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\Desktop\"/>
    </mc:Choice>
  </mc:AlternateContent>
  <xr:revisionPtr revIDLastSave="0" documentId="13_ncr:1_{B6BE0A91-70AA-47D5-ABF4-FAA385C93122}" xr6:coauthVersionLast="47" xr6:coauthVersionMax="47" xr10:uidLastSave="{00000000-0000-0000-0000-000000000000}"/>
  <bookViews>
    <workbookView xWindow="-120" yWindow="-120" windowWidth="29040" windowHeight="15840" activeTab="5" xr2:uid="{5A01ABE3-13DE-4649-A1AC-3778177424B7}"/>
  </bookViews>
  <sheets>
    <sheet name="sample prep" sheetId="1" r:id="rId1"/>
    <sheet name="sequence" sheetId="4" r:id="rId2"/>
    <sheet name="results" sheetId="2" r:id="rId3"/>
    <sheet name="data analysis" sheetId="3" r:id="rId4"/>
    <sheet name="results repeat" sheetId="5" r:id="rId5"/>
    <sheet name="data analysis repeat" sheetId="6" r:id="rId6"/>
    <sheet name="compare repeat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" i="6" l="1"/>
  <c r="N75" i="6"/>
  <c r="M75" i="6"/>
  <c r="L75" i="6"/>
  <c r="K75" i="6"/>
  <c r="J75" i="6"/>
  <c r="J74" i="6"/>
  <c r="K74" i="6"/>
  <c r="L74" i="6"/>
  <c r="M74" i="6"/>
  <c r="N74" i="6"/>
  <c r="O74" i="6"/>
  <c r="K73" i="6"/>
  <c r="L73" i="6"/>
  <c r="M73" i="6"/>
  <c r="N73" i="6"/>
  <c r="O73" i="6"/>
  <c r="J73" i="6"/>
  <c r="K70" i="6"/>
  <c r="L70" i="6"/>
  <c r="M70" i="6"/>
  <c r="N70" i="6"/>
  <c r="O70" i="6"/>
  <c r="K71" i="6"/>
  <c r="L71" i="6"/>
  <c r="M71" i="6"/>
  <c r="N71" i="6"/>
  <c r="O71" i="6"/>
  <c r="J71" i="6"/>
  <c r="J70" i="6"/>
  <c r="E54" i="6" l="1"/>
  <c r="C55" i="6"/>
  <c r="G55" i="6"/>
  <c r="G22" i="6"/>
  <c r="G21" i="6"/>
  <c r="W22" i="6"/>
  <c r="W21" i="6"/>
  <c r="S22" i="6"/>
  <c r="S21" i="6"/>
  <c r="O22" i="6"/>
  <c r="O21" i="6"/>
  <c r="C22" i="6"/>
  <c r="K22" i="6"/>
  <c r="K21" i="6"/>
  <c r="C21" i="6"/>
  <c r="D134" i="5"/>
  <c r="E134" i="5"/>
  <c r="W23" i="6" l="1"/>
  <c r="D82" i="6"/>
  <c r="E128" i="5"/>
  <c r="F128" i="5"/>
  <c r="G128" i="5"/>
  <c r="H128" i="5"/>
  <c r="H131" i="5" s="1"/>
  <c r="I128" i="5"/>
  <c r="I131" i="5" s="1"/>
  <c r="E129" i="5"/>
  <c r="F129" i="5"/>
  <c r="G129" i="5"/>
  <c r="H129" i="5"/>
  <c r="I129" i="5"/>
  <c r="E130" i="5"/>
  <c r="F130" i="5"/>
  <c r="F131" i="5" s="1"/>
  <c r="G130" i="5"/>
  <c r="G131" i="5" s="1"/>
  <c r="H130" i="5"/>
  <c r="I130" i="5"/>
  <c r="E131" i="5"/>
  <c r="D131" i="5"/>
  <c r="D130" i="5"/>
  <c r="D129" i="5"/>
  <c r="D128" i="5"/>
  <c r="G68" i="6" l="1"/>
  <c r="G71" i="6" s="1"/>
  <c r="F68" i="6"/>
  <c r="F71" i="6" s="1"/>
  <c r="O23" i="6"/>
  <c r="G23" i="6"/>
  <c r="C71" i="6"/>
  <c r="C70" i="6"/>
  <c r="H68" i="6"/>
  <c r="E68" i="6"/>
  <c r="D68" i="6"/>
  <c r="D70" i="6" s="1"/>
  <c r="D73" i="6" s="1"/>
  <c r="H61" i="6"/>
  <c r="G61" i="6"/>
  <c r="F61" i="6"/>
  <c r="E61" i="6"/>
  <c r="D61" i="6"/>
  <c r="C61" i="6"/>
  <c r="S23" i="6"/>
  <c r="K23" i="6"/>
  <c r="C23" i="6"/>
  <c r="C82" i="6"/>
  <c r="E48" i="5"/>
  <c r="F48" i="5"/>
  <c r="G48" i="5"/>
  <c r="H48" i="5"/>
  <c r="I48" i="5"/>
  <c r="J48" i="5"/>
  <c r="E49" i="5"/>
  <c r="F49" i="5"/>
  <c r="G49" i="5"/>
  <c r="H49" i="5"/>
  <c r="I49" i="5"/>
  <c r="J49" i="5"/>
  <c r="E50" i="5"/>
  <c r="F50" i="5"/>
  <c r="G50" i="5"/>
  <c r="H50" i="5"/>
  <c r="I50" i="5"/>
  <c r="J50" i="5"/>
  <c r="E51" i="5"/>
  <c r="F51" i="5"/>
  <c r="G51" i="5"/>
  <c r="H51" i="5"/>
  <c r="I51" i="5"/>
  <c r="J51" i="5"/>
  <c r="E52" i="5"/>
  <c r="F52" i="5"/>
  <c r="G52" i="5"/>
  <c r="H52" i="5"/>
  <c r="I52" i="5"/>
  <c r="J52" i="5"/>
  <c r="E53" i="5"/>
  <c r="F53" i="5"/>
  <c r="G53" i="5"/>
  <c r="H53" i="5"/>
  <c r="I53" i="5"/>
  <c r="J53" i="5"/>
  <c r="E54" i="5"/>
  <c r="F54" i="5"/>
  <c r="G54" i="5"/>
  <c r="H54" i="5"/>
  <c r="I54" i="5"/>
  <c r="J54" i="5"/>
  <c r="E55" i="5"/>
  <c r="F55" i="5"/>
  <c r="G55" i="5"/>
  <c r="H55" i="5"/>
  <c r="I55" i="5"/>
  <c r="J55" i="5"/>
  <c r="E56" i="5"/>
  <c r="F56" i="5"/>
  <c r="G56" i="5"/>
  <c r="H56" i="5"/>
  <c r="I56" i="5"/>
  <c r="J56" i="5"/>
  <c r="E57" i="5"/>
  <c r="F57" i="5"/>
  <c r="G57" i="5"/>
  <c r="H57" i="5"/>
  <c r="I57" i="5"/>
  <c r="J57" i="5"/>
  <c r="E58" i="5"/>
  <c r="F58" i="5"/>
  <c r="G58" i="5"/>
  <c r="H58" i="5"/>
  <c r="I58" i="5"/>
  <c r="J58" i="5"/>
  <c r="E59" i="5"/>
  <c r="F59" i="5"/>
  <c r="G59" i="5"/>
  <c r="H59" i="5"/>
  <c r="I59" i="5"/>
  <c r="J59" i="5"/>
  <c r="E60" i="5"/>
  <c r="F60" i="5"/>
  <c r="G60" i="5"/>
  <c r="H60" i="5"/>
  <c r="I60" i="5"/>
  <c r="J60" i="5"/>
  <c r="E61" i="5"/>
  <c r="F61" i="5"/>
  <c r="G61" i="5"/>
  <c r="H61" i="5"/>
  <c r="I61" i="5"/>
  <c r="J61" i="5"/>
  <c r="E62" i="5"/>
  <c r="F62" i="5"/>
  <c r="G62" i="5"/>
  <c r="H62" i="5"/>
  <c r="I62" i="5"/>
  <c r="J62" i="5"/>
  <c r="E63" i="5"/>
  <c r="F63" i="5"/>
  <c r="G63" i="5"/>
  <c r="H63" i="5"/>
  <c r="I63" i="5"/>
  <c r="J63" i="5"/>
  <c r="E64" i="5"/>
  <c r="F64" i="5"/>
  <c r="G64" i="5"/>
  <c r="H64" i="5"/>
  <c r="I64" i="5"/>
  <c r="J64" i="5"/>
  <c r="E65" i="5"/>
  <c r="F65" i="5"/>
  <c r="G65" i="5"/>
  <c r="H65" i="5"/>
  <c r="I65" i="5"/>
  <c r="J65" i="5"/>
  <c r="E66" i="5"/>
  <c r="F66" i="5"/>
  <c r="G66" i="5"/>
  <c r="H66" i="5"/>
  <c r="I66" i="5"/>
  <c r="J66" i="5"/>
  <c r="E67" i="5"/>
  <c r="F67" i="5"/>
  <c r="G67" i="5"/>
  <c r="H67" i="5"/>
  <c r="I67" i="5"/>
  <c r="J67" i="5"/>
  <c r="E68" i="5"/>
  <c r="F68" i="5"/>
  <c r="G68" i="5"/>
  <c r="H68" i="5"/>
  <c r="I68" i="5"/>
  <c r="J68" i="5"/>
  <c r="E69" i="5"/>
  <c r="F69" i="5"/>
  <c r="G69" i="5"/>
  <c r="H69" i="5"/>
  <c r="I69" i="5"/>
  <c r="J69" i="5"/>
  <c r="E70" i="5"/>
  <c r="F70" i="5"/>
  <c r="G70" i="5"/>
  <c r="H70" i="5"/>
  <c r="I70" i="5"/>
  <c r="J70" i="5"/>
  <c r="E71" i="5"/>
  <c r="F71" i="5"/>
  <c r="G71" i="5"/>
  <c r="H71" i="5"/>
  <c r="I71" i="5"/>
  <c r="J71" i="5"/>
  <c r="E72" i="5"/>
  <c r="F72" i="5"/>
  <c r="G72" i="5"/>
  <c r="H72" i="5"/>
  <c r="I72" i="5"/>
  <c r="J72" i="5"/>
  <c r="E73" i="5"/>
  <c r="F73" i="5"/>
  <c r="G73" i="5"/>
  <c r="H73" i="5"/>
  <c r="I73" i="5"/>
  <c r="J73" i="5"/>
  <c r="E74" i="5"/>
  <c r="F74" i="5"/>
  <c r="G74" i="5"/>
  <c r="H74" i="5"/>
  <c r="I74" i="5"/>
  <c r="J74" i="5"/>
  <c r="E75" i="5"/>
  <c r="F75" i="5"/>
  <c r="G75" i="5"/>
  <c r="H75" i="5"/>
  <c r="I75" i="5"/>
  <c r="J75" i="5"/>
  <c r="E76" i="5"/>
  <c r="F76" i="5"/>
  <c r="G76" i="5"/>
  <c r="H76" i="5"/>
  <c r="I76" i="5"/>
  <c r="J76" i="5"/>
  <c r="E77" i="5"/>
  <c r="F77" i="5"/>
  <c r="G77" i="5"/>
  <c r="H77" i="5"/>
  <c r="I77" i="5"/>
  <c r="J77" i="5"/>
  <c r="E78" i="5"/>
  <c r="F78" i="5"/>
  <c r="G78" i="5"/>
  <c r="H78" i="5"/>
  <c r="I78" i="5"/>
  <c r="J78" i="5"/>
  <c r="E79" i="5"/>
  <c r="F79" i="5"/>
  <c r="G79" i="5"/>
  <c r="H79" i="5"/>
  <c r="I79" i="5"/>
  <c r="J79" i="5"/>
  <c r="E80" i="5"/>
  <c r="F80" i="5"/>
  <c r="G80" i="5"/>
  <c r="H80" i="5"/>
  <c r="I80" i="5"/>
  <c r="J80" i="5"/>
  <c r="E81" i="5"/>
  <c r="F81" i="5"/>
  <c r="G81" i="5"/>
  <c r="H81" i="5"/>
  <c r="I81" i="5"/>
  <c r="J81" i="5"/>
  <c r="E82" i="5"/>
  <c r="F82" i="5"/>
  <c r="G82" i="5"/>
  <c r="H82" i="5"/>
  <c r="I82" i="5"/>
  <c r="J82" i="5"/>
  <c r="E83" i="5"/>
  <c r="F83" i="5"/>
  <c r="G83" i="5"/>
  <c r="H83" i="5"/>
  <c r="I83" i="5"/>
  <c r="J83" i="5"/>
  <c r="E84" i="5"/>
  <c r="F84" i="5"/>
  <c r="G84" i="5"/>
  <c r="H84" i="5"/>
  <c r="I84" i="5"/>
  <c r="J84" i="5"/>
  <c r="E85" i="5"/>
  <c r="F85" i="5"/>
  <c r="G85" i="5"/>
  <c r="H85" i="5"/>
  <c r="I85" i="5"/>
  <c r="J85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48" i="5"/>
  <c r="W23" i="3"/>
  <c r="W22" i="3"/>
  <c r="W21" i="3"/>
  <c r="E73" i="3"/>
  <c r="F73" i="3"/>
  <c r="F75" i="3" s="1"/>
  <c r="G73" i="3"/>
  <c r="H73" i="3"/>
  <c r="E74" i="3"/>
  <c r="F74" i="3"/>
  <c r="G74" i="3"/>
  <c r="H74" i="3"/>
  <c r="E70" i="3"/>
  <c r="E75" i="3" s="1"/>
  <c r="F70" i="3"/>
  <c r="G70" i="3"/>
  <c r="H70" i="3"/>
  <c r="E71" i="3"/>
  <c r="F71" i="3"/>
  <c r="G71" i="3"/>
  <c r="H71" i="3"/>
  <c r="C71" i="3"/>
  <c r="C74" i="3" s="1"/>
  <c r="C70" i="3"/>
  <c r="C73" i="3"/>
  <c r="D68" i="3"/>
  <c r="D70" i="3" s="1"/>
  <c r="D73" i="3" s="1"/>
  <c r="H75" i="3"/>
  <c r="G75" i="3"/>
  <c r="H68" i="3"/>
  <c r="G68" i="3"/>
  <c r="F68" i="3"/>
  <c r="E68" i="3"/>
  <c r="H61" i="3"/>
  <c r="G61" i="3"/>
  <c r="F61" i="3"/>
  <c r="E61" i="3"/>
  <c r="D61" i="3"/>
  <c r="C61" i="3"/>
  <c r="G45" i="3"/>
  <c r="G46" i="3"/>
  <c r="G47" i="3"/>
  <c r="G48" i="3"/>
  <c r="G49" i="3"/>
  <c r="G50" i="3"/>
  <c r="G51" i="3"/>
  <c r="G52" i="3"/>
  <c r="G53" i="3"/>
  <c r="G54" i="3"/>
  <c r="G55" i="3"/>
  <c r="G44" i="3"/>
  <c r="F45" i="3"/>
  <c r="F46" i="3"/>
  <c r="F47" i="3"/>
  <c r="F48" i="3"/>
  <c r="F49" i="3"/>
  <c r="F50" i="3"/>
  <c r="F51" i="3"/>
  <c r="F52" i="3"/>
  <c r="F53" i="3"/>
  <c r="F54" i="3"/>
  <c r="F55" i="3"/>
  <c r="F44" i="3"/>
  <c r="E45" i="3"/>
  <c r="E46" i="3"/>
  <c r="E47" i="3"/>
  <c r="E48" i="3"/>
  <c r="E49" i="3"/>
  <c r="E50" i="3"/>
  <c r="E51" i="3"/>
  <c r="E52" i="3"/>
  <c r="E53" i="3"/>
  <c r="E54" i="3"/>
  <c r="E55" i="3"/>
  <c r="E44" i="3"/>
  <c r="D45" i="3"/>
  <c r="D46" i="3"/>
  <c r="D47" i="3"/>
  <c r="D48" i="3"/>
  <c r="D49" i="3"/>
  <c r="D50" i="3"/>
  <c r="D51" i="3"/>
  <c r="D52" i="3"/>
  <c r="D53" i="3"/>
  <c r="D54" i="3"/>
  <c r="D55" i="3"/>
  <c r="G23" i="3"/>
  <c r="G21" i="3"/>
  <c r="D44" i="3" s="1"/>
  <c r="B45" i="3"/>
  <c r="B46" i="3"/>
  <c r="B47" i="3"/>
  <c r="B48" i="3"/>
  <c r="B49" i="3"/>
  <c r="B50" i="3"/>
  <c r="B51" i="3"/>
  <c r="B52" i="3"/>
  <c r="B53" i="3"/>
  <c r="B54" i="3"/>
  <c r="B55" i="3"/>
  <c r="B44" i="3"/>
  <c r="S21" i="3"/>
  <c r="S23" i="3"/>
  <c r="S22" i="3"/>
  <c r="K23" i="3"/>
  <c r="O23" i="3"/>
  <c r="O22" i="3"/>
  <c r="O21" i="3"/>
  <c r="K22" i="3"/>
  <c r="K21" i="3"/>
  <c r="C21" i="3"/>
  <c r="G22" i="3"/>
  <c r="C23" i="3"/>
  <c r="C22" i="3"/>
  <c r="F74" i="6" l="1"/>
  <c r="G74" i="6"/>
  <c r="F82" i="6"/>
  <c r="F54" i="6"/>
  <c r="G82" i="6"/>
  <c r="H82" i="6"/>
  <c r="D53" i="6"/>
  <c r="E82" i="6"/>
  <c r="E70" i="6"/>
  <c r="E73" i="6" s="1"/>
  <c r="H71" i="6"/>
  <c r="H74" i="6" s="1"/>
  <c r="F70" i="6"/>
  <c r="F73" i="6" s="1"/>
  <c r="F75" i="6" s="1"/>
  <c r="G70" i="6"/>
  <c r="G73" i="6" s="1"/>
  <c r="H70" i="6"/>
  <c r="H73" i="6" s="1"/>
  <c r="C73" i="6"/>
  <c r="C53" i="6"/>
  <c r="C44" i="6"/>
  <c r="E45" i="6"/>
  <c r="G46" i="6"/>
  <c r="C48" i="6"/>
  <c r="E49" i="6"/>
  <c r="C52" i="6"/>
  <c r="E53" i="6"/>
  <c r="G54" i="6"/>
  <c r="D44" i="6"/>
  <c r="F45" i="6"/>
  <c r="B47" i="6"/>
  <c r="D48" i="6"/>
  <c r="F49" i="6"/>
  <c r="D52" i="6"/>
  <c r="F53" i="6"/>
  <c r="D71" i="6"/>
  <c r="D74" i="6" s="1"/>
  <c r="D75" i="6" s="1"/>
  <c r="E44" i="6"/>
  <c r="C47" i="6"/>
  <c r="E48" i="6"/>
  <c r="C51" i="6"/>
  <c r="E52" i="6"/>
  <c r="E71" i="6"/>
  <c r="E74" i="6" s="1"/>
  <c r="F44" i="6"/>
  <c r="B46" i="6"/>
  <c r="D47" i="6"/>
  <c r="F48" i="6"/>
  <c r="D51" i="6"/>
  <c r="F52" i="6"/>
  <c r="D55" i="6"/>
  <c r="C46" i="6"/>
  <c r="E47" i="6"/>
  <c r="C50" i="6"/>
  <c r="E51" i="6"/>
  <c r="C54" i="6"/>
  <c r="E55" i="6"/>
  <c r="C74" i="6"/>
  <c r="D46" i="6"/>
  <c r="F47" i="6"/>
  <c r="D50" i="6"/>
  <c r="F51" i="6"/>
  <c r="D54" i="6"/>
  <c r="F55" i="6"/>
  <c r="C45" i="6"/>
  <c r="E46" i="6"/>
  <c r="G47" i="6"/>
  <c r="C49" i="6"/>
  <c r="E50" i="6"/>
  <c r="D45" i="6"/>
  <c r="F46" i="6"/>
  <c r="D49" i="6"/>
  <c r="F50" i="6"/>
  <c r="D71" i="3"/>
  <c r="D74" i="3" s="1"/>
  <c r="D75" i="3" s="1"/>
  <c r="C45" i="3"/>
  <c r="C54" i="3"/>
  <c r="C46" i="3"/>
  <c r="C52" i="3"/>
  <c r="C51" i="3"/>
  <c r="C50" i="3"/>
  <c r="C49" i="3"/>
  <c r="C48" i="3"/>
  <c r="C55" i="3"/>
  <c r="C47" i="3"/>
  <c r="C53" i="3"/>
  <c r="C75" i="3"/>
  <c r="C44" i="3"/>
  <c r="E75" i="6" l="1"/>
  <c r="G75" i="6"/>
  <c r="H75" i="6"/>
  <c r="C75" i="6"/>
</calcChain>
</file>

<file path=xl/sharedStrings.xml><?xml version="1.0" encoding="utf-8"?>
<sst xmlns="http://schemas.openxmlformats.org/spreadsheetml/2006/main" count="1216" uniqueCount="200">
  <si>
    <t>All in 20ml headspace vials.  </t>
  </si>
  <si>
    <t>Standards: 1ml of each standard + 4ml UHQ + 50ul internal standard (prepare in duplicate) </t>
  </si>
  <si>
    <t>Samples: 1ml of each sample + 4ml 8% EtOH + 50ul internal standard (prepare in duplicate) </t>
  </si>
  <si>
    <t>Blanks: 5ml 20% EtOH + 50ul internal standard </t>
  </si>
  <si>
    <t>Spiked samples: Dilute 1ml L9 standard to 10ml in sample.  Then 1ml spiked sample + 4ml 9% EtOH + 50ul internal standard </t>
  </si>
  <si>
    <t>No.</t>
  </si>
  <si>
    <t>Description</t>
  </si>
  <si>
    <t>Alcohol Strength</t>
  </si>
  <si>
    <t>ml of sample </t>
  </si>
  <si>
    <t>ml of makeup soln</t>
  </si>
  <si>
    <t>total ml </t>
  </si>
  <si>
    <t>strength of makeup soln</t>
  </si>
  <si>
    <t>strength in vial </t>
  </si>
  <si>
    <t>S21-1858</t>
  </si>
  <si>
    <t>Royal Brackla 2113811-GB12</t>
  </si>
  <si>
    <t>S21-1859</t>
  </si>
  <si>
    <t>Aultmore 2113808-GB12</t>
  </si>
  <si>
    <t>S21-1860</t>
  </si>
  <si>
    <t>MacDuff 2113810-GB12</t>
  </si>
  <si>
    <t>S21-1861</t>
  </si>
  <si>
    <t>Aberfeldy 2113807-GB12</t>
  </si>
  <si>
    <t>S21-1862</t>
  </si>
  <si>
    <t>Craigellachie 2113809-GB12</t>
  </si>
  <si>
    <t>spiked S21-1858</t>
  </si>
  <si>
    <t>Vial tray</t>
  </si>
  <si>
    <t>vial number</t>
  </si>
  <si>
    <t>sample id</t>
  </si>
  <si>
    <t>blank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</si>
  <si>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</si>
  <si>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</si>
  <si>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</si>
  <si>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</si>
  <si>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</si>
  <si>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</si>
  <si>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</si>
  <si>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</si>
  <si>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</si>
  <si>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S21-1858 spike</t>
  </si>
  <si>
    <t>Calibration curves</t>
  </si>
  <si>
    <t>Level</t>
  </si>
  <si>
    <t>thiophene</t>
  </si>
  <si>
    <t>response</t>
  </si>
  <si>
    <t>DMDS</t>
  </si>
  <si>
    <t>DMTS</t>
  </si>
  <si>
    <t>MMFDS</t>
  </si>
  <si>
    <t>thianaphthene</t>
  </si>
  <si>
    <t>s-methyl thioacetate</t>
  </si>
  <si>
    <t>slope</t>
  </si>
  <si>
    <t xml:space="preserve">intercept </t>
  </si>
  <si>
    <t>RSQ</t>
  </si>
  <si>
    <t>Sample</t>
  </si>
  <si>
    <t>Name</t>
  </si>
  <si>
    <t>Data File</t>
  </si>
  <si>
    <t>Acq. Date-Time</t>
  </si>
  <si>
    <t>Blank</t>
  </si>
  <si>
    <t>010921bh01.D</t>
  </si>
  <si>
    <t>010921bh02.D</t>
  </si>
  <si>
    <t>010921bh03.D</t>
  </si>
  <si>
    <t>010921bh04.D</t>
  </si>
  <si>
    <t>010921bh05.D</t>
  </si>
  <si>
    <t>010921bh06.D</t>
  </si>
  <si>
    <t>010921bh07.D</t>
  </si>
  <si>
    <t>010921bh08.D</t>
  </si>
  <si>
    <t>010921bh09.D</t>
  </si>
  <si>
    <t>010921bh10.D</t>
  </si>
  <si>
    <t>010921bh11.D</t>
  </si>
  <si>
    <t>010921bh12.D</t>
  </si>
  <si>
    <t>010921bh13.D</t>
  </si>
  <si>
    <t>010921bh14.D</t>
  </si>
  <si>
    <t>010921bh15.D</t>
  </si>
  <si>
    <t>010921bh16.D</t>
  </si>
  <si>
    <t>010921bh17.D</t>
  </si>
  <si>
    <t>010921bh18.D</t>
  </si>
  <si>
    <t>010921bh19.D</t>
  </si>
  <si>
    <t>010921bh20.D</t>
  </si>
  <si>
    <t>010921bh21.D</t>
  </si>
  <si>
    <t>010921bh22.D</t>
  </si>
  <si>
    <t>010921bh23.D</t>
  </si>
  <si>
    <t>010921bh24.D</t>
  </si>
  <si>
    <t>010921bh25.D</t>
  </si>
  <si>
    <t>010921bh26.D</t>
  </si>
  <si>
    <t>010921bh27.D</t>
  </si>
  <si>
    <t>010921bh28.D</t>
  </si>
  <si>
    <t>010921bh29.D</t>
  </si>
  <si>
    <t>010921bh30.D</t>
  </si>
  <si>
    <t>010921bh31.D</t>
  </si>
  <si>
    <t>010921bh32.D</t>
  </si>
  <si>
    <t>010921bh33.D</t>
  </si>
  <si>
    <t>010921bh34.D</t>
  </si>
  <si>
    <t>010921bh35.D</t>
  </si>
  <si>
    <t>010921bh36.D</t>
  </si>
  <si>
    <t>010921bh37.D</t>
  </si>
  <si>
    <t>010921bh38.D</t>
  </si>
  <si>
    <t>SMTA</t>
  </si>
  <si>
    <t>DEDS</t>
  </si>
  <si>
    <t>Thianaphthene</t>
  </si>
  <si>
    <t>sample response ratios</t>
  </si>
  <si>
    <t>sample concentrations</t>
  </si>
  <si>
    <t>Recoveries</t>
  </si>
  <si>
    <t>L9 conc</t>
  </si>
  <si>
    <t>spike level</t>
  </si>
  <si>
    <t>Run no.</t>
  </si>
  <si>
    <t>a</t>
  </si>
  <si>
    <t>b</t>
  </si>
  <si>
    <t>mean recovery (%)</t>
  </si>
  <si>
    <t>mean S21-1858</t>
  </si>
  <si>
    <t>060921bh01.D</t>
  </si>
  <si>
    <t>060921bh02.D</t>
  </si>
  <si>
    <t>060921bh03.D</t>
  </si>
  <si>
    <t>060921bh04.D</t>
  </si>
  <si>
    <t>060921bh05.D</t>
  </si>
  <si>
    <t>060921bh06.D</t>
  </si>
  <si>
    <t>060921bh07.D</t>
  </si>
  <si>
    <t>060921bh08.D</t>
  </si>
  <si>
    <t>060921bh09.D</t>
  </si>
  <si>
    <t>060921bh10.D</t>
  </si>
  <si>
    <t>060921bh11.D</t>
  </si>
  <si>
    <t>060921bh12.D</t>
  </si>
  <si>
    <t>060921bh13.D</t>
  </si>
  <si>
    <t>060921bh14.D</t>
  </si>
  <si>
    <t>060921bh15.D</t>
  </si>
  <si>
    <t>060921bh16.D</t>
  </si>
  <si>
    <t>060921bh17.D</t>
  </si>
  <si>
    <t>060921bh18.D</t>
  </si>
  <si>
    <t>060921bh19.D</t>
  </si>
  <si>
    <t>060921bh20.D</t>
  </si>
  <si>
    <t>060921bh21.D</t>
  </si>
  <si>
    <t>060921bh22.D</t>
  </si>
  <si>
    <t>060921bh23.D</t>
  </si>
  <si>
    <t>060921bh24.D</t>
  </si>
  <si>
    <t>060921bh25.D</t>
  </si>
  <si>
    <t>060921bh26.D</t>
  </si>
  <si>
    <t>060921bh27.D</t>
  </si>
  <si>
    <t>060921bh28.D</t>
  </si>
  <si>
    <t>060921bh29.D</t>
  </si>
  <si>
    <t>060921bh30.D</t>
  </si>
  <si>
    <t>060921bh31.D</t>
  </si>
  <si>
    <t>060921bh32.D</t>
  </si>
  <si>
    <t>060921bh33.D</t>
  </si>
  <si>
    <t>060921bh34.D</t>
  </si>
  <si>
    <t>060921bh35.D</t>
  </si>
  <si>
    <t>060921bh36.D</t>
  </si>
  <si>
    <t>060921bh37.D</t>
  </si>
  <si>
    <t>060921bh38.D</t>
  </si>
  <si>
    <t>030921bh01.D</t>
  </si>
  <si>
    <t>s21-1858 with IS</t>
  </si>
  <si>
    <t>030921bh02.D</t>
  </si>
  <si>
    <t>s21-1858 no IS</t>
  </si>
  <si>
    <t>030921bh03.D</t>
  </si>
  <si>
    <t>s21-1858 spike with IS</t>
  </si>
  <si>
    <t>030921bh04.D</t>
  </si>
  <si>
    <t>s21-1858 spike no IS</t>
  </si>
  <si>
    <t>030921bh05.D</t>
  </si>
  <si>
    <t>030921bh06.D</t>
  </si>
  <si>
    <t>LOD</t>
  </si>
  <si>
    <t>Validation data</t>
  </si>
  <si>
    <t>Parameter</t>
  </si>
  <si>
    <t>Calibration range (ppb)</t>
  </si>
  <si>
    <t>2.2-21.7</t>
  </si>
  <si>
    <t>6.5-325.0</t>
  </si>
  <si>
    <t>2.1-21.1</t>
  </si>
  <si>
    <t>1.1-10.6</t>
  </si>
  <si>
    <t>2.0-20.0</t>
  </si>
  <si>
    <r>
      <t>Calibration curve R</t>
    </r>
    <r>
      <rPr>
        <vertAlign val="superscript"/>
        <sz val="10"/>
        <color rgb="FF000000"/>
        <rFont val="Calibri"/>
        <family val="2"/>
        <scheme val="minor"/>
      </rPr>
      <t>2</t>
    </r>
  </si>
  <si>
    <t>Estimated LOD (ppb)</t>
  </si>
  <si>
    <t xml:space="preserve">% recovery </t>
  </si>
  <si>
    <t xml:space="preserve">LOD (blank + 3 x sd of blank, y intercept + 3 x RMSE for thiophene and SMTA) </t>
  </si>
  <si>
    <t>blank + 3 x sd of blank, 3 x RMSE for thiophene and SMTA</t>
  </si>
  <si>
    <t>15.9-395.5</t>
  </si>
  <si>
    <t xml:space="preserve">sample repeatability </t>
  </si>
  <si>
    <t>CV(thiophene)</t>
  </si>
  <si>
    <t>CV(SMTA)</t>
  </si>
  <si>
    <t>CV(DMDS)</t>
  </si>
  <si>
    <t>CV(DMTS)</t>
  </si>
  <si>
    <t>CV(MMFDS)</t>
  </si>
  <si>
    <t>CV(Thianaphthene)</t>
  </si>
  <si>
    <t>report table</t>
  </si>
  <si>
    <t>SWRI No.</t>
  </si>
  <si>
    <t>Compound aroma detection threshold (20% ethanol)</t>
  </si>
  <si>
    <t>1.53ppb</t>
  </si>
  <si>
    <t>42ppb</t>
  </si>
  <si>
    <t>30ppb</t>
  </si>
  <si>
    <t>0.033ppb</t>
  </si>
  <si>
    <t>0.019ppb</t>
  </si>
  <si>
    <t>12.2ppb</t>
  </si>
  <si>
    <t>Description of compound aroma</t>
  </si>
  <si>
    <t>gassy, onion</t>
  </si>
  <si>
    <t>cooked vegetables</t>
  </si>
  <si>
    <t>burnt vegetables, rubber</t>
  </si>
  <si>
    <t>rotten vegetables, eggs</t>
  </si>
  <si>
    <t>meaty, heavy</t>
  </si>
  <si>
    <t>mothballs, naptha</t>
  </si>
  <si>
    <t xml:space="preserve">run </t>
  </si>
  <si>
    <t>RMSE from calibration curve</t>
  </si>
  <si>
    <t>3 x RMSE</t>
  </si>
  <si>
    <t>average blank</t>
  </si>
  <si>
    <t>blank st dev</t>
  </si>
  <si>
    <t>3 x st dev</t>
  </si>
  <si>
    <t>average blank + 3 x st dev</t>
  </si>
  <si>
    <t>HF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</si>
</sst>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Microsoft Sans Serif"/>
      <family val="2"/>
    </font>
    <font>
      <sz val="10"/>
      <name val="Microsoft Sans Serif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6" fillId="0" borderId="0" xfId="0" applyNumberFormat="1" applyFont="1"/>
    <xf numFmtId="2" fontId="0" fillId="0" borderId="0" xfId="0" applyNumberFormat="1"/>
    <xf numFmtId="1" fontId="0" fillId="0" borderId="0" xfId="0" applyNumberFormat="1"/>
    <xf numFmtId="9" fontId="1" fillId="0" borderId="3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 vertical="top"/>
    </xf>
    <xf numFmtId="22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righ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6" fillId="0" borderId="0" xfId="0" applyNumberFormat="1" applyFont="1"/>
    <xf numFmtId="1" fontId="6" fillId="0" borderId="0" xfId="0" applyNumberFormat="1" applyFont="1"/>
    <xf numFmtId="1" fontId="9" fillId="0" borderId="0" xfId="0" applyNumberFormat="1" applyFont="1" applyFill="1" applyBorder="1" applyAlignment="1">
      <alignment horizontal="right" vertical="top"/>
    </xf>
    <xf numFmtId="22" fontId="0" fillId="0" borderId="0" xfId="0" applyNumberFormat="1"/>
    <xf numFmtId="0" fontId="11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5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49" fontId="6" fillId="0" borderId="4" xfId="0" applyNumberFormat="1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5" fillId="0" borderId="5" xfId="0" applyFont="1" applyBorder="1" applyAlignment="1">
      <alignment horizontal="left" vertical="center"/>
    </xf>
    <xf numFmtId="1" fontId="6" fillId="0" borderId="5" xfId="0" applyNumberFormat="1" applyFont="1" applyBorder="1" applyAlignment="1">
      <alignment horizontal="left"/>
    </xf>
    <xf numFmtId="2" fontId="6" fillId="0" borderId="0" xfId="0" applyNumberFormat="1" applyFont="1"/>
    <xf numFmtId="164" fontId="0" fillId="0" borderId="0" xfId="0" applyNumberFormat="1"/>
    <xf numFmtId="2" fontId="6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5" fontId="3" fillId="0" borderId="5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  <xf numFmtId="2" fontId="9" fillId="0" borderId="0" xfId="0" applyNumberFormat="1" applyFont="1" applyFill="1" applyBorder="1" applyAlignment="1">
      <alignment horizontal="left" vertical="top"/>
    </xf>
    <xf numFmtId="165" fontId="6" fillId="0" borderId="7" xfId="0" applyNumberFormat="1" applyFont="1" applyBorder="1"/>
    <xf numFmtId="165" fontId="6" fillId="0" borderId="4" xfId="0" applyNumberFormat="1" applyFont="1" applyBorder="1"/>
    <xf numFmtId="165" fontId="6" fillId="0" borderId="8" xfId="0" applyNumberFormat="1" applyFont="1" applyBorder="1"/>
    <xf numFmtId="165" fontId="6" fillId="0" borderId="9" xfId="0" applyNumberFormat="1" applyFont="1" applyBorder="1"/>
    <xf numFmtId="165" fontId="6" fillId="0" borderId="0" xfId="0" applyNumberFormat="1" applyFont="1" applyBorder="1"/>
    <xf numFmtId="165" fontId="6" fillId="0" borderId="10" xfId="0" applyNumberFormat="1" applyFont="1" applyBorder="1"/>
    <xf numFmtId="1" fontId="6" fillId="0" borderId="11" xfId="0" applyNumberFormat="1" applyFont="1" applyBorder="1"/>
    <xf numFmtId="1" fontId="6" fillId="0" borderId="5" xfId="0" applyNumberFormat="1" applyFont="1" applyBorder="1"/>
    <xf numFmtId="1" fontId="6" fillId="0" borderId="12" xfId="0" applyNumberFormat="1" applyFont="1" applyBorder="1"/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analysis'!$W$2</c:f>
              <c:strCache>
                <c:ptCount val="1"/>
                <c:pt idx="0">
                  <c:v>response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analysis'!$V$3:$V$16</c:f>
              <c:numCache>
                <c:formatCode>General</c:formatCode>
                <c:ptCount val="14"/>
                <c:pt idx="0">
                  <c:v>15.82</c:v>
                </c:pt>
                <c:pt idx="1">
                  <c:v>15.82</c:v>
                </c:pt>
                <c:pt idx="2">
                  <c:v>31.64</c:v>
                </c:pt>
                <c:pt idx="3">
                  <c:v>31.64</c:v>
                </c:pt>
                <c:pt idx="4">
                  <c:v>79.099999999999994</c:v>
                </c:pt>
                <c:pt idx="5">
                  <c:v>79.099999999999994</c:v>
                </c:pt>
                <c:pt idx="6">
                  <c:v>126.56</c:v>
                </c:pt>
                <c:pt idx="7">
                  <c:v>126.56</c:v>
                </c:pt>
                <c:pt idx="8">
                  <c:v>158.19999999999999</c:v>
                </c:pt>
                <c:pt idx="9">
                  <c:v>158.19999999999999</c:v>
                </c:pt>
                <c:pt idx="10">
                  <c:v>237.3</c:v>
                </c:pt>
                <c:pt idx="11">
                  <c:v>237.3</c:v>
                </c:pt>
                <c:pt idx="12">
                  <c:v>395.5</c:v>
                </c:pt>
                <c:pt idx="13">
                  <c:v>395.5</c:v>
                </c:pt>
              </c:numCache>
            </c:numRef>
          </c:xVal>
          <c:yVal>
            <c:numRef>
              <c:f>'data analysis'!$W$3:$W$16</c:f>
              <c:numCache>
                <c:formatCode>General</c:formatCode>
                <c:ptCount val="14"/>
                <c:pt idx="0">
                  <c:v>0.21390237528222342</c:v>
                </c:pt>
                <c:pt idx="1">
                  <c:v>0.20858502443921575</c:v>
                </c:pt>
                <c:pt idx="2">
                  <c:v>0.4381081571707347</c:v>
                </c:pt>
                <c:pt idx="3">
                  <c:v>0.39664457923709767</c:v>
                </c:pt>
                <c:pt idx="4">
                  <c:v>1.0439305970284691</c:v>
                </c:pt>
                <c:pt idx="5">
                  <c:v>1.0214258430912349</c:v>
                </c:pt>
                <c:pt idx="6">
                  <c:v>1.7434103393591245</c:v>
                </c:pt>
                <c:pt idx="7">
                  <c:v>1.7128581262793563</c:v>
                </c:pt>
                <c:pt idx="8">
                  <c:v>2.0867451366461194</c:v>
                </c:pt>
                <c:pt idx="9">
                  <c:v>2.0009604506998646</c:v>
                </c:pt>
                <c:pt idx="10">
                  <c:v>3.0755505651701038</c:v>
                </c:pt>
                <c:pt idx="11">
                  <c:v>3.0367240141816043</c:v>
                </c:pt>
                <c:pt idx="12">
                  <c:v>5.2063364070398155</c:v>
                </c:pt>
                <c:pt idx="13">
                  <c:v>5.2441287045765916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9-4B15-84A2-EF2B050E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42367"/>
        <c:axId val="1972196799"/>
      </c:scatterChart>
      <c:valAx>
        <c:axId val="16823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96799"/>
        <c:crosses val="autoZero"/>
        <c:crossBetween val="midCat"/>
      </c:valAx>
      <c:valAx>
        <c:axId val="19721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analysis'!$K$2</c:f>
              <c:strCache>
                <c:ptCount val="1"/>
                <c:pt idx="0">
                  <c:v>response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analysis'!$J$3:$J$12</c:f>
              <c:numCache>
                <c:formatCode>General</c:formatCode>
                <c:ptCount val="10"/>
                <c:pt idx="0">
                  <c:v>2.11</c:v>
                </c:pt>
                <c:pt idx="1">
                  <c:v>2.11</c:v>
                </c:pt>
                <c:pt idx="2">
                  <c:v>4.21</c:v>
                </c:pt>
                <c:pt idx="3">
                  <c:v>4.21</c:v>
                </c:pt>
                <c:pt idx="4">
                  <c:v>10.54</c:v>
                </c:pt>
                <c:pt idx="5">
                  <c:v>10.54</c:v>
                </c:pt>
                <c:pt idx="6">
                  <c:v>16.86</c:v>
                </c:pt>
                <c:pt idx="7">
                  <c:v>16.86</c:v>
                </c:pt>
                <c:pt idx="8">
                  <c:v>21.07</c:v>
                </c:pt>
                <c:pt idx="9">
                  <c:v>21.07</c:v>
                </c:pt>
              </c:numCache>
            </c:numRef>
          </c:xVal>
          <c:yVal>
            <c:numRef>
              <c:f>'data analysis'!$K$3:$K$12</c:f>
              <c:numCache>
                <c:formatCode>General</c:formatCode>
                <c:ptCount val="10"/>
                <c:pt idx="0">
                  <c:v>0.16148939472587706</c:v>
                </c:pt>
                <c:pt idx="1">
                  <c:v>0.1845488768130821</c:v>
                </c:pt>
                <c:pt idx="2">
                  <c:v>0.3350682131391961</c:v>
                </c:pt>
                <c:pt idx="3">
                  <c:v>0.37969142481484791</c:v>
                </c:pt>
                <c:pt idx="4">
                  <c:v>0.85720721377886688</c:v>
                </c:pt>
                <c:pt idx="5">
                  <c:v>1.0090284502886679</c:v>
                </c:pt>
                <c:pt idx="6">
                  <c:v>1.5297880377642732</c:v>
                </c:pt>
                <c:pt idx="7">
                  <c:v>1.7261289656433854</c:v>
                </c:pt>
                <c:pt idx="8">
                  <c:v>1.8756986812378087</c:v>
                </c:pt>
                <c:pt idx="9">
                  <c:v>2.0829533452675628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4-4B05-AA3F-E5F9D9D0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29807"/>
        <c:axId val="1975933135"/>
      </c:scatterChart>
      <c:valAx>
        <c:axId val="197592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33135"/>
        <c:crosses val="autoZero"/>
        <c:crossBetween val="midCat"/>
      </c:valAx>
      <c:valAx>
        <c:axId val="19759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396875</xdr:colOff>
      <xdr:row>4</xdr:row>
      <xdr:rowOff>98425</xdr:rowOff>
    </xdr:from>
    <xdr:to>
      <xdr:col>19</xdr:col>
      <xdr:colOff>549275</xdr:colOff>
      <xdr:row>21</xdr:row>
      <xdr:rowOff>34925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E21656-7701-42CA-A142-996919E1D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593725</xdr:colOff>
      <xdr:row>2</xdr:row>
      <xdr:rowOff>155575</xdr:rowOff>
    </xdr:from>
    <xdr:to>
      <xdr:col>19</xdr:col>
      <xdr:colOff>136525</xdr:colOff>
      <xdr:row>19</xdr:row>
      <xdr:rowOff>92075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CC7C72-01A5-4390-A5B3-54E1736A9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F4AA-48DD-4DAD-BA89-A9EE61C4FB79}">
  <dimension ref="A1:N14"/>
  <sheetViews>
    <sheetView workbookViewId="0">
      <selection activeCell="A8" sqref="A8:A12"/>
    </sheetView>
  </sheetViews>
  <sheetFormatPr defaultRowHeight="15" x14ac:dyDescent="0.25"/>
  <cols>
    <col min="2" max="2" width="24.5703125" bestFit="1" customWidth="1"/>
  </cols>
  <sheetData>
    <row r="1" spans="1:14" x14ac:dyDescent="0.25">
      <c r="A1" s="4" t="s">
        <v>0</v>
      </c>
    </row>
    <row r="2" spans="1:14" x14ac:dyDescent="0.25">
      <c r="A2" s="4" t="s">
        <v>1</v>
      </c>
    </row>
    <row r="3" spans="1:14" x14ac:dyDescent="0.25">
      <c r="A3" s="4" t="s">
        <v>2</v>
      </c>
    </row>
    <row r="4" spans="1:14" x14ac:dyDescent="0.25">
      <c r="A4" s="4" t="s">
        <v>3</v>
      </c>
    </row>
    <row r="5" spans="1:14" x14ac:dyDescent="0.25">
      <c r="A5" s="4" t="s">
        <v>4</v>
      </c>
    </row>
    <row r="6" spans="1:14" x14ac:dyDescent="0.25">
      <c r="A6" s="4"/>
    </row>
    <row r="7" spans="1:14" ht="60" x14ac:dyDescent="0.25">
      <c r="A7" t="s">
        <v>5</v>
      </c>
      <c r="B7" t="s">
        <v>6</v>
      </c>
      <c r="C7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</row>
    <row r="8" spans="1:14" x14ac:dyDescent="0.25">
      <c r="A8" t="s">
        <v>13</v>
      </c>
      <c r="B8" t="s">
        <v>14</v>
      </c>
      <c r="C8">
        <v>69</v>
      </c>
      <c r="D8" s="1">
        <v>1</v>
      </c>
      <c r="E8" s="1">
        <v>4</v>
      </c>
      <c r="F8" s="1">
        <v>5</v>
      </c>
      <c r="G8" s="1">
        <v>8</v>
      </c>
      <c r="H8" s="14">
        <v>0.2</v>
      </c>
      <c r="L8" s="12"/>
      <c r="M8" s="12"/>
      <c r="N8" s="13"/>
    </row>
    <row r="9" spans="1:14" x14ac:dyDescent="0.25">
      <c r="A9" t="s">
        <v>15</v>
      </c>
      <c r="B9" t="s">
        <v>16</v>
      </c>
      <c r="C9">
        <v>69</v>
      </c>
      <c r="D9" s="1">
        <v>1</v>
      </c>
      <c r="E9" s="1">
        <v>4</v>
      </c>
      <c r="F9" s="1">
        <v>5</v>
      </c>
      <c r="G9" s="1">
        <v>8</v>
      </c>
      <c r="H9" s="14">
        <v>0.2</v>
      </c>
      <c r="L9" s="12"/>
      <c r="M9" s="12"/>
      <c r="N9" s="13"/>
    </row>
    <row r="10" spans="1:14" x14ac:dyDescent="0.25">
      <c r="A10" t="s">
        <v>17</v>
      </c>
      <c r="B10" t="s">
        <v>18</v>
      </c>
      <c r="C10">
        <v>69</v>
      </c>
      <c r="D10" s="1">
        <v>1</v>
      </c>
      <c r="E10" s="1">
        <v>4</v>
      </c>
      <c r="F10" s="1">
        <v>5</v>
      </c>
      <c r="G10" s="1">
        <v>8</v>
      </c>
      <c r="H10" s="14">
        <v>0.2</v>
      </c>
      <c r="L10" s="12"/>
      <c r="M10" s="12"/>
      <c r="N10" s="13"/>
    </row>
    <row r="11" spans="1:14" x14ac:dyDescent="0.25">
      <c r="A11" t="s">
        <v>19</v>
      </c>
      <c r="B11" t="s">
        <v>20</v>
      </c>
      <c r="C11">
        <v>70</v>
      </c>
      <c r="D11" s="1">
        <v>1</v>
      </c>
      <c r="E11" s="1">
        <v>4</v>
      </c>
      <c r="F11" s="1">
        <v>5</v>
      </c>
      <c r="G11" s="1">
        <v>8</v>
      </c>
      <c r="H11" s="14">
        <v>0.2</v>
      </c>
      <c r="L11" s="12"/>
      <c r="M11" s="12"/>
      <c r="N11" s="13"/>
    </row>
    <row r="12" spans="1:14" x14ac:dyDescent="0.25">
      <c r="A12" t="s">
        <v>21</v>
      </c>
      <c r="B12" t="s">
        <v>22</v>
      </c>
      <c r="C12">
        <v>70</v>
      </c>
      <c r="D12" s="1">
        <v>1</v>
      </c>
      <c r="E12" s="1">
        <v>4</v>
      </c>
      <c r="F12" s="1">
        <v>5</v>
      </c>
      <c r="G12" s="1">
        <v>8</v>
      </c>
      <c r="H12" s="14">
        <v>0.2</v>
      </c>
      <c r="L12" s="12"/>
      <c r="M12" s="12"/>
      <c r="N12" s="13"/>
    </row>
    <row r="14" spans="1:14" x14ac:dyDescent="0.25">
      <c r="B14" t="s">
        <v>23</v>
      </c>
      <c r="C14">
        <v>72.099999999999994</v>
      </c>
      <c r="D14" s="1">
        <v>1</v>
      </c>
      <c r="E14" s="1">
        <v>4</v>
      </c>
      <c r="F14" s="1">
        <v>5</v>
      </c>
      <c r="G14" s="1">
        <v>7</v>
      </c>
      <c r="H14" s="14">
        <v>0.2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A4E3-D45D-4699-AE98-87F0CBF71ABE}">
  <dimension ref="A1:C38"/>
  <sheetViews>
    <sheetView topLeftCell="A3" workbookViewId="0">
      <selection activeCell="B32" sqref="B32:B38"/>
    </sheetView>
  </sheetViews>
  <sheetFormatPr defaultRowHeight="15" x14ac:dyDescent="0.25"/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>
        <v>4</v>
      </c>
      <c r="B2">
        <v>1</v>
      </c>
      <c r="C2" t="s">
        <v>27</v>
      </c>
    </row>
    <row r="3" spans="1:3" x14ac:dyDescent="0.25">
      <c r="A3">
        <v>4</v>
      </c>
      <c r="B3">
        <v>2</v>
      </c>
      <c r="C3" t="s">
        <v>27</v>
      </c>
    </row>
    <row r="4" spans="1:3" x14ac:dyDescent="0.25">
      <c r="A4">
        <v>4</v>
      </c>
      <c r="B4">
        <v>3</v>
      </c>
      <c r="C4" t="s">
        <v>28</v>
      </c>
    </row>
    <row r="5" spans="1:3" x14ac:dyDescent="0.25">
      <c r="A5">
        <v>4</v>
      </c>
      <c r="B5">
        <v>4</v>
      </c>
      <c r="C5" t="s">
        <v>29</v>
      </c>
    </row>
    <row r="6" spans="1:3" x14ac:dyDescent="0.25">
      <c r="A6">
        <v>4</v>
      </c>
      <c r="B6">
        <v>5</v>
      </c>
      <c r="C6" t="s">
        <v>30</v>
      </c>
    </row>
    <row r="7" spans="1:3" x14ac:dyDescent="0.25">
      <c r="A7">
        <v>4</v>
      </c>
      <c r="B7">
        <v>6</v>
      </c>
      <c r="C7" t="s">
        <v>31</v>
      </c>
    </row>
    <row r="8" spans="1:3" x14ac:dyDescent="0.25">
      <c r="A8">
        <v>4</v>
      </c>
      <c r="B8">
        <v>7</v>
      </c>
      <c r="C8" t="s">
        <v>32</v>
      </c>
    </row>
    <row r="9" spans="1:3" x14ac:dyDescent="0.25">
      <c r="A9">
        <v>4</v>
      </c>
      <c r="B9">
        <v>8</v>
      </c>
      <c r="C9" t="s">
        <v>33</v>
      </c>
    </row>
    <row r="10" spans="1:3" x14ac:dyDescent="0.25">
      <c r="A10">
        <v>4</v>
      </c>
      <c r="B10">
        <v>9</v>
      </c>
      <c r="C10" t="s">
        <v>34</v>
      </c>
    </row>
    <row r="11" spans="1:3" x14ac:dyDescent="0.25">
      <c r="A11">
        <v>4</v>
      </c>
      <c r="B11">
        <v>10</v>
      </c>
      <c r="C11" t="s">
        <v>35</v>
      </c>
    </row>
    <row r="12" spans="1:3" x14ac:dyDescent="0.25">
      <c r="A12">
        <v>4</v>
      </c>
      <c r="B12">
        <v>11</v>
      </c>
      <c r="C12" t="s">
        <v>36</v>
      </c>
    </row>
    <row r="13" spans="1:3" x14ac:dyDescent="0.25">
      <c r="A13">
        <v>4</v>
      </c>
      <c r="B13">
        <v>12</v>
      </c>
      <c r="C13" t="s">
        <v>27</v>
      </c>
    </row>
    <row r="14" spans="1:3" x14ac:dyDescent="0.25">
      <c r="A14">
        <v>4</v>
      </c>
      <c r="B14">
        <v>13</v>
      </c>
      <c r="C14" t="s">
        <v>27</v>
      </c>
    </row>
    <row r="15" spans="1:3" x14ac:dyDescent="0.25">
      <c r="A15">
        <v>4</v>
      </c>
      <c r="B15">
        <v>14</v>
      </c>
      <c r="C15" t="s">
        <v>13</v>
      </c>
    </row>
    <row r="16" spans="1:3" x14ac:dyDescent="0.25">
      <c r="A16">
        <v>4</v>
      </c>
      <c r="B16">
        <v>15</v>
      </c>
      <c r="C16" t="s">
        <v>15</v>
      </c>
    </row>
    <row r="17" spans="1:3" x14ac:dyDescent="0.25">
      <c r="A17">
        <v>5</v>
      </c>
      <c r="B17">
        <v>1</v>
      </c>
      <c r="C17" t="s">
        <v>17</v>
      </c>
    </row>
    <row r="18" spans="1:3" x14ac:dyDescent="0.25">
      <c r="A18">
        <v>5</v>
      </c>
      <c r="B18">
        <v>2</v>
      </c>
      <c r="C18" t="s">
        <v>19</v>
      </c>
    </row>
    <row r="19" spans="1:3" x14ac:dyDescent="0.25">
      <c r="A19">
        <v>5</v>
      </c>
      <c r="B19">
        <v>3</v>
      </c>
      <c r="C19" t="s">
        <v>21</v>
      </c>
    </row>
    <row r="20" spans="1:3" x14ac:dyDescent="0.25">
      <c r="A20">
        <v>5</v>
      </c>
      <c r="B20">
        <v>4</v>
      </c>
      <c r="C20" t="s">
        <v>37</v>
      </c>
    </row>
    <row r="21" spans="1:3" x14ac:dyDescent="0.25">
      <c r="A21">
        <v>5</v>
      </c>
      <c r="B21">
        <v>5</v>
      </c>
      <c r="C21" t="s">
        <v>27</v>
      </c>
    </row>
    <row r="22" spans="1:3" x14ac:dyDescent="0.25">
      <c r="A22">
        <v>5</v>
      </c>
      <c r="B22">
        <v>6</v>
      </c>
      <c r="C22" t="s">
        <v>37</v>
      </c>
    </row>
    <row r="23" spans="1:3" x14ac:dyDescent="0.25">
      <c r="A23">
        <v>5</v>
      </c>
      <c r="B23">
        <v>7</v>
      </c>
      <c r="C23" t="s">
        <v>21</v>
      </c>
    </row>
    <row r="24" spans="1:3" x14ac:dyDescent="0.25">
      <c r="A24">
        <v>5</v>
      </c>
      <c r="B24">
        <v>8</v>
      </c>
      <c r="C24" t="s">
        <v>19</v>
      </c>
    </row>
    <row r="25" spans="1:3" x14ac:dyDescent="0.25">
      <c r="A25">
        <v>5</v>
      </c>
      <c r="B25">
        <v>9</v>
      </c>
      <c r="C25" t="s">
        <v>17</v>
      </c>
    </row>
    <row r="26" spans="1:3" x14ac:dyDescent="0.25">
      <c r="A26">
        <v>5</v>
      </c>
      <c r="B26">
        <v>10</v>
      </c>
      <c r="C26" t="s">
        <v>15</v>
      </c>
    </row>
    <row r="27" spans="1:3" x14ac:dyDescent="0.25">
      <c r="A27">
        <v>5</v>
      </c>
      <c r="B27">
        <v>11</v>
      </c>
      <c r="C27" t="s">
        <v>13</v>
      </c>
    </row>
    <row r="28" spans="1:3" x14ac:dyDescent="0.25">
      <c r="A28">
        <v>5</v>
      </c>
      <c r="B28">
        <v>12</v>
      </c>
      <c r="C28" t="s">
        <v>27</v>
      </c>
    </row>
    <row r="29" spans="1:3" x14ac:dyDescent="0.25">
      <c r="A29">
        <v>5</v>
      </c>
      <c r="B29">
        <v>13</v>
      </c>
      <c r="C29" t="s">
        <v>28</v>
      </c>
    </row>
    <row r="30" spans="1:3" x14ac:dyDescent="0.25">
      <c r="A30">
        <v>5</v>
      </c>
      <c r="B30">
        <v>14</v>
      </c>
      <c r="C30" t="s">
        <v>29</v>
      </c>
    </row>
    <row r="31" spans="1:3" x14ac:dyDescent="0.25">
      <c r="A31">
        <v>5</v>
      </c>
      <c r="B31">
        <v>15</v>
      </c>
      <c r="C31" t="s">
        <v>30</v>
      </c>
    </row>
    <row r="32" spans="1:3" x14ac:dyDescent="0.25">
      <c r="A32">
        <v>6</v>
      </c>
      <c r="B32">
        <v>1</v>
      </c>
      <c r="C32" t="s">
        <v>31</v>
      </c>
    </row>
    <row r="33" spans="1:3" x14ac:dyDescent="0.25">
      <c r="A33">
        <v>6</v>
      </c>
      <c r="B33">
        <v>2</v>
      </c>
      <c r="C33" t="s">
        <v>32</v>
      </c>
    </row>
    <row r="34" spans="1:3" x14ac:dyDescent="0.25">
      <c r="A34">
        <v>6</v>
      </c>
      <c r="B34">
        <v>3</v>
      </c>
      <c r="C34" t="s">
        <v>33</v>
      </c>
    </row>
    <row r="35" spans="1:3" x14ac:dyDescent="0.25">
      <c r="A35">
        <v>6</v>
      </c>
      <c r="B35">
        <v>4</v>
      </c>
      <c r="C35" t="s">
        <v>34</v>
      </c>
    </row>
    <row r="36" spans="1:3" x14ac:dyDescent="0.25">
      <c r="A36">
        <v>6</v>
      </c>
      <c r="B36">
        <v>5</v>
      </c>
      <c r="C36" t="s">
        <v>35</v>
      </c>
    </row>
    <row r="37" spans="1:3" x14ac:dyDescent="0.25">
      <c r="A37">
        <v>6</v>
      </c>
      <c r="B37">
        <v>6</v>
      </c>
      <c r="C37" t="s">
        <v>36</v>
      </c>
    </row>
    <row r="38" spans="1:3" x14ac:dyDescent="0.25">
      <c r="A38">
        <v>6</v>
      </c>
      <c r="B38">
        <v>7</v>
      </c>
      <c r="C3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F92A-AF43-4410-BD53-8DD88C05FE5C}">
  <dimension ref="A1:J171"/>
  <sheetViews>
    <sheetView topLeftCell="A136" workbookViewId="0">
      <selection activeCell="F135" sqref="F135"/>
    </sheetView>
  </sheetViews>
  <sheetFormatPr defaultColWidth="8.7109375" defaultRowHeight="15" x14ac:dyDescent="0.25"/>
  <cols>
    <col min="1" max="1" width="16.7109375" style="16" customWidth="1"/>
    <col min="2" max="2" width="12.5703125" style="16" bestFit="1" customWidth="1"/>
    <col min="3" max="3" width="15" style="16" bestFit="1" customWidth="1"/>
    <col min="4" max="4" width="8.85546875" style="16" bestFit="1" customWidth="1"/>
    <col min="5" max="8" width="9.28515625" style="16" bestFit="1" customWidth="1"/>
    <col min="9" max="9" width="8.85546875" style="16" bestFit="1" customWidth="1"/>
    <col min="10" max="10" width="9.28515625" style="16" bestFit="1" customWidth="1"/>
    <col min="11" max="16384" width="8.7109375" style="16"/>
  </cols>
  <sheetData>
    <row r="1" spans="1:10" x14ac:dyDescent="0.25">
      <c r="A1" s="15" t="s">
        <v>51</v>
      </c>
      <c r="B1" s="15" t="s">
        <v>52</v>
      </c>
      <c r="C1" s="15" t="s">
        <v>53</v>
      </c>
      <c r="D1" s="15" t="s">
        <v>40</v>
      </c>
      <c r="E1" s="15" t="s">
        <v>93</v>
      </c>
      <c r="F1" s="15" t="s">
        <v>42</v>
      </c>
      <c r="G1" s="15" t="s">
        <v>94</v>
      </c>
      <c r="H1" s="15" t="s">
        <v>43</v>
      </c>
      <c r="I1" s="15" t="s">
        <v>44</v>
      </c>
      <c r="J1" s="15" t="s">
        <v>95</v>
      </c>
    </row>
    <row r="2" spans="1:10" x14ac:dyDescent="0.25">
      <c r="A2" s="17" t="s">
        <v>54</v>
      </c>
      <c r="B2" s="17" t="s">
        <v>55</v>
      </c>
      <c r="C2" s="18">
        <v>44440.740095706002</v>
      </c>
      <c r="D2" s="19">
        <v>1115.64024860732</v>
      </c>
      <c r="E2" s="19">
        <v>452.23086650343498</v>
      </c>
      <c r="F2" s="19">
        <v>4049.2540826254699</v>
      </c>
      <c r="G2" s="19">
        <v>1033734.31936752</v>
      </c>
      <c r="H2" s="19">
        <v>4047.5792176295099</v>
      </c>
      <c r="I2" s="19">
        <v>984.17416922412701</v>
      </c>
      <c r="J2" s="19">
        <v>21070.848682609299</v>
      </c>
    </row>
    <row r="3" spans="1:10" x14ac:dyDescent="0.25">
      <c r="A3" s="17" t="s">
        <v>54</v>
      </c>
      <c r="B3" s="17" t="s">
        <v>56</v>
      </c>
      <c r="C3" s="18">
        <v>44440.775074629601</v>
      </c>
      <c r="D3" s="19">
        <v>492.58499875810702</v>
      </c>
      <c r="E3" s="19">
        <v>210.24811045306399</v>
      </c>
      <c r="F3" s="19">
        <v>3108.2991097007198</v>
      </c>
      <c r="G3" s="19">
        <v>998103.00026404404</v>
      </c>
      <c r="H3" s="19">
        <v>3274.1322654025898</v>
      </c>
      <c r="I3" s="19">
        <v>89.873216576184504</v>
      </c>
      <c r="J3" s="19">
        <v>1275.74239224095</v>
      </c>
    </row>
    <row r="4" spans="1:10" x14ac:dyDescent="0.25">
      <c r="A4" s="17" t="s">
        <v>28</v>
      </c>
      <c r="B4" s="17" t="s">
        <v>57</v>
      </c>
      <c r="C4" s="18">
        <v>44440.8101626157</v>
      </c>
      <c r="D4" s="19">
        <v>7809.8619085907303</v>
      </c>
      <c r="E4" s="19">
        <v>206044.60161961301</v>
      </c>
      <c r="F4" s="19">
        <v>240500.772040793</v>
      </c>
      <c r="G4" s="19">
        <v>963264.67318447097</v>
      </c>
      <c r="H4" s="19">
        <v>155557.02903338001</v>
      </c>
      <c r="I4" s="19">
        <v>58978.683047007296</v>
      </c>
      <c r="J4" s="19">
        <v>288795.284932487</v>
      </c>
    </row>
    <row r="5" spans="1:10" x14ac:dyDescent="0.25">
      <c r="A5" s="17" t="s">
        <v>29</v>
      </c>
      <c r="B5" s="17" t="s">
        <v>58</v>
      </c>
      <c r="C5" s="18">
        <v>44440.845271215301</v>
      </c>
      <c r="D5" s="19">
        <v>14256.9130066712</v>
      </c>
      <c r="E5" s="19">
        <v>420616.924921875</v>
      </c>
      <c r="F5" s="19">
        <v>505602.93892628403</v>
      </c>
      <c r="G5" s="19">
        <v>960075.53851127403</v>
      </c>
      <c r="H5" s="19">
        <v>321690.79516762402</v>
      </c>
      <c r="I5" s="19">
        <v>118420.44871293999</v>
      </c>
      <c r="J5" s="19">
        <v>556436.94651494396</v>
      </c>
    </row>
    <row r="6" spans="1:10" x14ac:dyDescent="0.25">
      <c r="A6" s="17" t="s">
        <v>30</v>
      </c>
      <c r="B6" s="17" t="s">
        <v>59</v>
      </c>
      <c r="C6" s="18">
        <v>44440.880351423599</v>
      </c>
      <c r="D6" s="19">
        <v>31096.1809037364</v>
      </c>
      <c r="E6" s="19">
        <v>1075526.1297414999</v>
      </c>
      <c r="F6" s="19">
        <v>1290302.70264152</v>
      </c>
      <c r="G6" s="19">
        <v>1030265.9322401</v>
      </c>
      <c r="H6" s="19">
        <v>883151.389226823</v>
      </c>
      <c r="I6" s="19">
        <v>317047.75177962799</v>
      </c>
      <c r="J6" s="19">
        <v>1455957.7188059001</v>
      </c>
    </row>
    <row r="7" spans="1:10" x14ac:dyDescent="0.25">
      <c r="A7" s="17" t="s">
        <v>31</v>
      </c>
      <c r="B7" s="17" t="s">
        <v>60</v>
      </c>
      <c r="C7" s="18">
        <v>44440.915451342596</v>
      </c>
      <c r="D7" s="19">
        <v>46264.575995019302</v>
      </c>
      <c r="E7" s="19">
        <v>1704872.47356709</v>
      </c>
      <c r="F7" s="19">
        <v>1992589.35593988</v>
      </c>
      <c r="G7" s="19">
        <v>977895.12605150603</v>
      </c>
      <c r="H7" s="19">
        <v>1495972.26602158</v>
      </c>
      <c r="I7" s="19">
        <v>530465.78858584701</v>
      </c>
      <c r="J7" s="19">
        <v>2371767.0828575199</v>
      </c>
    </row>
    <row r="8" spans="1:10" x14ac:dyDescent="0.25">
      <c r="A8" s="17" t="s">
        <v>32</v>
      </c>
      <c r="B8" s="17" t="s">
        <v>61</v>
      </c>
      <c r="C8" s="18">
        <v>44440.950534444397</v>
      </c>
      <c r="D8" s="19">
        <v>56251.982714456397</v>
      </c>
      <c r="E8" s="19">
        <v>2139797.9063523202</v>
      </c>
      <c r="F8" s="19">
        <v>2561313.7150888899</v>
      </c>
      <c r="G8" s="19">
        <v>1025423.69395022</v>
      </c>
      <c r="H8" s="19">
        <v>1923385.8704524301</v>
      </c>
      <c r="I8" s="19">
        <v>671637.11038644298</v>
      </c>
      <c r="J8" s="19">
        <v>2934692.7480835598</v>
      </c>
    </row>
    <row r="9" spans="1:10" x14ac:dyDescent="0.25">
      <c r="A9" s="17" t="s">
        <v>33</v>
      </c>
      <c r="B9" s="17" t="s">
        <v>62</v>
      </c>
      <c r="C9" s="18">
        <v>44440.985637986101</v>
      </c>
      <c r="D9" s="19">
        <v>90503.700941581599</v>
      </c>
      <c r="E9" s="19">
        <v>3234028.2866560901</v>
      </c>
      <c r="F9" s="19">
        <v>3894294.6075787898</v>
      </c>
      <c r="G9" s="19">
        <v>1051528.2444973299</v>
      </c>
      <c r="H9" s="19">
        <v>3018999.1026688698</v>
      </c>
      <c r="I9" s="19">
        <v>1031689.20465992</v>
      </c>
      <c r="J9" s="19">
        <v>4388630.4415273396</v>
      </c>
    </row>
    <row r="10" spans="1:10" x14ac:dyDescent="0.25">
      <c r="A10" s="17" t="s">
        <v>34</v>
      </c>
      <c r="B10" s="17" t="s">
        <v>63</v>
      </c>
      <c r="C10" s="18">
        <v>44441.020672245402</v>
      </c>
      <c r="D10" s="19">
        <v>158021.67644261499</v>
      </c>
      <c r="E10" s="19">
        <v>5363278.9620079398</v>
      </c>
      <c r="F10" s="19">
        <v>6713651.1599550797</v>
      </c>
      <c r="G10" s="19">
        <v>1030144.5282628899</v>
      </c>
      <c r="H10" s="19">
        <v>5129987.7372213304</v>
      </c>
      <c r="I10" s="19">
        <v>1742703.90039968</v>
      </c>
      <c r="J10" s="19">
        <v>7146926.6618732996</v>
      </c>
    </row>
    <row r="11" spans="1:10" x14ac:dyDescent="0.25">
      <c r="A11" s="17" t="s">
        <v>35</v>
      </c>
      <c r="B11" s="17" t="s">
        <v>64</v>
      </c>
      <c r="C11" s="18">
        <v>44441.055787905098</v>
      </c>
      <c r="D11" s="19">
        <v>230974.70355110901</v>
      </c>
      <c r="E11" s="19">
        <v>8388837.0965578798</v>
      </c>
      <c r="F11" s="19">
        <v>10213002.011625201</v>
      </c>
      <c r="G11" s="19">
        <v>971584.98818936001</v>
      </c>
      <c r="H11" s="19">
        <v>7863323.6402156204</v>
      </c>
      <c r="I11" s="19">
        <v>2768896.3813330499</v>
      </c>
      <c r="J11" s="19">
        <v>11038963.1418842</v>
      </c>
    </row>
    <row r="12" spans="1:10" x14ac:dyDescent="0.25">
      <c r="A12" s="17" t="s">
        <v>36</v>
      </c>
      <c r="B12" s="17" t="s">
        <v>65</v>
      </c>
      <c r="C12" s="18">
        <v>44441.090857083298</v>
      </c>
      <c r="D12" s="19">
        <v>258852.64763801001</v>
      </c>
      <c r="E12" s="19">
        <v>10152964.7850143</v>
      </c>
      <c r="F12" s="19">
        <v>12033168.808613401</v>
      </c>
      <c r="G12" s="19">
        <v>1003325.73409314</v>
      </c>
      <c r="H12" s="19">
        <v>9112299.5749480594</v>
      </c>
      <c r="I12" s="19">
        <v>3332054.1785333599</v>
      </c>
      <c r="J12" s="19">
        <v>13200648.016555199</v>
      </c>
    </row>
    <row r="13" spans="1:10" x14ac:dyDescent="0.25">
      <c r="A13" s="17" t="s">
        <v>54</v>
      </c>
      <c r="B13" s="17" t="s">
        <v>66</v>
      </c>
      <c r="C13" s="18">
        <v>44441.125926608802</v>
      </c>
      <c r="D13" s="19">
        <v>359.80804750649003</v>
      </c>
      <c r="E13" s="19">
        <v>831.98418678870996</v>
      </c>
      <c r="F13" s="19">
        <v>2927.1141615014399</v>
      </c>
      <c r="G13" s="19">
        <v>913641.66493494203</v>
      </c>
      <c r="H13" s="19">
        <v>3519.15031392439</v>
      </c>
      <c r="I13" s="19">
        <v>968.03644853964704</v>
      </c>
      <c r="J13" s="19">
        <v>16646.490548776899</v>
      </c>
    </row>
    <row r="14" spans="1:10" x14ac:dyDescent="0.25">
      <c r="A14" s="17" t="s">
        <v>54</v>
      </c>
      <c r="B14" s="17" t="s">
        <v>67</v>
      </c>
      <c r="C14" s="18">
        <v>44441.160979513901</v>
      </c>
      <c r="D14" s="19">
        <v>446.001290708184</v>
      </c>
      <c r="E14" s="19">
        <v>378.892402187892</v>
      </c>
      <c r="F14" s="19">
        <v>2563.7949317031298</v>
      </c>
      <c r="G14" s="19">
        <v>1076800.38687514</v>
      </c>
      <c r="H14" s="19">
        <v>3418.4026195666402</v>
      </c>
      <c r="I14" s="19">
        <v>483.06950680538301</v>
      </c>
      <c r="J14" s="19">
        <v>8529.1752432496105</v>
      </c>
    </row>
    <row r="15" spans="1:10" x14ac:dyDescent="0.25">
      <c r="A15" s="17" t="s">
        <v>13</v>
      </c>
      <c r="B15" s="17" t="s">
        <v>68</v>
      </c>
      <c r="C15" s="18">
        <v>44441.196094803199</v>
      </c>
      <c r="D15" s="19">
        <v>0</v>
      </c>
      <c r="E15" s="19">
        <v>1853212.9420727701</v>
      </c>
      <c r="F15" s="19">
        <v>5300498.1925087404</v>
      </c>
      <c r="G15" s="19">
        <v>947488.004376158</v>
      </c>
      <c r="H15" s="19">
        <v>323167.52772696101</v>
      </c>
      <c r="I15" s="19">
        <v>30914.702028189899</v>
      </c>
      <c r="J15" s="19">
        <v>11360.078972516099</v>
      </c>
    </row>
    <row r="16" spans="1:10" x14ac:dyDescent="0.25">
      <c r="A16" s="17" t="s">
        <v>15</v>
      </c>
      <c r="B16" s="17" t="s">
        <v>69</v>
      </c>
      <c r="C16" s="18">
        <v>44441.231159641196</v>
      </c>
      <c r="D16" s="19">
        <v>0</v>
      </c>
      <c r="E16" s="19">
        <v>1141599.87039212</v>
      </c>
      <c r="F16" s="19">
        <v>5512610.2307943096</v>
      </c>
      <c r="G16" s="19">
        <v>999946.50408844405</v>
      </c>
      <c r="H16" s="19">
        <v>186775.810055585</v>
      </c>
      <c r="I16" s="19">
        <v>18835.168968527902</v>
      </c>
      <c r="J16" s="19">
        <v>17011.179443798199</v>
      </c>
    </row>
    <row r="17" spans="1:10" x14ac:dyDescent="0.25">
      <c r="A17" s="17" t="s">
        <v>17</v>
      </c>
      <c r="B17" s="17" t="s">
        <v>70</v>
      </c>
      <c r="C17" s="18">
        <v>44441.266207465298</v>
      </c>
      <c r="D17" s="19">
        <v>0</v>
      </c>
      <c r="E17" s="19">
        <v>1641383.75758918</v>
      </c>
      <c r="F17" s="19">
        <v>9895479.1994304508</v>
      </c>
      <c r="G17" s="19">
        <v>924413.72100543999</v>
      </c>
      <c r="H17" s="19">
        <v>311202.53678305598</v>
      </c>
      <c r="I17" s="19">
        <v>38514.735639241699</v>
      </c>
      <c r="J17" s="19">
        <v>6933.4800337525503</v>
      </c>
    </row>
    <row r="18" spans="1:10" x14ac:dyDescent="0.25">
      <c r="A18" s="17" t="s">
        <v>19</v>
      </c>
      <c r="B18" s="17" t="s">
        <v>71</v>
      </c>
      <c r="C18" s="18">
        <v>44441.301303773202</v>
      </c>
      <c r="D18" s="19">
        <v>0</v>
      </c>
      <c r="E18" s="19">
        <v>932173.26460273797</v>
      </c>
      <c r="F18" s="19">
        <v>6387721.0475765802</v>
      </c>
      <c r="G18" s="19">
        <v>949579.94848589203</v>
      </c>
      <c r="H18" s="19">
        <v>241183.96198634501</v>
      </c>
      <c r="I18" s="19">
        <v>15160.075545844</v>
      </c>
      <c r="J18" s="19">
        <v>4720.2499891358202</v>
      </c>
    </row>
    <row r="19" spans="1:10" x14ac:dyDescent="0.25">
      <c r="A19" s="17" t="s">
        <v>21</v>
      </c>
      <c r="B19" s="17" t="s">
        <v>72</v>
      </c>
      <c r="C19" s="18">
        <v>44441.336385601899</v>
      </c>
      <c r="D19" s="19">
        <v>0</v>
      </c>
      <c r="E19" s="19">
        <v>2121419.5704170698</v>
      </c>
      <c r="F19" s="19">
        <v>8526382.0350960903</v>
      </c>
      <c r="G19" s="19">
        <v>1037738.69436881</v>
      </c>
      <c r="H19" s="19">
        <v>475947.29334573302</v>
      </c>
      <c r="I19" s="19">
        <v>40644.521009615797</v>
      </c>
      <c r="J19" s="19">
        <v>42365.1221493392</v>
      </c>
    </row>
    <row r="20" spans="1:10" x14ac:dyDescent="0.25">
      <c r="A20" s="17" t="s">
        <v>37</v>
      </c>
      <c r="B20" s="17" t="s">
        <v>73</v>
      </c>
      <c r="C20" s="18">
        <v>44441.371496377302</v>
      </c>
      <c r="D20" s="19">
        <v>40032.949341635896</v>
      </c>
      <c r="E20" s="19">
        <v>2023368.4470395399</v>
      </c>
      <c r="F20" s="19">
        <v>6469713.3347332701</v>
      </c>
      <c r="G20" s="19">
        <v>1126872.8357035001</v>
      </c>
      <c r="H20" s="19">
        <v>1327129.27074828</v>
      </c>
      <c r="I20" s="19">
        <v>342485.13467042899</v>
      </c>
      <c r="J20" s="19">
        <v>1367315.61224724</v>
      </c>
    </row>
    <row r="21" spans="1:10" x14ac:dyDescent="0.25">
      <c r="A21" s="17" t="s">
        <v>54</v>
      </c>
      <c r="B21" s="17" t="s">
        <v>74</v>
      </c>
      <c r="C21" s="18">
        <v>44441.406571342603</v>
      </c>
      <c r="D21" s="19">
        <v>81.095703603105704</v>
      </c>
      <c r="E21" s="19">
        <v>630.17456816322499</v>
      </c>
      <c r="F21" s="19">
        <v>2544.7214149776901</v>
      </c>
      <c r="G21" s="19">
        <v>1142330.8882586099</v>
      </c>
      <c r="H21" s="19">
        <v>3150.5301657826599</v>
      </c>
      <c r="I21" s="19">
        <v>199.93686403669599</v>
      </c>
      <c r="J21" s="19">
        <v>2356.8607106954601</v>
      </c>
    </row>
    <row r="22" spans="1:10" x14ac:dyDescent="0.25">
      <c r="A22" s="17" t="s">
        <v>37</v>
      </c>
      <c r="B22" s="17" t="s">
        <v>75</v>
      </c>
      <c r="C22" s="18">
        <v>44441.441662037003</v>
      </c>
      <c r="D22" s="19">
        <v>41142.636013411196</v>
      </c>
      <c r="E22" s="19">
        <v>2594692.3091340298</v>
      </c>
      <c r="F22" s="19">
        <v>6928857.9886799296</v>
      </c>
      <c r="G22" s="19">
        <v>1191281.8768577799</v>
      </c>
      <c r="H22" s="19">
        <v>1386701.55609254</v>
      </c>
      <c r="I22" s="19">
        <v>353587.76417719998</v>
      </c>
      <c r="J22" s="19">
        <v>1391038.9169896999</v>
      </c>
    </row>
    <row r="23" spans="1:10" x14ac:dyDescent="0.25">
      <c r="A23" s="17" t="s">
        <v>21</v>
      </c>
      <c r="B23" s="17" t="s">
        <v>76</v>
      </c>
      <c r="C23" s="18">
        <v>44441.476738449099</v>
      </c>
      <c r="D23" s="19">
        <v>0</v>
      </c>
      <c r="E23" s="19">
        <v>2221861.5883882702</v>
      </c>
      <c r="F23" s="19">
        <v>8964921.1195798106</v>
      </c>
      <c r="G23" s="19">
        <v>1052204.7393442199</v>
      </c>
      <c r="H23" s="19">
        <v>515830.99453729799</v>
      </c>
      <c r="I23" s="19">
        <v>43647.228876290901</v>
      </c>
      <c r="J23" s="19">
        <v>46492.2890084479</v>
      </c>
    </row>
    <row r="24" spans="1:10" x14ac:dyDescent="0.25">
      <c r="A24" s="17" t="s">
        <v>19</v>
      </c>
      <c r="B24" s="17" t="s">
        <v>77</v>
      </c>
      <c r="C24" s="18">
        <v>44441.511840717598</v>
      </c>
      <c r="D24" s="19">
        <v>0</v>
      </c>
      <c r="E24" s="19">
        <v>953338.47747448902</v>
      </c>
      <c r="F24" s="19">
        <v>6488411.8527548797</v>
      </c>
      <c r="G24" s="19">
        <v>982846.87573534902</v>
      </c>
      <c r="H24" s="19">
        <v>266202.78959944099</v>
      </c>
      <c r="I24" s="19">
        <v>16977.682108876099</v>
      </c>
      <c r="J24" s="19">
        <v>4229.7973167725504</v>
      </c>
    </row>
    <row r="25" spans="1:10" x14ac:dyDescent="0.25">
      <c r="A25" s="17" t="s">
        <v>17</v>
      </c>
      <c r="B25" s="17" t="s">
        <v>78</v>
      </c>
      <c r="C25" s="18">
        <v>44441.546951307901</v>
      </c>
      <c r="D25" s="19">
        <v>0</v>
      </c>
      <c r="E25" s="19">
        <v>1677281.6405501601</v>
      </c>
      <c r="F25" s="19">
        <v>10914511.6927319</v>
      </c>
      <c r="G25" s="19">
        <v>1008628.83299725</v>
      </c>
      <c r="H25" s="19">
        <v>354671.20227678103</v>
      </c>
      <c r="I25" s="19">
        <v>42456.555450067397</v>
      </c>
      <c r="J25" s="19">
        <v>6121.0397216908495</v>
      </c>
    </row>
    <row r="26" spans="1:10" x14ac:dyDescent="0.25">
      <c r="A26" s="17" t="s">
        <v>15</v>
      </c>
      <c r="B26" s="17" t="s">
        <v>79</v>
      </c>
      <c r="C26" s="18">
        <v>44441.5820396528</v>
      </c>
      <c r="D26" s="19">
        <v>0</v>
      </c>
      <c r="E26" s="19">
        <v>1195519.48486735</v>
      </c>
      <c r="F26" s="19">
        <v>5963536.07021371</v>
      </c>
      <c r="G26" s="19">
        <v>920905.22720002697</v>
      </c>
      <c r="H26" s="19">
        <v>214802.567264101</v>
      </c>
      <c r="I26" s="19">
        <v>19560.477135810001</v>
      </c>
      <c r="J26" s="19">
        <v>2976.7749772167799</v>
      </c>
    </row>
    <row r="27" spans="1:10" x14ac:dyDescent="0.25">
      <c r="A27" s="17" t="s">
        <v>13</v>
      </c>
      <c r="B27" s="17" t="s">
        <v>80</v>
      </c>
      <c r="C27" s="18">
        <v>44441.617135416702</v>
      </c>
      <c r="D27" s="19">
        <v>0</v>
      </c>
      <c r="E27" s="19">
        <v>1970990.9669618399</v>
      </c>
      <c r="F27" s="19">
        <v>5785597.05862989</v>
      </c>
      <c r="G27" s="19">
        <v>957019.51105832099</v>
      </c>
      <c r="H27" s="19">
        <v>360451.09961997502</v>
      </c>
      <c r="I27" s="19">
        <v>34554.148668670699</v>
      </c>
      <c r="J27" s="19">
        <v>8179.0492105767498</v>
      </c>
    </row>
    <row r="28" spans="1:10" x14ac:dyDescent="0.25">
      <c r="A28" s="17" t="s">
        <v>54</v>
      </c>
      <c r="B28" s="17" t="s">
        <v>81</v>
      </c>
      <c r="C28" s="18">
        <v>44441.652245821802</v>
      </c>
      <c r="D28" s="19">
        <v>120.26298195014699</v>
      </c>
      <c r="E28" s="19">
        <v>408.78131155371102</v>
      </c>
      <c r="F28" s="19">
        <v>2594.9878629896498</v>
      </c>
      <c r="G28" s="19">
        <v>1076287.0715922201</v>
      </c>
      <c r="H28" s="19">
        <v>3586.4650648000202</v>
      </c>
      <c r="I28" s="19">
        <v>90.401289369304294</v>
      </c>
      <c r="J28" s="19">
        <v>1284.0900299028899</v>
      </c>
    </row>
    <row r="29" spans="1:10" x14ac:dyDescent="0.25">
      <c r="A29" s="17" t="s">
        <v>28</v>
      </c>
      <c r="B29" s="17" t="s">
        <v>82</v>
      </c>
      <c r="C29" s="18">
        <v>44441.687322592603</v>
      </c>
      <c r="D29" s="19">
        <v>7470.9879642208098</v>
      </c>
      <c r="E29" s="19">
        <v>214870.43883317299</v>
      </c>
      <c r="F29" s="19">
        <v>247506.14136036599</v>
      </c>
      <c r="G29" s="19">
        <v>1030133.58418638</v>
      </c>
      <c r="H29" s="19">
        <v>190109.99592903099</v>
      </c>
      <c r="I29" s="19">
        <v>65537.961249064305</v>
      </c>
      <c r="J29" s="19">
        <v>314599.38283920701</v>
      </c>
    </row>
    <row r="30" spans="1:10" x14ac:dyDescent="0.25">
      <c r="A30" s="17" t="s">
        <v>29</v>
      </c>
      <c r="B30" s="17" t="s">
        <v>83</v>
      </c>
      <c r="C30" s="18">
        <v>44441.722447835702</v>
      </c>
      <c r="D30" s="19">
        <v>12029.4786653232</v>
      </c>
      <c r="E30" s="19">
        <v>421554.23433866398</v>
      </c>
      <c r="F30" s="19">
        <v>451505.79936603399</v>
      </c>
      <c r="G30" s="19">
        <v>1062800.9467555999</v>
      </c>
      <c r="H30" s="19">
        <v>403536.40576820303</v>
      </c>
      <c r="I30" s="19">
        <v>135384.12837688599</v>
      </c>
      <c r="J30" s="19">
        <v>623049.11436331202</v>
      </c>
    </row>
    <row r="31" spans="1:10" x14ac:dyDescent="0.25">
      <c r="A31" s="17" t="s">
        <v>30</v>
      </c>
      <c r="B31" s="17" t="s">
        <v>84</v>
      </c>
      <c r="C31" s="18">
        <v>44441.757502361099</v>
      </c>
      <c r="D31" s="19">
        <v>31418.773098545</v>
      </c>
      <c r="E31" s="19">
        <v>1117462.55465694</v>
      </c>
      <c r="F31" s="19">
        <v>1329382.22728137</v>
      </c>
      <c r="G31" s="19">
        <v>1094022.2065216801</v>
      </c>
      <c r="H31" s="19">
        <v>1103899.53162796</v>
      </c>
      <c r="I31" s="19">
        <v>368338.42302201601</v>
      </c>
      <c r="J31" s="19">
        <v>1632820.6166884799</v>
      </c>
    </row>
    <row r="32" spans="1:10" x14ac:dyDescent="0.25">
      <c r="A32" s="17" t="s">
        <v>31</v>
      </c>
      <c r="B32" s="17" t="s">
        <v>85</v>
      </c>
      <c r="C32" s="18">
        <v>44441.792618194399</v>
      </c>
      <c r="D32" s="19">
        <v>51246.453011307298</v>
      </c>
      <c r="E32" s="19">
        <v>1849526.9427207401</v>
      </c>
      <c r="F32" s="19">
        <v>2254931.02281796</v>
      </c>
      <c r="G32" s="19">
        <v>1079789.9220866901</v>
      </c>
      <c r="H32" s="19">
        <v>1863856.66132365</v>
      </c>
      <c r="I32" s="19">
        <v>612696.36719479202</v>
      </c>
      <c r="J32" s="19">
        <v>2629777.1744144498</v>
      </c>
    </row>
    <row r="33" spans="1:10" x14ac:dyDescent="0.25">
      <c r="A33" s="17" t="s">
        <v>32</v>
      </c>
      <c r="B33" s="17" t="s">
        <v>86</v>
      </c>
      <c r="C33" s="18">
        <v>44441.827739814798</v>
      </c>
      <c r="D33" s="19">
        <v>58240.4952352822</v>
      </c>
      <c r="E33" s="19">
        <v>2276197.7714354401</v>
      </c>
      <c r="F33" s="19">
        <v>2671745.6524591702</v>
      </c>
      <c r="G33" s="19">
        <v>1137552.60412034</v>
      </c>
      <c r="H33" s="19">
        <v>2369469.0021702899</v>
      </c>
      <c r="I33" s="19">
        <v>779063.26785489905</v>
      </c>
      <c r="J33" s="19">
        <v>3306488.5849779299</v>
      </c>
    </row>
    <row r="34" spans="1:10" x14ac:dyDescent="0.25">
      <c r="A34" s="17" t="s">
        <v>33</v>
      </c>
      <c r="B34" s="17" t="s">
        <v>87</v>
      </c>
      <c r="C34" s="18">
        <v>44441.862856562497</v>
      </c>
      <c r="D34" s="19">
        <v>96531.584653230093</v>
      </c>
      <c r="E34" s="19">
        <v>3415629.9623542801</v>
      </c>
      <c r="F34" s="19">
        <v>4217992.4527421603</v>
      </c>
      <c r="G34" s="19">
        <v>1124774.57497065</v>
      </c>
      <c r="H34" s="19">
        <v>3562658.04413753</v>
      </c>
      <c r="I34" s="19">
        <v>1163712.9490094299</v>
      </c>
      <c r="J34" s="19">
        <v>4836012.9664834403</v>
      </c>
    </row>
    <row r="35" spans="1:10" x14ac:dyDescent="0.25">
      <c r="A35" s="17" t="s">
        <v>34</v>
      </c>
      <c r="B35" s="17" t="s">
        <v>88</v>
      </c>
      <c r="C35" s="18">
        <v>44441.897940023096</v>
      </c>
      <c r="D35" s="19">
        <v>140866.48750703601</v>
      </c>
      <c r="E35" s="19">
        <v>5654786.6630966105</v>
      </c>
      <c r="F35" s="19">
        <v>6794127.0959401904</v>
      </c>
      <c r="G35" s="19">
        <v>1078308.13880705</v>
      </c>
      <c r="H35" s="19">
        <v>5889775.8500993</v>
      </c>
      <c r="I35" s="19">
        <v>1971115.10783291</v>
      </c>
      <c r="J35" s="19">
        <v>7923054.2053500302</v>
      </c>
    </row>
    <row r="36" spans="1:10" x14ac:dyDescent="0.25">
      <c r="A36" s="17" t="s">
        <v>35</v>
      </c>
      <c r="B36" s="17" t="s">
        <v>89</v>
      </c>
      <c r="C36" s="18">
        <v>44441.933020949102</v>
      </c>
      <c r="D36" s="19">
        <v>156595.389926868</v>
      </c>
      <c r="E36" s="19">
        <v>8711509.5638657492</v>
      </c>
      <c r="F36" s="19">
        <v>9209817.2613613904</v>
      </c>
      <c r="G36" s="19">
        <v>908739.82043826405</v>
      </c>
      <c r="H36" s="19">
        <v>8330793.4019733202</v>
      </c>
      <c r="I36" s="19">
        <v>3043256.5145874098</v>
      </c>
      <c r="J36" s="19">
        <v>12049209.958125699</v>
      </c>
    </row>
    <row r="37" spans="1:10" x14ac:dyDescent="0.25">
      <c r="A37" s="17" t="s">
        <v>36</v>
      </c>
      <c r="B37" s="17" t="s">
        <v>90</v>
      </c>
      <c r="C37" s="18">
        <v>44441.968136608797</v>
      </c>
      <c r="D37" s="19">
        <v>277414.31761836901</v>
      </c>
      <c r="E37" s="19">
        <v>10847795.0029599</v>
      </c>
      <c r="F37" s="19">
        <v>13535363.203617301</v>
      </c>
      <c r="G37" s="19">
        <v>1138186.6055079601</v>
      </c>
      <c r="H37" s="19">
        <v>10455352.484841799</v>
      </c>
      <c r="I37" s="19">
        <v>3737135.5533732302</v>
      </c>
      <c r="J37" s="19">
        <v>14461590.2629115</v>
      </c>
    </row>
    <row r="38" spans="1:10" x14ac:dyDescent="0.25">
      <c r="A38" s="17" t="s">
        <v>54</v>
      </c>
      <c r="B38" s="17" t="s">
        <v>91</v>
      </c>
      <c r="C38" s="18">
        <v>44442.003246469903</v>
      </c>
      <c r="D38" s="19">
        <v>104.38299058580201</v>
      </c>
      <c r="E38" s="19">
        <v>731.88084728711203</v>
      </c>
      <c r="F38" s="19">
        <v>2703.6277853080601</v>
      </c>
      <c r="G38" s="19">
        <v>1000792.14991875</v>
      </c>
      <c r="H38" s="19">
        <v>3706.0873513531001</v>
      </c>
      <c r="I38" s="19">
        <v>1038.81711909464</v>
      </c>
      <c r="J38" s="19">
        <v>18013.620828819599</v>
      </c>
    </row>
    <row r="39" spans="1:10" x14ac:dyDescent="0.25">
      <c r="A39" s="17" t="s">
        <v>54</v>
      </c>
      <c r="B39" s="17" t="s">
        <v>92</v>
      </c>
      <c r="C39" s="18">
        <v>44442.038313298603</v>
      </c>
      <c r="D39" s="19">
        <v>133.14946858179701</v>
      </c>
      <c r="E39" s="19">
        <v>293.41876455702698</v>
      </c>
      <c r="F39" s="19">
        <v>2112.7006056676701</v>
      </c>
      <c r="G39" s="19">
        <v>990343.887443749</v>
      </c>
      <c r="H39" s="19">
        <v>3505.2811686902801</v>
      </c>
      <c r="I39" s="19">
        <v>440.60685915893799</v>
      </c>
      <c r="J39" s="19">
        <v>8315.8384233177803</v>
      </c>
    </row>
    <row r="42" spans="1:10" x14ac:dyDescent="0.25">
      <c r="A42" s="15" t="s">
        <v>51</v>
      </c>
      <c r="B42" s="15" t="s">
        <v>52</v>
      </c>
      <c r="C42" s="15" t="s">
        <v>53</v>
      </c>
      <c r="D42" s="15" t="s">
        <v>40</v>
      </c>
      <c r="E42" s="15" t="s">
        <v>93</v>
      </c>
      <c r="F42" s="15" t="s">
        <v>42</v>
      </c>
      <c r="G42" s="15" t="s">
        <v>94</v>
      </c>
      <c r="H42" s="15" t="s">
        <v>43</v>
      </c>
      <c r="I42" s="15" t="s">
        <v>44</v>
      </c>
      <c r="J42" s="15" t="s">
        <v>95</v>
      </c>
    </row>
    <row r="43" spans="1:10" x14ac:dyDescent="0.25">
      <c r="A43" s="17" t="s">
        <v>54</v>
      </c>
      <c r="B43" s="17" t="s">
        <v>55</v>
      </c>
      <c r="C43" s="18">
        <v>44440.740095706002</v>
      </c>
      <c r="D43" s="19">
        <v>1.0792330560234406E-3</v>
      </c>
      <c r="E43" s="19">
        <v>4.374730121953655E-4</v>
      </c>
      <c r="F43" s="19">
        <v>3.9171129435878315E-3</v>
      </c>
      <c r="G43" s="19">
        <v>1</v>
      </c>
      <c r="H43" s="19">
        <v>3.9154927352184465E-3</v>
      </c>
      <c r="I43" s="19">
        <v>9.5205716864105281E-4</v>
      </c>
      <c r="J43" s="19">
        <v>2.0383234151983353E-2</v>
      </c>
    </row>
    <row r="44" spans="1:10" x14ac:dyDescent="0.25">
      <c r="A44" s="17" t="s">
        <v>54</v>
      </c>
      <c r="B44" s="17" t="s">
        <v>56</v>
      </c>
      <c r="C44" s="18">
        <v>44440.775074629601</v>
      </c>
      <c r="D44" s="19">
        <v>4.9352120836005471E-4</v>
      </c>
      <c r="E44" s="19">
        <v>2.1064770910160947E-4</v>
      </c>
      <c r="F44" s="19">
        <v>3.1142067591004457E-3</v>
      </c>
      <c r="G44" s="19">
        <v>1</v>
      </c>
      <c r="H44" s="19">
        <v>3.2803550981576365E-3</v>
      </c>
      <c r="I44" s="19">
        <v>9.0044030077465862E-5</v>
      </c>
      <c r="J44" s="19">
        <v>1.2781670748444375E-3</v>
      </c>
    </row>
    <row r="45" spans="1:10" x14ac:dyDescent="0.25">
      <c r="A45" s="17" t="s">
        <v>28</v>
      </c>
      <c r="B45" s="17" t="s">
        <v>57</v>
      </c>
      <c r="C45" s="18">
        <v>44440.8101626157</v>
      </c>
      <c r="D45" s="19">
        <v>8.1077009528149648E-3</v>
      </c>
      <c r="E45" s="19">
        <v>0.21390237528222342</v>
      </c>
      <c r="F45" s="19">
        <v>0.24967257570623652</v>
      </c>
      <c r="G45" s="19">
        <v>1</v>
      </c>
      <c r="H45" s="19">
        <v>0.16148939472587706</v>
      </c>
      <c r="I45" s="19">
        <v>6.1227910343715601E-2</v>
      </c>
      <c r="J45" s="19">
        <v>0.29980886143966473</v>
      </c>
    </row>
    <row r="46" spans="1:10" x14ac:dyDescent="0.25">
      <c r="A46" s="17" t="s">
        <v>29</v>
      </c>
      <c r="B46" s="17" t="s">
        <v>58</v>
      </c>
      <c r="C46" s="18">
        <v>44440.845271215301</v>
      </c>
      <c r="D46" s="19">
        <v>1.4849782579377512E-2</v>
      </c>
      <c r="E46" s="19">
        <v>0.4381081571707347</v>
      </c>
      <c r="F46" s="19">
        <v>0.52662828980133092</v>
      </c>
      <c r="G46" s="19">
        <v>1</v>
      </c>
      <c r="H46" s="19">
        <v>0.3350682131391961</v>
      </c>
      <c r="I46" s="19">
        <v>0.12334492856319076</v>
      </c>
      <c r="J46" s="19">
        <v>0.57957621478178079</v>
      </c>
    </row>
    <row r="47" spans="1:10" x14ac:dyDescent="0.25">
      <c r="A47" s="17" t="s">
        <v>30</v>
      </c>
      <c r="B47" s="17" t="s">
        <v>59</v>
      </c>
      <c r="C47" s="18">
        <v>44440.880351423599</v>
      </c>
      <c r="D47" s="19">
        <v>3.0182674133584317E-2</v>
      </c>
      <c r="E47" s="19">
        <v>1.0439305970284691</v>
      </c>
      <c r="F47" s="19">
        <v>1.2523977181658563</v>
      </c>
      <c r="G47" s="19">
        <v>1</v>
      </c>
      <c r="H47" s="19">
        <v>0.85720721377886688</v>
      </c>
      <c r="I47" s="19">
        <v>0.30773389846083066</v>
      </c>
      <c r="J47" s="19">
        <v>1.4131863174784605</v>
      </c>
    </row>
    <row r="48" spans="1:10" x14ac:dyDescent="0.25">
      <c r="A48" s="17" t="s">
        <v>31</v>
      </c>
      <c r="B48" s="17" t="s">
        <v>60</v>
      </c>
      <c r="C48" s="18">
        <v>44440.915451342596</v>
      </c>
      <c r="D48" s="19">
        <v>4.7310365664490012E-2</v>
      </c>
      <c r="E48" s="19">
        <v>1.7434103393591245</v>
      </c>
      <c r="F48" s="19">
        <v>2.0376309308191907</v>
      </c>
      <c r="G48" s="19">
        <v>1</v>
      </c>
      <c r="H48" s="19">
        <v>1.5297880377642732</v>
      </c>
      <c r="I48" s="19">
        <v>0.54245672613967733</v>
      </c>
      <c r="J48" s="19">
        <v>2.425379797559803</v>
      </c>
    </row>
    <row r="49" spans="1:10" x14ac:dyDescent="0.25">
      <c r="A49" s="17" t="s">
        <v>32</v>
      </c>
      <c r="B49" s="17" t="s">
        <v>61</v>
      </c>
      <c r="C49" s="18">
        <v>44440.950534444397</v>
      </c>
      <c r="D49" s="19">
        <v>5.4857307322164525E-2</v>
      </c>
      <c r="E49" s="19">
        <v>2.0867451366461194</v>
      </c>
      <c r="F49" s="19">
        <v>2.4978101541831847</v>
      </c>
      <c r="G49" s="19">
        <v>1</v>
      </c>
      <c r="H49" s="19">
        <v>1.8756986812378087</v>
      </c>
      <c r="I49" s="19">
        <v>0.65498497289360291</v>
      </c>
      <c r="J49" s="19">
        <v>2.8619318681610517</v>
      </c>
    </row>
    <row r="50" spans="1:10" x14ac:dyDescent="0.25">
      <c r="A50" s="17" t="s">
        <v>33</v>
      </c>
      <c r="B50" s="17" t="s">
        <v>62</v>
      </c>
      <c r="C50" s="18">
        <v>44440.985637986101</v>
      </c>
      <c r="D50" s="19">
        <v>8.606873036001593E-2</v>
      </c>
      <c r="E50" s="19">
        <v>3.0755505651701038</v>
      </c>
      <c r="F50" s="19">
        <v>3.7034617262614846</v>
      </c>
      <c r="G50" s="19">
        <v>1</v>
      </c>
      <c r="H50" s="19">
        <v>2.871058498397316</v>
      </c>
      <c r="I50" s="19">
        <v>0.98113313651703782</v>
      </c>
      <c r="J50" s="19">
        <v>4.1735735245278835</v>
      </c>
    </row>
    <row r="51" spans="1:10" x14ac:dyDescent="0.25">
      <c r="A51" s="17" t="s">
        <v>34</v>
      </c>
      <c r="B51" s="17" t="s">
        <v>63</v>
      </c>
      <c r="C51" s="18">
        <v>44441.020672245402</v>
      </c>
      <c r="D51" s="19">
        <v>0.15339757879322377</v>
      </c>
      <c r="E51" s="19">
        <v>5.2063364070398155</v>
      </c>
      <c r="F51" s="19">
        <v>6.5171934381636349</v>
      </c>
      <c r="G51" s="19">
        <v>1</v>
      </c>
      <c r="H51" s="19">
        <v>4.9798718495082586</v>
      </c>
      <c r="I51" s="19">
        <v>1.6917081560762772</v>
      </c>
      <c r="J51" s="19">
        <v>6.9377902476703968</v>
      </c>
    </row>
    <row r="52" spans="1:10" x14ac:dyDescent="0.25">
      <c r="A52" s="17" t="s">
        <v>35</v>
      </c>
      <c r="B52" s="17" t="s">
        <v>64</v>
      </c>
      <c r="C52" s="18">
        <v>44441.055787905098</v>
      </c>
      <c r="D52" s="19">
        <v>0.23772979858566165</v>
      </c>
      <c r="E52" s="19">
        <v>8.6341773478728463</v>
      </c>
      <c r="F52" s="19">
        <v>10.511691859976233</v>
      </c>
      <c r="G52" s="19">
        <v>1</v>
      </c>
      <c r="H52" s="19">
        <v>8.0932947048406572</v>
      </c>
      <c r="I52" s="19">
        <v>2.8498756310481377</v>
      </c>
      <c r="J52" s="19">
        <v>11.3618090811143</v>
      </c>
    </row>
    <row r="53" spans="1:10" x14ac:dyDescent="0.25">
      <c r="A53" s="17" t="s">
        <v>36</v>
      </c>
      <c r="B53" s="17" t="s">
        <v>65</v>
      </c>
      <c r="C53" s="18">
        <v>44441.090857083298</v>
      </c>
      <c r="D53" s="19">
        <v>0.25799462611409546</v>
      </c>
      <c r="E53" s="19">
        <v>10.119310648591206</v>
      </c>
      <c r="F53" s="19">
        <v>11.993282340644466</v>
      </c>
      <c r="G53" s="19">
        <v>1</v>
      </c>
      <c r="H53" s="19">
        <v>9.0820949421617776</v>
      </c>
      <c r="I53" s="19">
        <v>3.321009384400023</v>
      </c>
      <c r="J53" s="19">
        <v>13.156891693291071</v>
      </c>
    </row>
    <row r="54" spans="1:10" x14ac:dyDescent="0.25">
      <c r="A54" s="17" t="s">
        <v>54</v>
      </c>
      <c r="B54" s="17" t="s">
        <v>66</v>
      </c>
      <c r="C54" s="18">
        <v>44441.125926608802</v>
      </c>
      <c r="D54" s="19">
        <v>3.9381746839677127E-4</v>
      </c>
      <c r="E54" s="19">
        <v>9.1062417435609539E-4</v>
      </c>
      <c r="F54" s="19">
        <v>3.2037879552153214E-3</v>
      </c>
      <c r="G54" s="19">
        <v>1</v>
      </c>
      <c r="H54" s="19">
        <v>3.8517839640938214E-3</v>
      </c>
      <c r="I54" s="19">
        <v>1.0595362336158108E-3</v>
      </c>
      <c r="J54" s="19">
        <v>1.8219933686980279E-2</v>
      </c>
    </row>
    <row r="55" spans="1:10" x14ac:dyDescent="0.25">
      <c r="A55" s="17" t="s">
        <v>54</v>
      </c>
      <c r="B55" s="17" t="s">
        <v>67</v>
      </c>
      <c r="C55" s="18">
        <v>44441.160979513901</v>
      </c>
      <c r="D55" s="19">
        <v>4.1419124300509739E-4</v>
      </c>
      <c r="E55" s="19">
        <v>3.5186874633973022E-4</v>
      </c>
      <c r="F55" s="19">
        <v>2.3809379741617921E-3</v>
      </c>
      <c r="G55" s="19">
        <v>1</v>
      </c>
      <c r="H55" s="19">
        <v>3.1745926740301402E-3</v>
      </c>
      <c r="I55" s="19">
        <v>4.4861565123248528E-4</v>
      </c>
      <c r="J55" s="19">
        <v>7.920850834759784E-3</v>
      </c>
    </row>
    <row r="56" spans="1:10" x14ac:dyDescent="0.25">
      <c r="A56" s="17" t="s">
        <v>13</v>
      </c>
      <c r="B56" s="17" t="s">
        <v>68</v>
      </c>
      <c r="C56" s="18">
        <v>44441.196094803199</v>
      </c>
      <c r="D56" s="19">
        <v>0</v>
      </c>
      <c r="E56" s="19">
        <v>1.9559223267348451</v>
      </c>
      <c r="F56" s="19">
        <v>5.5942641680183351</v>
      </c>
      <c r="G56" s="19">
        <v>1</v>
      </c>
      <c r="H56" s="19">
        <v>0.34107822604017024</v>
      </c>
      <c r="I56" s="19">
        <v>3.2628066936366815E-2</v>
      </c>
      <c r="J56" s="19">
        <v>1.1989681051419501E-2</v>
      </c>
    </row>
    <row r="57" spans="1:10" x14ac:dyDescent="0.25">
      <c r="A57" s="17" t="s">
        <v>15</v>
      </c>
      <c r="B57" s="17" t="s">
        <v>69</v>
      </c>
      <c r="C57" s="18">
        <v>44441.231159641196</v>
      </c>
      <c r="D57" s="19">
        <v>0</v>
      </c>
      <c r="E57" s="19">
        <v>1.1416609445850383</v>
      </c>
      <c r="F57" s="19">
        <v>5.5129051486805594</v>
      </c>
      <c r="G57" s="19">
        <v>1</v>
      </c>
      <c r="H57" s="19">
        <v>0.18678580233234648</v>
      </c>
      <c r="I57" s="19">
        <v>1.8836176626966791E-2</v>
      </c>
      <c r="J57" s="19">
        <v>1.7012089521034598E-2</v>
      </c>
    </row>
    <row r="58" spans="1:10" x14ac:dyDescent="0.25">
      <c r="A58" s="17" t="s">
        <v>17</v>
      </c>
      <c r="B58" s="17" t="s">
        <v>70</v>
      </c>
      <c r="C58" s="18">
        <v>44441.266207465298</v>
      </c>
      <c r="D58" s="19">
        <v>0</v>
      </c>
      <c r="E58" s="19">
        <v>1.7755943256704654</v>
      </c>
      <c r="F58" s="19">
        <v>10.704600088224153</v>
      </c>
      <c r="G58" s="19">
        <v>1</v>
      </c>
      <c r="H58" s="19">
        <v>0.33664854784346565</v>
      </c>
      <c r="I58" s="19">
        <v>4.166395929016619E-2</v>
      </c>
      <c r="J58" s="19">
        <v>7.5004079625855622E-3</v>
      </c>
    </row>
    <row r="59" spans="1:10" x14ac:dyDescent="0.25">
      <c r="A59" s="17" t="s">
        <v>19</v>
      </c>
      <c r="B59" s="17" t="s">
        <v>71</v>
      </c>
      <c r="C59" s="18">
        <v>44441.301303773202</v>
      </c>
      <c r="D59" s="19">
        <v>0</v>
      </c>
      <c r="E59" s="19">
        <v>0.98166906966505652</v>
      </c>
      <c r="F59" s="19">
        <v>6.7268912509808363</v>
      </c>
      <c r="G59" s="19">
        <v>1</v>
      </c>
      <c r="H59" s="19">
        <v>0.25399015888121218</v>
      </c>
      <c r="I59" s="19">
        <v>1.5965033349763527E-2</v>
      </c>
      <c r="J59" s="19">
        <v>4.9708821217868725E-3</v>
      </c>
    </row>
    <row r="60" spans="1:10" x14ac:dyDescent="0.25">
      <c r="A60" s="17" t="s">
        <v>21</v>
      </c>
      <c r="B60" s="17" t="s">
        <v>72</v>
      </c>
      <c r="C60" s="18">
        <v>44441.336385601899</v>
      </c>
      <c r="D60" s="19">
        <v>0</v>
      </c>
      <c r="E60" s="19">
        <v>2.0442714355056339</v>
      </c>
      <c r="F60" s="19">
        <v>8.2163092514172291</v>
      </c>
      <c r="G60" s="19">
        <v>1</v>
      </c>
      <c r="H60" s="19">
        <v>0.45863886152498273</v>
      </c>
      <c r="I60" s="19">
        <v>3.9166431039113617E-2</v>
      </c>
      <c r="J60" s="19">
        <v>4.0824460318603796E-2</v>
      </c>
    </row>
    <row r="61" spans="1:10" x14ac:dyDescent="0.25">
      <c r="A61" s="17" t="s">
        <v>37</v>
      </c>
      <c r="B61" s="17" t="s">
        <v>73</v>
      </c>
      <c r="C61" s="18">
        <v>44441.371496377302</v>
      </c>
      <c r="D61" s="19">
        <v>3.5525702699758098E-2</v>
      </c>
      <c r="E61" s="19">
        <v>1.7955605840621429</v>
      </c>
      <c r="F61" s="19">
        <v>5.7412985119073054</v>
      </c>
      <c r="G61" s="19">
        <v>1</v>
      </c>
      <c r="H61" s="19">
        <v>1.1777098787901485</v>
      </c>
      <c r="I61" s="19">
        <v>0.30392527339308656</v>
      </c>
      <c r="J61" s="19">
        <v>1.2133717034661085</v>
      </c>
    </row>
    <row r="62" spans="1:10" x14ac:dyDescent="0.25">
      <c r="A62" s="17" t="s">
        <v>54</v>
      </c>
      <c r="B62" s="17" t="s">
        <v>74</v>
      </c>
      <c r="C62" s="18">
        <v>44441.406571342603</v>
      </c>
      <c r="D62" s="19">
        <v>7.0991430273525629E-5</v>
      </c>
      <c r="E62" s="19">
        <v>5.5165677006587346E-4</v>
      </c>
      <c r="F62" s="19">
        <v>2.2276570135093782E-3</v>
      </c>
      <c r="G62" s="19">
        <v>1</v>
      </c>
      <c r="H62" s="19">
        <v>2.7579838715430217E-3</v>
      </c>
      <c r="I62" s="19">
        <v>1.7502535044069709E-4</v>
      </c>
      <c r="J62" s="19">
        <v>2.0632031707453011E-3</v>
      </c>
    </row>
    <row r="63" spans="1:10" x14ac:dyDescent="0.25">
      <c r="A63" s="17" t="s">
        <v>37</v>
      </c>
      <c r="B63" s="17" t="s">
        <v>75</v>
      </c>
      <c r="C63" s="18">
        <v>44441.441662037003</v>
      </c>
      <c r="D63" s="19">
        <v>3.4536440797649247E-2</v>
      </c>
      <c r="E63" s="19">
        <v>2.1780674746584721</v>
      </c>
      <c r="F63" s="19">
        <v>5.8163043720232173</v>
      </c>
      <c r="G63" s="19">
        <v>1</v>
      </c>
      <c r="H63" s="19">
        <v>1.1640415111075262</v>
      </c>
      <c r="I63" s="19">
        <v>0.29681284593185558</v>
      </c>
      <c r="J63" s="19">
        <v>1.1676824301724584</v>
      </c>
    </row>
    <row r="64" spans="1:10" x14ac:dyDescent="0.25">
      <c r="A64" s="17" t="s">
        <v>21</v>
      </c>
      <c r="B64" s="17" t="s">
        <v>76</v>
      </c>
      <c r="C64" s="18">
        <v>44441.476738449099</v>
      </c>
      <c r="D64" s="19">
        <v>0</v>
      </c>
      <c r="E64" s="19">
        <v>2.1116247677928457</v>
      </c>
      <c r="F64" s="19">
        <v>8.5201299560455723</v>
      </c>
      <c r="G64" s="19">
        <v>1</v>
      </c>
      <c r="H64" s="19">
        <v>0.49023823524952609</v>
      </c>
      <c r="I64" s="19">
        <v>4.1481688158422257E-2</v>
      </c>
      <c r="J64" s="19">
        <v>4.4185591710434541E-2</v>
      </c>
    </row>
    <row r="65" spans="1:10" x14ac:dyDescent="0.25">
      <c r="A65" s="17" t="s">
        <v>19</v>
      </c>
      <c r="B65" s="17" t="s">
        <v>77</v>
      </c>
      <c r="C65" s="18">
        <v>44441.511840717598</v>
      </c>
      <c r="D65" s="19">
        <v>0</v>
      </c>
      <c r="E65" s="19">
        <v>0.9699766067437694</v>
      </c>
      <c r="F65" s="19">
        <v>6.6016507890920062</v>
      </c>
      <c r="G65" s="19">
        <v>1</v>
      </c>
      <c r="H65" s="19">
        <v>0.27084869085051794</v>
      </c>
      <c r="I65" s="19">
        <v>1.7273984918732829E-2</v>
      </c>
      <c r="J65" s="19">
        <v>4.3036178078176106E-3</v>
      </c>
    </row>
    <row r="66" spans="1:10" x14ac:dyDescent="0.25">
      <c r="A66" s="17" t="s">
        <v>17</v>
      </c>
      <c r="B66" s="17" t="s">
        <v>78</v>
      </c>
      <c r="C66" s="18">
        <v>44441.546951307901</v>
      </c>
      <c r="D66" s="19">
        <v>0</v>
      </c>
      <c r="E66" s="19">
        <v>1.6629324739467697</v>
      </c>
      <c r="F66" s="19">
        <v>10.821137900944438</v>
      </c>
      <c r="G66" s="19">
        <v>1</v>
      </c>
      <c r="H66" s="19">
        <v>0.35163698545364508</v>
      </c>
      <c r="I66" s="19">
        <v>4.2093339057047513E-2</v>
      </c>
      <c r="J66" s="19">
        <v>6.0686741459705408E-3</v>
      </c>
    </row>
    <row r="67" spans="1:10" x14ac:dyDescent="0.25">
      <c r="A67" s="17" t="s">
        <v>15</v>
      </c>
      <c r="B67" s="17" t="s">
        <v>79</v>
      </c>
      <c r="C67" s="18">
        <v>44441.5820396528</v>
      </c>
      <c r="D67" s="19">
        <v>0</v>
      </c>
      <c r="E67" s="19">
        <v>1.2982003463073784</v>
      </c>
      <c r="F67" s="19">
        <v>6.4757326748438455</v>
      </c>
      <c r="G67" s="19">
        <v>1</v>
      </c>
      <c r="H67" s="19">
        <v>0.23325154524011013</v>
      </c>
      <c r="I67" s="19">
        <v>2.12404887691677E-2</v>
      </c>
      <c r="J67" s="19">
        <v>3.2324444354252793E-3</v>
      </c>
    </row>
    <row r="68" spans="1:10" x14ac:dyDescent="0.25">
      <c r="A68" s="17" t="s">
        <v>13</v>
      </c>
      <c r="B68" s="17" t="s">
        <v>80</v>
      </c>
      <c r="C68" s="18">
        <v>44441.617135416702</v>
      </c>
      <c r="D68" s="19">
        <v>0</v>
      </c>
      <c r="E68" s="19">
        <v>2.0595097008860535</v>
      </c>
      <c r="F68" s="19">
        <v>6.0454327124761349</v>
      </c>
      <c r="G68" s="19">
        <v>1</v>
      </c>
      <c r="H68" s="19">
        <v>0.37663923823388912</v>
      </c>
      <c r="I68" s="19">
        <v>3.6106002301310405E-2</v>
      </c>
      <c r="J68" s="19">
        <v>8.5463766580181205E-3</v>
      </c>
    </row>
    <row r="69" spans="1:10" x14ac:dyDescent="0.25">
      <c r="A69" s="17" t="s">
        <v>54</v>
      </c>
      <c r="B69" s="17" t="s">
        <v>81</v>
      </c>
      <c r="C69" s="18">
        <v>44441.652245821802</v>
      </c>
      <c r="D69" s="19">
        <v>1.1173875922548647E-4</v>
      </c>
      <c r="E69" s="19">
        <v>3.7980695145671013E-4</v>
      </c>
      <c r="F69" s="19">
        <v>2.4110554994874358E-3</v>
      </c>
      <c r="G69" s="19">
        <v>1</v>
      </c>
      <c r="H69" s="19">
        <v>3.3322569409798201E-3</v>
      </c>
      <c r="I69" s="19">
        <v>8.3993659085366423E-5</v>
      </c>
      <c r="J69" s="19">
        <v>1.193073914753295E-3</v>
      </c>
    </row>
    <row r="70" spans="1:10" x14ac:dyDescent="0.25">
      <c r="A70" s="17" t="s">
        <v>28</v>
      </c>
      <c r="B70" s="17" t="s">
        <v>82</v>
      </c>
      <c r="C70" s="18">
        <v>44441.687322592603</v>
      </c>
      <c r="D70" s="19">
        <v>7.2524457787885291E-3</v>
      </c>
      <c r="E70" s="19">
        <v>0.20858502443921575</v>
      </c>
      <c r="F70" s="19">
        <v>0.24026606370265197</v>
      </c>
      <c r="G70" s="19">
        <v>1</v>
      </c>
      <c r="H70" s="19">
        <v>0.1845488768130821</v>
      </c>
      <c r="I70" s="19">
        <v>6.3620837389577481E-2</v>
      </c>
      <c r="J70" s="19">
        <v>0.30539668608871134</v>
      </c>
    </row>
    <row r="71" spans="1:10" x14ac:dyDescent="0.25">
      <c r="A71" s="17" t="s">
        <v>29</v>
      </c>
      <c r="B71" s="17" t="s">
        <v>83</v>
      </c>
      <c r="C71" s="18">
        <v>44441.722447835702</v>
      </c>
      <c r="D71" s="19">
        <v>1.1318656331691697E-2</v>
      </c>
      <c r="E71" s="19">
        <v>0.39664457923709767</v>
      </c>
      <c r="F71" s="19">
        <v>0.42482630519321657</v>
      </c>
      <c r="G71" s="19">
        <v>1</v>
      </c>
      <c r="H71" s="19">
        <v>0.37969142481484791</v>
      </c>
      <c r="I71" s="19">
        <v>0.12738427528708132</v>
      </c>
      <c r="J71" s="19">
        <v>0.58623311944281453</v>
      </c>
    </row>
    <row r="72" spans="1:10" x14ac:dyDescent="0.25">
      <c r="A72" s="17" t="s">
        <v>30</v>
      </c>
      <c r="B72" s="17" t="s">
        <v>84</v>
      </c>
      <c r="C72" s="18">
        <v>44441.757502361099</v>
      </c>
      <c r="D72" s="19">
        <v>2.8718588079155574E-2</v>
      </c>
      <c r="E72" s="19">
        <v>1.0214258430912349</v>
      </c>
      <c r="F72" s="19">
        <v>1.2151327636282543</v>
      </c>
      <c r="G72" s="19">
        <v>1</v>
      </c>
      <c r="H72" s="19">
        <v>1.0090284502886679</v>
      </c>
      <c r="I72" s="19">
        <v>0.33668276642492145</v>
      </c>
      <c r="J72" s="19">
        <v>1.4924931202994942</v>
      </c>
    </row>
    <row r="73" spans="1:10" x14ac:dyDescent="0.25">
      <c r="A73" s="17" t="s">
        <v>31</v>
      </c>
      <c r="B73" s="17" t="s">
        <v>85</v>
      </c>
      <c r="C73" s="18">
        <v>44441.792618194399</v>
      </c>
      <c r="D73" s="19">
        <v>4.7459651144246384E-2</v>
      </c>
      <c r="E73" s="19">
        <v>1.7128581262793563</v>
      </c>
      <c r="F73" s="19">
        <v>2.0883053052211435</v>
      </c>
      <c r="G73" s="19">
        <v>1</v>
      </c>
      <c r="H73" s="19">
        <v>1.7261289656433854</v>
      </c>
      <c r="I73" s="19">
        <v>0.56742182406255337</v>
      </c>
      <c r="J73" s="19">
        <v>2.4354526011248696</v>
      </c>
    </row>
    <row r="74" spans="1:10" x14ac:dyDescent="0.25">
      <c r="A74" s="17" t="s">
        <v>32</v>
      </c>
      <c r="B74" s="17" t="s">
        <v>86</v>
      </c>
      <c r="C74" s="18">
        <v>44441.827739814798</v>
      </c>
      <c r="D74" s="19">
        <v>5.1198067697554167E-2</v>
      </c>
      <c r="E74" s="19">
        <v>2.0009604506998646</v>
      </c>
      <c r="F74" s="19">
        <v>2.3486787712338009</v>
      </c>
      <c r="G74" s="19">
        <v>1</v>
      </c>
      <c r="H74" s="19">
        <v>2.0829533452675628</v>
      </c>
      <c r="I74" s="19">
        <v>0.68485911335708494</v>
      </c>
      <c r="J74" s="19">
        <v>2.9066687316274136</v>
      </c>
    </row>
    <row r="75" spans="1:10" x14ac:dyDescent="0.25">
      <c r="A75" s="17" t="s">
        <v>33</v>
      </c>
      <c r="B75" s="17" t="s">
        <v>87</v>
      </c>
      <c r="C75" s="18">
        <v>44441.862856562497</v>
      </c>
      <c r="D75" s="19">
        <v>8.5823050059385453E-2</v>
      </c>
      <c r="E75" s="19">
        <v>3.0367240141816043</v>
      </c>
      <c r="F75" s="19">
        <v>3.7500780570651013</v>
      </c>
      <c r="G75" s="19">
        <v>1</v>
      </c>
      <c r="H75" s="19">
        <v>3.1674418353833205</v>
      </c>
      <c r="I75" s="19">
        <v>1.0346188248785726</v>
      </c>
      <c r="J75" s="19">
        <v>4.299539724757409</v>
      </c>
    </row>
    <row r="76" spans="1:10" x14ac:dyDescent="0.25">
      <c r="A76" s="17" t="s">
        <v>34</v>
      </c>
      <c r="B76" s="17" t="s">
        <v>88</v>
      </c>
      <c r="C76" s="18">
        <v>44441.897940023096</v>
      </c>
      <c r="D76" s="19">
        <v>0.13063658006224355</v>
      </c>
      <c r="E76" s="19">
        <v>5.2441287045765916</v>
      </c>
      <c r="F76" s="19">
        <v>6.3007287540801142</v>
      </c>
      <c r="G76" s="19">
        <v>1</v>
      </c>
      <c r="H76" s="19">
        <v>5.4620526713405466</v>
      </c>
      <c r="I76" s="19">
        <v>1.8279701663140437</v>
      </c>
      <c r="J76" s="19">
        <v>7.3476717092346497</v>
      </c>
    </row>
    <row r="77" spans="1:10" x14ac:dyDescent="0.25">
      <c r="A77" s="17" t="s">
        <v>35</v>
      </c>
      <c r="B77" s="17" t="s">
        <v>89</v>
      </c>
      <c r="C77" s="18">
        <v>44441.933020949102</v>
      </c>
      <c r="D77" s="19">
        <v>0.17232147904704526</v>
      </c>
      <c r="E77" s="19">
        <v>9.5863627497520589</v>
      </c>
      <c r="F77" s="19">
        <v>10.134712988498412</v>
      </c>
      <c r="G77" s="19">
        <v>1</v>
      </c>
      <c r="H77" s="19">
        <v>9.1674131743842509</v>
      </c>
      <c r="I77" s="19">
        <v>3.3488754934495089</v>
      </c>
      <c r="J77" s="19">
        <v>13.259251644012524</v>
      </c>
    </row>
    <row r="78" spans="1:10" x14ac:dyDescent="0.25">
      <c r="A78" s="17" t="s">
        <v>36</v>
      </c>
      <c r="B78" s="17" t="s">
        <v>90</v>
      </c>
      <c r="C78" s="18">
        <v>44441.968136608797</v>
      </c>
      <c r="D78" s="19">
        <v>0.24373359893350885</v>
      </c>
      <c r="E78" s="19">
        <v>9.5307702185782173</v>
      </c>
      <c r="F78" s="19">
        <v>11.89204225222508</v>
      </c>
      <c r="G78" s="19">
        <v>1</v>
      </c>
      <c r="H78" s="19">
        <v>9.1859739292711939</v>
      </c>
      <c r="I78" s="19">
        <v>3.2834119952636307</v>
      </c>
      <c r="J78" s="19">
        <v>12.705816597145292</v>
      </c>
    </row>
    <row r="79" spans="1:10" x14ac:dyDescent="0.25">
      <c r="A79" s="17" t="s">
        <v>54</v>
      </c>
      <c r="B79" s="17" t="s">
        <v>91</v>
      </c>
      <c r="C79" s="18">
        <v>44442.003246469903</v>
      </c>
      <c r="D79" s="19">
        <v>1.0430036905692796E-4</v>
      </c>
      <c r="E79" s="19">
        <v>7.3130154682621187E-4</v>
      </c>
      <c r="F79" s="19">
        <v>2.7014878019652293E-3</v>
      </c>
      <c r="G79" s="19">
        <v>1</v>
      </c>
      <c r="H79" s="19">
        <v>3.7031538982934481E-3</v>
      </c>
      <c r="I79" s="19">
        <v>1.0379948715414854E-3</v>
      </c>
      <c r="J79" s="19">
        <v>1.7999362635170598E-2</v>
      </c>
    </row>
    <row r="80" spans="1:10" x14ac:dyDescent="0.25">
      <c r="A80" s="17" t="s">
        <v>54</v>
      </c>
      <c r="B80" s="17" t="s">
        <v>92</v>
      </c>
      <c r="C80" s="18">
        <v>44442.038313298603</v>
      </c>
      <c r="D80" s="19">
        <v>1.3444771081031167E-4</v>
      </c>
      <c r="E80" s="19">
        <v>2.9627967444156411E-4</v>
      </c>
      <c r="F80" s="19">
        <v>2.133299990492111E-3</v>
      </c>
      <c r="G80" s="19">
        <v>1</v>
      </c>
      <c r="H80" s="19">
        <v>3.539458579118436E-3</v>
      </c>
      <c r="I80" s="19">
        <v>4.4490289155640819E-4</v>
      </c>
      <c r="J80" s="19">
        <v>8.3969200282362679E-3</v>
      </c>
    </row>
    <row r="84" spans="1:9" x14ac:dyDescent="0.25">
      <c r="A84" s="15" t="s">
        <v>51</v>
      </c>
      <c r="B84" s="15" t="s">
        <v>52</v>
      </c>
      <c r="C84" s="15" t="s">
        <v>53</v>
      </c>
      <c r="D84" s="15" t="s">
        <v>40</v>
      </c>
      <c r="E84" s="15" t="s">
        <v>93</v>
      </c>
      <c r="F84" s="15" t="s">
        <v>42</v>
      </c>
      <c r="G84" s="15" t="s">
        <v>43</v>
      </c>
      <c r="H84" s="15" t="s">
        <v>44</v>
      </c>
      <c r="I84" s="15" t="s">
        <v>95</v>
      </c>
    </row>
    <row r="85" spans="1:9" x14ac:dyDescent="0.25">
      <c r="A85" s="17" t="s">
        <v>54</v>
      </c>
      <c r="B85" s="17" t="s">
        <v>55</v>
      </c>
      <c r="C85" s="18">
        <v>44440.740095706002</v>
      </c>
      <c r="D85" s="19">
        <v>1.0792330560234406E-3</v>
      </c>
      <c r="E85" s="19">
        <v>4.374730121953655E-4</v>
      </c>
      <c r="F85" s="19">
        <v>3.9171129435878315E-3</v>
      </c>
      <c r="G85" s="19">
        <v>3.9154927352184465E-3</v>
      </c>
      <c r="H85" s="19">
        <v>9.5205716864105281E-4</v>
      </c>
      <c r="I85" s="19">
        <v>2.0383234151983353E-2</v>
      </c>
    </row>
    <row r="86" spans="1:9" x14ac:dyDescent="0.25">
      <c r="A86" s="17" t="s">
        <v>54</v>
      </c>
      <c r="B86" s="17" t="s">
        <v>56</v>
      </c>
      <c r="C86" s="18">
        <v>44440.775074629601</v>
      </c>
      <c r="D86" s="19">
        <v>4.9352120836005471E-4</v>
      </c>
      <c r="E86" s="19">
        <v>2.1064770910160947E-4</v>
      </c>
      <c r="F86" s="19">
        <v>3.1142067591004457E-3</v>
      </c>
      <c r="G86" s="19">
        <v>3.2803550981576365E-3</v>
      </c>
      <c r="H86" s="19">
        <v>9.0044030077465862E-5</v>
      </c>
      <c r="I86" s="19">
        <v>1.2781670748444375E-3</v>
      </c>
    </row>
    <row r="87" spans="1:9" x14ac:dyDescent="0.25">
      <c r="A87" s="17" t="s">
        <v>54</v>
      </c>
      <c r="B87" s="17" t="s">
        <v>66</v>
      </c>
      <c r="C87" s="18">
        <v>44441.125926608802</v>
      </c>
      <c r="D87" s="19">
        <v>3.9381746839677127E-4</v>
      </c>
      <c r="E87" s="19">
        <v>9.1062417435609539E-4</v>
      </c>
      <c r="F87" s="19">
        <v>3.2037879552153214E-3</v>
      </c>
      <c r="G87" s="19">
        <v>3.8517839640938214E-3</v>
      </c>
      <c r="H87" s="19">
        <v>1.0595362336158108E-3</v>
      </c>
      <c r="I87" s="19">
        <v>1.8219933686980279E-2</v>
      </c>
    </row>
    <row r="88" spans="1:9" x14ac:dyDescent="0.25">
      <c r="A88" s="17" t="s">
        <v>54</v>
      </c>
      <c r="B88" s="17" t="s">
        <v>67</v>
      </c>
      <c r="C88" s="18">
        <v>44441.160979513901</v>
      </c>
      <c r="D88" s="19">
        <v>4.1419124300509739E-4</v>
      </c>
      <c r="E88" s="19">
        <v>3.5186874633973022E-4</v>
      </c>
      <c r="F88" s="19">
        <v>2.3809379741617921E-3</v>
      </c>
      <c r="G88" s="19">
        <v>3.1745926740301402E-3</v>
      </c>
      <c r="H88" s="19">
        <v>4.4861565123248528E-4</v>
      </c>
      <c r="I88" s="19">
        <v>7.920850834759784E-3</v>
      </c>
    </row>
    <row r="89" spans="1:9" x14ac:dyDescent="0.25">
      <c r="A89" s="17" t="s">
        <v>54</v>
      </c>
      <c r="B89" s="17" t="s">
        <v>74</v>
      </c>
      <c r="C89" s="18">
        <v>44441.406571342603</v>
      </c>
      <c r="D89" s="19">
        <v>7.0991430273525629E-5</v>
      </c>
      <c r="E89" s="19">
        <v>5.5165677006587346E-4</v>
      </c>
      <c r="F89" s="19">
        <v>2.2276570135093782E-3</v>
      </c>
      <c r="G89" s="19">
        <v>2.7579838715430217E-3</v>
      </c>
      <c r="H89" s="19">
        <v>1.7502535044069709E-4</v>
      </c>
      <c r="I89" s="19">
        <v>2.0632031707453011E-3</v>
      </c>
    </row>
    <row r="90" spans="1:9" x14ac:dyDescent="0.25">
      <c r="A90" s="17" t="s">
        <v>54</v>
      </c>
      <c r="B90" s="17" t="s">
        <v>81</v>
      </c>
      <c r="C90" s="18">
        <v>44441.652245821802</v>
      </c>
      <c r="D90" s="19">
        <v>1.1173875922548647E-4</v>
      </c>
      <c r="E90" s="19">
        <v>3.7980695145671013E-4</v>
      </c>
      <c r="F90" s="19">
        <v>2.4110554994874358E-3</v>
      </c>
      <c r="G90" s="19">
        <v>3.3322569409798201E-3</v>
      </c>
      <c r="H90" s="19">
        <v>8.3993659085366423E-5</v>
      </c>
      <c r="I90" s="19">
        <v>1.193073914753295E-3</v>
      </c>
    </row>
    <row r="91" spans="1:9" x14ac:dyDescent="0.25">
      <c r="A91" s="17" t="s">
        <v>54</v>
      </c>
      <c r="B91" s="17" t="s">
        <v>91</v>
      </c>
      <c r="C91" s="18">
        <v>44442.003246469903</v>
      </c>
      <c r="D91" s="19">
        <v>1.0430036905692796E-4</v>
      </c>
      <c r="E91" s="19">
        <v>7.3130154682621187E-4</v>
      </c>
      <c r="F91" s="19">
        <v>2.7014878019652293E-3</v>
      </c>
      <c r="G91" s="19">
        <v>3.7031538982934481E-3</v>
      </c>
      <c r="H91" s="19">
        <v>1.0379948715414854E-3</v>
      </c>
      <c r="I91" s="19">
        <v>1.7999362635170598E-2</v>
      </c>
    </row>
    <row r="92" spans="1:9" x14ac:dyDescent="0.25">
      <c r="A92" s="17" t="s">
        <v>54</v>
      </c>
      <c r="B92" s="17" t="s">
        <v>92</v>
      </c>
      <c r="C92" s="18">
        <v>44442.038313298603</v>
      </c>
      <c r="D92" s="19">
        <v>1.3444771081031167E-4</v>
      </c>
      <c r="E92" s="19">
        <v>2.9627967444156411E-4</v>
      </c>
      <c r="F92" s="19">
        <v>2.133299990492111E-3</v>
      </c>
      <c r="G92" s="19">
        <v>3.539458579118436E-3</v>
      </c>
      <c r="H92" s="19">
        <v>4.4490289155640819E-4</v>
      </c>
      <c r="I92" s="19">
        <v>8.3969200282362679E-3</v>
      </c>
    </row>
    <row r="93" spans="1:9" x14ac:dyDescent="0.25">
      <c r="A93" s="17" t="s">
        <v>28</v>
      </c>
      <c r="B93" s="17" t="s">
        <v>57</v>
      </c>
      <c r="C93" s="18">
        <v>44440.8101626157</v>
      </c>
      <c r="D93" s="19">
        <v>8.1077009528149648E-3</v>
      </c>
      <c r="E93" s="19">
        <v>0.21390237528222342</v>
      </c>
      <c r="F93" s="19">
        <v>0.24967257570623652</v>
      </c>
      <c r="G93" s="19">
        <v>0.16148939472587706</v>
      </c>
      <c r="H93" s="19">
        <v>6.1227910343715601E-2</v>
      </c>
      <c r="I93" s="19">
        <v>0.29980886143966473</v>
      </c>
    </row>
    <row r="94" spans="1:9" x14ac:dyDescent="0.25">
      <c r="A94" s="17" t="s">
        <v>28</v>
      </c>
      <c r="B94" s="17" t="s">
        <v>82</v>
      </c>
      <c r="C94" s="18">
        <v>44441.687322592603</v>
      </c>
      <c r="D94" s="19">
        <v>7.2524457787885291E-3</v>
      </c>
      <c r="E94" s="19">
        <v>0.20858502443921575</v>
      </c>
      <c r="F94" s="19">
        <v>0.24026606370265197</v>
      </c>
      <c r="G94" s="19">
        <v>0.1845488768130821</v>
      </c>
      <c r="H94" s="19">
        <v>6.3620837389577481E-2</v>
      </c>
      <c r="I94" s="19">
        <v>0.30539668608871134</v>
      </c>
    </row>
    <row r="95" spans="1:9" x14ac:dyDescent="0.25">
      <c r="A95" s="17" t="s">
        <v>29</v>
      </c>
      <c r="B95" s="17" t="s">
        <v>58</v>
      </c>
      <c r="C95" s="18">
        <v>44440.845271215301</v>
      </c>
      <c r="D95" s="19">
        <v>1.4849782579377512E-2</v>
      </c>
      <c r="E95" s="19">
        <v>0.4381081571707347</v>
      </c>
      <c r="F95" s="19">
        <v>0.52662828980133092</v>
      </c>
      <c r="G95" s="19">
        <v>0.3350682131391961</v>
      </c>
      <c r="H95" s="19">
        <v>0.12334492856319076</v>
      </c>
      <c r="I95" s="19">
        <v>0.57957621478178079</v>
      </c>
    </row>
    <row r="96" spans="1:9" x14ac:dyDescent="0.25">
      <c r="A96" s="17" t="s">
        <v>29</v>
      </c>
      <c r="B96" s="17" t="s">
        <v>83</v>
      </c>
      <c r="C96" s="18">
        <v>44441.722447835702</v>
      </c>
      <c r="D96" s="19">
        <v>1.1318656331691697E-2</v>
      </c>
      <c r="E96" s="19">
        <v>0.39664457923709767</v>
      </c>
      <c r="F96" s="19">
        <v>0.42482630519321657</v>
      </c>
      <c r="G96" s="19">
        <v>0.37969142481484791</v>
      </c>
      <c r="H96" s="19">
        <v>0.12738427528708132</v>
      </c>
      <c r="I96" s="19">
        <v>0.58623311944281453</v>
      </c>
    </row>
    <row r="97" spans="1:9" x14ac:dyDescent="0.25">
      <c r="A97" s="17" t="s">
        <v>30</v>
      </c>
      <c r="B97" s="17" t="s">
        <v>59</v>
      </c>
      <c r="C97" s="18">
        <v>44440.880351423599</v>
      </c>
      <c r="D97" s="19">
        <v>3.0182674133584317E-2</v>
      </c>
      <c r="E97" s="19">
        <v>1.0439305970284691</v>
      </c>
      <c r="F97" s="19">
        <v>1.2523977181658563</v>
      </c>
      <c r="G97" s="19">
        <v>0.85720721377886688</v>
      </c>
      <c r="H97" s="19">
        <v>0.30773389846083066</v>
      </c>
      <c r="I97" s="19">
        <v>1.4131863174784605</v>
      </c>
    </row>
    <row r="98" spans="1:9" x14ac:dyDescent="0.25">
      <c r="A98" s="17" t="s">
        <v>30</v>
      </c>
      <c r="B98" s="17" t="s">
        <v>84</v>
      </c>
      <c r="C98" s="18">
        <v>44441.757502361099</v>
      </c>
      <c r="D98" s="19">
        <v>2.8718588079155574E-2</v>
      </c>
      <c r="E98" s="19">
        <v>1.0214258430912349</v>
      </c>
      <c r="F98" s="19">
        <v>1.2151327636282543</v>
      </c>
      <c r="G98" s="19">
        <v>1.0090284502886679</v>
      </c>
      <c r="H98" s="19">
        <v>0.33668276642492145</v>
      </c>
      <c r="I98" s="19">
        <v>1.4924931202994942</v>
      </c>
    </row>
    <row r="99" spans="1:9" x14ac:dyDescent="0.25">
      <c r="A99" s="17" t="s">
        <v>31</v>
      </c>
      <c r="B99" s="17" t="s">
        <v>60</v>
      </c>
      <c r="C99" s="18">
        <v>44440.915451342596</v>
      </c>
      <c r="D99" s="19">
        <v>4.7310365664490012E-2</v>
      </c>
      <c r="E99" s="19">
        <v>1.7434103393591245</v>
      </c>
      <c r="F99" s="19">
        <v>2.0376309308191907</v>
      </c>
      <c r="G99" s="19">
        <v>1.5297880377642732</v>
      </c>
      <c r="H99" s="19">
        <v>0.54245672613967733</v>
      </c>
      <c r="I99" s="19">
        <v>2.425379797559803</v>
      </c>
    </row>
    <row r="100" spans="1:9" x14ac:dyDescent="0.25">
      <c r="A100" s="17" t="s">
        <v>31</v>
      </c>
      <c r="B100" s="17" t="s">
        <v>85</v>
      </c>
      <c r="C100" s="18">
        <v>44441.792618194399</v>
      </c>
      <c r="D100" s="19">
        <v>4.7459651144246384E-2</v>
      </c>
      <c r="E100" s="19">
        <v>1.7128581262793563</v>
      </c>
      <c r="F100" s="19">
        <v>2.0883053052211435</v>
      </c>
      <c r="G100" s="19">
        <v>1.7261289656433854</v>
      </c>
      <c r="H100" s="19">
        <v>0.56742182406255337</v>
      </c>
      <c r="I100" s="19">
        <v>2.4354526011248696</v>
      </c>
    </row>
    <row r="101" spans="1:9" x14ac:dyDescent="0.25">
      <c r="A101" s="17" t="s">
        <v>32</v>
      </c>
      <c r="B101" s="17" t="s">
        <v>61</v>
      </c>
      <c r="C101" s="18">
        <v>44440.950534444397</v>
      </c>
      <c r="D101" s="19">
        <v>5.4857307322164525E-2</v>
      </c>
      <c r="E101" s="19">
        <v>2.0867451366461194</v>
      </c>
      <c r="F101" s="19">
        <v>2.4978101541831847</v>
      </c>
      <c r="G101" s="19">
        <v>1.8756986812378087</v>
      </c>
      <c r="H101" s="19">
        <v>0.65498497289360291</v>
      </c>
      <c r="I101" s="19">
        <v>2.8619318681610517</v>
      </c>
    </row>
    <row r="102" spans="1:9" x14ac:dyDescent="0.25">
      <c r="A102" s="17" t="s">
        <v>32</v>
      </c>
      <c r="B102" s="17" t="s">
        <v>86</v>
      </c>
      <c r="C102" s="18">
        <v>44441.827739814798</v>
      </c>
      <c r="D102" s="19">
        <v>5.1198067697554167E-2</v>
      </c>
      <c r="E102" s="19">
        <v>2.0009604506998646</v>
      </c>
      <c r="F102" s="19">
        <v>2.3486787712338009</v>
      </c>
      <c r="G102" s="19">
        <v>2.0829533452675628</v>
      </c>
      <c r="H102" s="19">
        <v>0.68485911335708494</v>
      </c>
      <c r="I102" s="19">
        <v>2.9066687316274136</v>
      </c>
    </row>
    <row r="103" spans="1:9" x14ac:dyDescent="0.25">
      <c r="A103" s="17" t="s">
        <v>33</v>
      </c>
      <c r="B103" s="17" t="s">
        <v>62</v>
      </c>
      <c r="C103" s="18">
        <v>44440.985637986101</v>
      </c>
      <c r="D103" s="19">
        <v>8.606873036001593E-2</v>
      </c>
      <c r="E103" s="19">
        <v>3.0755505651701038</v>
      </c>
      <c r="F103" s="19">
        <v>3.7034617262614846</v>
      </c>
      <c r="G103" s="19">
        <v>2.871058498397316</v>
      </c>
      <c r="H103" s="19">
        <v>0.98113313651703782</v>
      </c>
      <c r="I103" s="19">
        <v>4.1735735245278835</v>
      </c>
    </row>
    <row r="104" spans="1:9" x14ac:dyDescent="0.25">
      <c r="A104" s="17" t="s">
        <v>33</v>
      </c>
      <c r="B104" s="17" t="s">
        <v>87</v>
      </c>
      <c r="C104" s="18">
        <v>44441.862856562497</v>
      </c>
      <c r="D104" s="19">
        <v>8.5823050059385453E-2</v>
      </c>
      <c r="E104" s="19">
        <v>3.0367240141816043</v>
      </c>
      <c r="F104" s="19">
        <v>3.7500780570651013</v>
      </c>
      <c r="G104" s="19">
        <v>3.1674418353833205</v>
      </c>
      <c r="H104" s="19">
        <v>1.0346188248785726</v>
      </c>
      <c r="I104" s="19">
        <v>4.299539724757409</v>
      </c>
    </row>
    <row r="105" spans="1:9" x14ac:dyDescent="0.25">
      <c r="A105" s="17" t="s">
        <v>34</v>
      </c>
      <c r="B105" s="17" t="s">
        <v>63</v>
      </c>
      <c r="C105" s="18">
        <v>44441.020672245402</v>
      </c>
      <c r="D105" s="19">
        <v>0.15339757879322377</v>
      </c>
      <c r="E105" s="19">
        <v>5.2063364070398155</v>
      </c>
      <c r="F105" s="19">
        <v>6.5171934381636349</v>
      </c>
      <c r="G105" s="19">
        <v>4.9798718495082586</v>
      </c>
      <c r="H105" s="19">
        <v>1.6917081560762772</v>
      </c>
      <c r="I105" s="19">
        <v>6.9377902476703968</v>
      </c>
    </row>
    <row r="106" spans="1:9" x14ac:dyDescent="0.25">
      <c r="A106" s="17" t="s">
        <v>34</v>
      </c>
      <c r="B106" s="17" t="s">
        <v>88</v>
      </c>
      <c r="C106" s="18">
        <v>44441.897940023096</v>
      </c>
      <c r="D106" s="19">
        <v>0.13063658006224355</v>
      </c>
      <c r="E106" s="19">
        <v>5.2441287045765916</v>
      </c>
      <c r="F106" s="19">
        <v>6.3007287540801142</v>
      </c>
      <c r="G106" s="19">
        <v>5.4620526713405466</v>
      </c>
      <c r="H106" s="19">
        <v>1.8279701663140437</v>
      </c>
      <c r="I106" s="19">
        <v>7.3476717092346497</v>
      </c>
    </row>
    <row r="107" spans="1:9" x14ac:dyDescent="0.25">
      <c r="A107" s="17" t="s">
        <v>35</v>
      </c>
      <c r="B107" s="17" t="s">
        <v>64</v>
      </c>
      <c r="C107" s="18">
        <v>44441.055787905098</v>
      </c>
      <c r="D107" s="19">
        <v>0.23772979858566165</v>
      </c>
      <c r="E107" s="19">
        <v>8.6341773478728463</v>
      </c>
      <c r="F107" s="19">
        <v>10.511691859976233</v>
      </c>
      <c r="G107" s="19">
        <v>8.0932947048406572</v>
      </c>
      <c r="H107" s="19">
        <v>2.8498756310481377</v>
      </c>
      <c r="I107" s="19">
        <v>11.3618090811143</v>
      </c>
    </row>
    <row r="108" spans="1:9" x14ac:dyDescent="0.25">
      <c r="A108" s="17" t="s">
        <v>35</v>
      </c>
      <c r="B108" s="17" t="s">
        <v>89</v>
      </c>
      <c r="C108" s="18">
        <v>44441.933020949102</v>
      </c>
      <c r="D108" s="19">
        <v>0.17232147904704526</v>
      </c>
      <c r="E108" s="19">
        <v>9.5863627497520589</v>
      </c>
      <c r="F108" s="19">
        <v>10.134712988498412</v>
      </c>
      <c r="G108" s="19">
        <v>9.1674131743842509</v>
      </c>
      <c r="H108" s="19">
        <v>3.3488754934495089</v>
      </c>
      <c r="I108" s="19">
        <v>13.259251644012524</v>
      </c>
    </row>
    <row r="109" spans="1:9" x14ac:dyDescent="0.25">
      <c r="A109" s="17" t="s">
        <v>36</v>
      </c>
      <c r="B109" s="17" t="s">
        <v>65</v>
      </c>
      <c r="C109" s="18">
        <v>44441.090857083298</v>
      </c>
      <c r="D109" s="19">
        <v>0.25799462611409546</v>
      </c>
      <c r="E109" s="19">
        <v>10.119310648591206</v>
      </c>
      <c r="F109" s="19">
        <v>11.993282340644466</v>
      </c>
      <c r="G109" s="19">
        <v>9.0820949421617776</v>
      </c>
      <c r="H109" s="19">
        <v>3.321009384400023</v>
      </c>
      <c r="I109" s="19">
        <v>13.156891693291071</v>
      </c>
    </row>
    <row r="110" spans="1:9" x14ac:dyDescent="0.25">
      <c r="A110" s="17" t="s">
        <v>36</v>
      </c>
      <c r="B110" s="17" t="s">
        <v>90</v>
      </c>
      <c r="C110" s="18">
        <v>44441.968136608797</v>
      </c>
      <c r="D110" s="19">
        <v>0.24373359893350885</v>
      </c>
      <c r="E110" s="19">
        <v>9.5307702185782173</v>
      </c>
      <c r="F110" s="19">
        <v>11.89204225222508</v>
      </c>
      <c r="G110" s="19">
        <v>9.1859739292711939</v>
      </c>
      <c r="H110" s="19">
        <v>3.2834119952636307</v>
      </c>
      <c r="I110" s="19">
        <v>12.705816597145292</v>
      </c>
    </row>
    <row r="111" spans="1:9" x14ac:dyDescent="0.25">
      <c r="A111" s="17" t="s">
        <v>13</v>
      </c>
      <c r="B111" s="17" t="s">
        <v>68</v>
      </c>
      <c r="C111" s="18">
        <v>44441.196094803199</v>
      </c>
      <c r="D111" s="19">
        <v>0</v>
      </c>
      <c r="E111" s="19">
        <v>1.9559223267348451</v>
      </c>
      <c r="F111" s="19">
        <v>5.5942641680183351</v>
      </c>
      <c r="G111" s="19">
        <v>0.34107822604017024</v>
      </c>
      <c r="H111" s="19">
        <v>3.2628066936366815E-2</v>
      </c>
      <c r="I111" s="19">
        <v>1.1989681051419501E-2</v>
      </c>
    </row>
    <row r="112" spans="1:9" x14ac:dyDescent="0.25">
      <c r="A112" s="17" t="s">
        <v>13</v>
      </c>
      <c r="B112" s="17" t="s">
        <v>80</v>
      </c>
      <c r="C112" s="18">
        <v>44441.617135416702</v>
      </c>
      <c r="D112" s="19">
        <v>0</v>
      </c>
      <c r="E112" s="19">
        <v>2.0595097008860535</v>
      </c>
      <c r="F112" s="19">
        <v>6.0454327124761349</v>
      </c>
      <c r="G112" s="19">
        <v>0.37663923823388912</v>
      </c>
      <c r="H112" s="19">
        <v>3.6106002301310405E-2</v>
      </c>
      <c r="I112" s="19">
        <v>8.5463766580181205E-3</v>
      </c>
    </row>
    <row r="113" spans="1:10" x14ac:dyDescent="0.25">
      <c r="A113" s="17" t="s">
        <v>37</v>
      </c>
      <c r="B113" s="17" t="s">
        <v>73</v>
      </c>
      <c r="C113" s="18">
        <v>44441.371496377302</v>
      </c>
      <c r="D113" s="19">
        <v>3.5525702699758098E-2</v>
      </c>
      <c r="E113" s="19">
        <v>1.7955605840621429</v>
      </c>
      <c r="F113" s="19">
        <v>5.7412985119073054</v>
      </c>
      <c r="G113" s="19">
        <v>1.1777098787901485</v>
      </c>
      <c r="H113" s="19">
        <v>0.30392527339308656</v>
      </c>
      <c r="I113" s="19">
        <v>1.2133717034661085</v>
      </c>
    </row>
    <row r="114" spans="1:10" x14ac:dyDescent="0.25">
      <c r="A114" s="17" t="s">
        <v>37</v>
      </c>
      <c r="B114" s="17" t="s">
        <v>75</v>
      </c>
      <c r="C114" s="18">
        <v>44441.441662037003</v>
      </c>
      <c r="D114" s="19">
        <v>3.4536440797649247E-2</v>
      </c>
      <c r="E114" s="19">
        <v>2.1780674746584721</v>
      </c>
      <c r="F114" s="19">
        <v>5.8163043720232173</v>
      </c>
      <c r="G114" s="19">
        <v>1.1640415111075262</v>
      </c>
      <c r="H114" s="19">
        <v>0.29681284593185558</v>
      </c>
      <c r="I114" s="19">
        <v>1.1676824301724584</v>
      </c>
    </row>
    <row r="115" spans="1:10" x14ac:dyDescent="0.25">
      <c r="A115" s="17" t="s">
        <v>15</v>
      </c>
      <c r="B115" s="17" t="s">
        <v>69</v>
      </c>
      <c r="C115" s="18">
        <v>44441.231159641196</v>
      </c>
      <c r="D115" s="19">
        <v>0</v>
      </c>
      <c r="E115" s="19">
        <v>1.1416609445850383</v>
      </c>
      <c r="F115" s="19">
        <v>5.5129051486805594</v>
      </c>
      <c r="G115" s="19">
        <v>0.18678580233234648</v>
      </c>
      <c r="H115" s="19">
        <v>1.8836176626966791E-2</v>
      </c>
      <c r="I115" s="19">
        <v>1.7012089521034598E-2</v>
      </c>
    </row>
    <row r="116" spans="1:10" x14ac:dyDescent="0.25">
      <c r="A116" s="17" t="s">
        <v>15</v>
      </c>
      <c r="B116" s="17" t="s">
        <v>79</v>
      </c>
      <c r="C116" s="18">
        <v>44441.5820396528</v>
      </c>
      <c r="D116" s="19">
        <v>0</v>
      </c>
      <c r="E116" s="19">
        <v>1.2982003463073784</v>
      </c>
      <c r="F116" s="19">
        <v>6.4757326748438455</v>
      </c>
      <c r="G116" s="19">
        <v>0.23325154524011013</v>
      </c>
      <c r="H116" s="19">
        <v>2.12404887691677E-2</v>
      </c>
      <c r="I116" s="19">
        <v>3.2324444354252793E-3</v>
      </c>
    </row>
    <row r="117" spans="1:10" x14ac:dyDescent="0.25">
      <c r="A117" s="17" t="s">
        <v>17</v>
      </c>
      <c r="B117" s="17" t="s">
        <v>70</v>
      </c>
      <c r="C117" s="18">
        <v>44441.266207465298</v>
      </c>
      <c r="D117" s="19">
        <v>0</v>
      </c>
      <c r="E117" s="19">
        <v>1.7755943256704654</v>
      </c>
      <c r="F117" s="19">
        <v>10.704600088224153</v>
      </c>
      <c r="G117" s="19">
        <v>0.33664854784346565</v>
      </c>
      <c r="H117" s="19">
        <v>4.166395929016619E-2</v>
      </c>
      <c r="I117" s="19">
        <v>7.5004079625855622E-3</v>
      </c>
    </row>
    <row r="118" spans="1:10" x14ac:dyDescent="0.25">
      <c r="A118" s="17" t="s">
        <v>17</v>
      </c>
      <c r="B118" s="17" t="s">
        <v>78</v>
      </c>
      <c r="C118" s="18">
        <v>44441.546951307901</v>
      </c>
      <c r="D118" s="19">
        <v>0</v>
      </c>
      <c r="E118" s="19">
        <v>1.6629324739467697</v>
      </c>
      <c r="F118" s="19">
        <v>10.821137900944438</v>
      </c>
      <c r="G118" s="19">
        <v>0.35163698545364508</v>
      </c>
      <c r="H118" s="19">
        <v>4.2093339057047513E-2</v>
      </c>
      <c r="I118" s="19">
        <v>6.0686741459705408E-3</v>
      </c>
    </row>
    <row r="119" spans="1:10" x14ac:dyDescent="0.25">
      <c r="A119" s="17" t="s">
        <v>19</v>
      </c>
      <c r="B119" s="17" t="s">
        <v>71</v>
      </c>
      <c r="C119" s="18">
        <v>44441.301303773202</v>
      </c>
      <c r="D119" s="19">
        <v>0</v>
      </c>
      <c r="E119" s="19">
        <v>0.98166906966505652</v>
      </c>
      <c r="F119" s="19">
        <v>6.7268912509808363</v>
      </c>
      <c r="G119" s="19">
        <v>0.25399015888121218</v>
      </c>
      <c r="H119" s="19">
        <v>1.5965033349763527E-2</v>
      </c>
      <c r="I119" s="19">
        <v>4.9708821217868725E-3</v>
      </c>
    </row>
    <row r="120" spans="1:10" x14ac:dyDescent="0.25">
      <c r="A120" s="17" t="s">
        <v>19</v>
      </c>
      <c r="B120" s="17" t="s">
        <v>77</v>
      </c>
      <c r="C120" s="18">
        <v>44441.511840717598</v>
      </c>
      <c r="D120" s="19">
        <v>0</v>
      </c>
      <c r="E120" s="19">
        <v>0.9699766067437694</v>
      </c>
      <c r="F120" s="19">
        <v>6.6016507890920062</v>
      </c>
      <c r="G120" s="19">
        <v>0.27084869085051794</v>
      </c>
      <c r="H120" s="19">
        <v>1.7273984918732829E-2</v>
      </c>
      <c r="I120" s="19">
        <v>4.3036178078176106E-3</v>
      </c>
    </row>
    <row r="121" spans="1:10" x14ac:dyDescent="0.25">
      <c r="A121" s="17" t="s">
        <v>21</v>
      </c>
      <c r="B121" s="17" t="s">
        <v>72</v>
      </c>
      <c r="C121" s="18">
        <v>44441.336385601899</v>
      </c>
      <c r="D121" s="19">
        <v>0</v>
      </c>
      <c r="E121" s="19">
        <v>2.0442714355056339</v>
      </c>
      <c r="F121" s="19">
        <v>8.2163092514172291</v>
      </c>
      <c r="G121" s="19">
        <v>0.45863886152498273</v>
      </c>
      <c r="H121" s="19">
        <v>3.9166431039113617E-2</v>
      </c>
      <c r="I121" s="19">
        <v>4.0824460318603796E-2</v>
      </c>
    </row>
    <row r="122" spans="1:10" x14ac:dyDescent="0.25">
      <c r="A122" s="17" t="s">
        <v>21</v>
      </c>
      <c r="B122" s="17" t="s">
        <v>76</v>
      </c>
      <c r="C122" s="18">
        <v>44441.476738449099</v>
      </c>
      <c r="D122" s="19">
        <v>0</v>
      </c>
      <c r="E122" s="19">
        <v>2.1116247677928457</v>
      </c>
      <c r="F122" s="19">
        <v>8.5201299560455723</v>
      </c>
      <c r="G122" s="19">
        <v>0.49023823524952609</v>
      </c>
      <c r="H122" s="19">
        <v>4.1481688158422257E-2</v>
      </c>
      <c r="I122" s="19">
        <v>4.4185591710434541E-2</v>
      </c>
    </row>
    <row r="125" spans="1:10" x14ac:dyDescent="0.25">
      <c r="A125" s="15" t="s">
        <v>51</v>
      </c>
      <c r="B125" s="15" t="s">
        <v>52</v>
      </c>
      <c r="C125" s="15" t="s">
        <v>53</v>
      </c>
      <c r="D125" s="15" t="s">
        <v>40</v>
      </c>
      <c r="E125" s="15" t="s">
        <v>93</v>
      </c>
      <c r="F125" s="15" t="s">
        <v>42</v>
      </c>
      <c r="G125" s="15" t="s">
        <v>94</v>
      </c>
      <c r="H125" s="15" t="s">
        <v>43</v>
      </c>
      <c r="I125" s="15" t="s">
        <v>44</v>
      </c>
      <c r="J125" s="15" t="s">
        <v>95</v>
      </c>
    </row>
    <row r="126" spans="1:10" x14ac:dyDescent="0.25">
      <c r="A126" s="17" t="s">
        <v>54</v>
      </c>
      <c r="B126" s="17" t="s">
        <v>55</v>
      </c>
      <c r="C126" s="18">
        <v>44440.740095706002</v>
      </c>
      <c r="D126" s="19">
        <v>1115.64024860732</v>
      </c>
      <c r="E126" s="19">
        <v>452.23086650343498</v>
      </c>
      <c r="F126" s="19">
        <v>4049.2540826254699</v>
      </c>
      <c r="G126" s="19">
        <v>1033734.31936752</v>
      </c>
      <c r="H126" s="19">
        <v>4047.5792176295099</v>
      </c>
      <c r="I126" s="19">
        <v>984.17416922412701</v>
      </c>
      <c r="J126" s="19">
        <v>21070.848682609299</v>
      </c>
    </row>
    <row r="127" spans="1:10" x14ac:dyDescent="0.25">
      <c r="A127" s="17" t="s">
        <v>54</v>
      </c>
      <c r="B127" s="17" t="s">
        <v>56</v>
      </c>
      <c r="C127" s="18">
        <v>44440.775074629601</v>
      </c>
      <c r="D127" s="19">
        <v>492.58499875810702</v>
      </c>
      <c r="E127" s="19">
        <v>210.24811045306399</v>
      </c>
      <c r="F127" s="19">
        <v>3108.2991097007198</v>
      </c>
      <c r="G127" s="19">
        <v>998103.00026404404</v>
      </c>
      <c r="H127" s="19">
        <v>3274.1322654025898</v>
      </c>
      <c r="I127" s="19">
        <v>89.873216576184504</v>
      </c>
      <c r="J127" s="19">
        <v>1275.74239224095</v>
      </c>
    </row>
    <row r="128" spans="1:10" x14ac:dyDescent="0.25">
      <c r="A128" s="17" t="s">
        <v>54</v>
      </c>
      <c r="B128" s="17" t="s">
        <v>66</v>
      </c>
      <c r="C128" s="18">
        <v>44441.125926608802</v>
      </c>
      <c r="D128" s="19">
        <v>359.80804750649003</v>
      </c>
      <c r="E128" s="19">
        <v>831.98418678870996</v>
      </c>
      <c r="F128" s="19">
        <v>2927.1141615014399</v>
      </c>
      <c r="G128" s="19">
        <v>913641.66493494203</v>
      </c>
      <c r="H128" s="19">
        <v>3519.15031392439</v>
      </c>
      <c r="I128" s="19">
        <v>968.03644853964704</v>
      </c>
      <c r="J128" s="19">
        <v>16646.490548776899</v>
      </c>
    </row>
    <row r="129" spans="1:10" x14ac:dyDescent="0.25">
      <c r="A129" s="17" t="s">
        <v>54</v>
      </c>
      <c r="B129" s="17" t="s">
        <v>67</v>
      </c>
      <c r="C129" s="18">
        <v>44441.160979513901</v>
      </c>
      <c r="D129" s="19">
        <v>446.001290708184</v>
      </c>
      <c r="E129" s="19">
        <v>378.892402187892</v>
      </c>
      <c r="F129" s="19">
        <v>2563.7949317031298</v>
      </c>
      <c r="G129" s="19">
        <v>1076800.38687514</v>
      </c>
      <c r="H129" s="19">
        <v>3418.4026195666402</v>
      </c>
      <c r="I129" s="19">
        <v>483.06950680538301</v>
      </c>
      <c r="J129" s="19">
        <v>8529.1752432496105</v>
      </c>
    </row>
    <row r="130" spans="1:10" x14ac:dyDescent="0.25">
      <c r="A130" s="17" t="s">
        <v>54</v>
      </c>
      <c r="B130" s="17" t="s">
        <v>74</v>
      </c>
      <c r="C130" s="18">
        <v>44441.406571342603</v>
      </c>
      <c r="D130" s="19">
        <v>81.095703603105704</v>
      </c>
      <c r="E130" s="19">
        <v>630.17456816322499</v>
      </c>
      <c r="F130" s="19">
        <v>2544.7214149776901</v>
      </c>
      <c r="G130" s="19">
        <v>1142330.8882586099</v>
      </c>
      <c r="H130" s="19">
        <v>3150.5301657826599</v>
      </c>
      <c r="I130" s="19">
        <v>199.93686403669599</v>
      </c>
      <c r="J130" s="19">
        <v>2356.8607106954601</v>
      </c>
    </row>
    <row r="131" spans="1:10" x14ac:dyDescent="0.25">
      <c r="A131" s="17" t="s">
        <v>54</v>
      </c>
      <c r="B131" s="17" t="s">
        <v>81</v>
      </c>
      <c r="C131" s="18">
        <v>44441.652245821802</v>
      </c>
      <c r="D131" s="19">
        <v>120.26298195014699</v>
      </c>
      <c r="E131" s="19">
        <v>408.78131155371102</v>
      </c>
      <c r="F131" s="19">
        <v>2594.9878629896498</v>
      </c>
      <c r="G131" s="19">
        <v>1076287.0715922201</v>
      </c>
      <c r="H131" s="19">
        <v>3586.4650648000202</v>
      </c>
      <c r="I131" s="19">
        <v>90.401289369304294</v>
      </c>
      <c r="J131" s="19">
        <v>1284.0900299028899</v>
      </c>
    </row>
    <row r="132" spans="1:10" x14ac:dyDescent="0.25">
      <c r="A132" s="17" t="s">
        <v>54</v>
      </c>
      <c r="B132" s="17" t="s">
        <v>91</v>
      </c>
      <c r="C132" s="18">
        <v>44442.003246469903</v>
      </c>
      <c r="D132" s="19">
        <v>104.38299058580201</v>
      </c>
      <c r="E132" s="19">
        <v>731.88084728711203</v>
      </c>
      <c r="F132" s="19">
        <v>2703.6277853080601</v>
      </c>
      <c r="G132" s="19">
        <v>1000792.14991875</v>
      </c>
      <c r="H132" s="19">
        <v>3706.0873513531001</v>
      </c>
      <c r="I132" s="19">
        <v>1038.81711909464</v>
      </c>
      <c r="J132" s="19">
        <v>18013.620828819599</v>
      </c>
    </row>
    <row r="133" spans="1:10" x14ac:dyDescent="0.25">
      <c r="A133" s="17" t="s">
        <v>54</v>
      </c>
      <c r="B133" s="17" t="s">
        <v>92</v>
      </c>
      <c r="C133" s="18">
        <v>44442.038313298603</v>
      </c>
      <c r="D133" s="19">
        <v>133.14946858179701</v>
      </c>
      <c r="E133" s="19">
        <v>293.41876455702698</v>
      </c>
      <c r="F133" s="19">
        <v>2112.7006056676701</v>
      </c>
      <c r="G133" s="19">
        <v>990343.887443749</v>
      </c>
      <c r="H133" s="19">
        <v>3505.2811686902801</v>
      </c>
      <c r="I133" s="19">
        <v>440.60685915893799</v>
      </c>
      <c r="J133" s="19">
        <v>8315.8384233177803</v>
      </c>
    </row>
    <row r="134" spans="1:10" x14ac:dyDescent="0.25">
      <c r="A134" s="17" t="s">
        <v>28</v>
      </c>
      <c r="B134" s="17" t="s">
        <v>57</v>
      </c>
      <c r="C134" s="18">
        <v>44440.8101626157</v>
      </c>
      <c r="D134" s="19">
        <v>7809.8619085907303</v>
      </c>
      <c r="E134" s="19">
        <v>206044.60161961301</v>
      </c>
      <c r="F134" s="19">
        <v>240500.772040793</v>
      </c>
      <c r="G134" s="19">
        <v>963264.67318447097</v>
      </c>
      <c r="H134" s="19">
        <v>155557.02903338001</v>
      </c>
      <c r="I134" s="19">
        <v>58978.683047007296</v>
      </c>
      <c r="J134" s="19">
        <v>288795.284932487</v>
      </c>
    </row>
    <row r="135" spans="1:10" x14ac:dyDescent="0.25">
      <c r="A135" s="17" t="s">
        <v>28</v>
      </c>
      <c r="B135" s="17" t="s">
        <v>82</v>
      </c>
      <c r="C135" s="18">
        <v>44441.687322592603</v>
      </c>
      <c r="D135" s="19">
        <v>7470.9879642208098</v>
      </c>
      <c r="E135" s="19">
        <v>214870.43883317299</v>
      </c>
      <c r="F135" s="19">
        <v>247506.14136036599</v>
      </c>
      <c r="G135" s="19">
        <v>1030133.58418638</v>
      </c>
      <c r="H135" s="19">
        <v>190109.99592903099</v>
      </c>
      <c r="I135" s="19">
        <v>65537.961249064305</v>
      </c>
      <c r="J135" s="19">
        <v>314599.38283920701</v>
      </c>
    </row>
    <row r="136" spans="1:10" x14ac:dyDescent="0.25">
      <c r="A136" s="17" t="s">
        <v>29</v>
      </c>
      <c r="B136" s="17" t="s">
        <v>58</v>
      </c>
      <c r="C136" s="18">
        <v>44440.845271215301</v>
      </c>
      <c r="D136" s="19">
        <v>14256.9130066712</v>
      </c>
      <c r="E136" s="19">
        <v>420616.924921875</v>
      </c>
      <c r="F136" s="19">
        <v>505602.93892628403</v>
      </c>
      <c r="G136" s="19">
        <v>960075.53851127403</v>
      </c>
      <c r="H136" s="19">
        <v>321690.79516762402</v>
      </c>
      <c r="I136" s="19">
        <v>118420.44871293999</v>
      </c>
      <c r="J136" s="19">
        <v>556436.94651494396</v>
      </c>
    </row>
    <row r="137" spans="1:10" x14ac:dyDescent="0.25">
      <c r="A137" s="17" t="s">
        <v>29</v>
      </c>
      <c r="B137" s="17" t="s">
        <v>83</v>
      </c>
      <c r="C137" s="18">
        <v>44441.722447835702</v>
      </c>
      <c r="D137" s="19">
        <v>12029.4786653232</v>
      </c>
      <c r="E137" s="19">
        <v>421554.23433866398</v>
      </c>
      <c r="F137" s="19">
        <v>451505.79936603399</v>
      </c>
      <c r="G137" s="19">
        <v>1062800.9467555999</v>
      </c>
      <c r="H137" s="19">
        <v>403536.40576820303</v>
      </c>
      <c r="I137" s="19">
        <v>135384.12837688599</v>
      </c>
      <c r="J137" s="19">
        <v>623049.11436331202</v>
      </c>
    </row>
    <row r="138" spans="1:10" x14ac:dyDescent="0.25">
      <c r="A138" s="17" t="s">
        <v>30</v>
      </c>
      <c r="B138" s="17" t="s">
        <v>59</v>
      </c>
      <c r="C138" s="18">
        <v>44440.880351423599</v>
      </c>
      <c r="D138" s="19">
        <v>31096.1809037364</v>
      </c>
      <c r="E138" s="19">
        <v>1075526.1297414999</v>
      </c>
      <c r="F138" s="19">
        <v>1290302.70264152</v>
      </c>
      <c r="G138" s="19">
        <v>1030265.9322401</v>
      </c>
      <c r="H138" s="19">
        <v>883151.389226823</v>
      </c>
      <c r="I138" s="19">
        <v>317047.75177962799</v>
      </c>
      <c r="J138" s="19">
        <v>1455957.7188059001</v>
      </c>
    </row>
    <row r="139" spans="1:10" x14ac:dyDescent="0.25">
      <c r="A139" s="17" t="s">
        <v>30</v>
      </c>
      <c r="B139" s="17" t="s">
        <v>84</v>
      </c>
      <c r="C139" s="18">
        <v>44441.757502361099</v>
      </c>
      <c r="D139" s="19">
        <v>31418.773098545</v>
      </c>
      <c r="E139" s="19">
        <v>1117462.55465694</v>
      </c>
      <c r="F139" s="19">
        <v>1329382.22728137</v>
      </c>
      <c r="G139" s="19">
        <v>1094022.2065216801</v>
      </c>
      <c r="H139" s="19">
        <v>1103899.53162796</v>
      </c>
      <c r="I139" s="19">
        <v>368338.42302201601</v>
      </c>
      <c r="J139" s="19">
        <v>1632820.6166884799</v>
      </c>
    </row>
    <row r="140" spans="1:10" x14ac:dyDescent="0.25">
      <c r="A140" s="17" t="s">
        <v>31</v>
      </c>
      <c r="B140" s="17" t="s">
        <v>60</v>
      </c>
      <c r="C140" s="18">
        <v>44440.915451342596</v>
      </c>
      <c r="D140" s="19">
        <v>46264.575995019302</v>
      </c>
      <c r="E140" s="19">
        <v>1704872.47356709</v>
      </c>
      <c r="F140" s="19">
        <v>1992589.35593988</v>
      </c>
      <c r="G140" s="19">
        <v>977895.12605150603</v>
      </c>
      <c r="H140" s="19">
        <v>1495972.26602158</v>
      </c>
      <c r="I140" s="19">
        <v>530465.78858584701</v>
      </c>
      <c r="J140" s="19">
        <v>2371767.0828575199</v>
      </c>
    </row>
    <row r="141" spans="1:10" x14ac:dyDescent="0.25">
      <c r="A141" s="17" t="s">
        <v>31</v>
      </c>
      <c r="B141" s="17" t="s">
        <v>85</v>
      </c>
      <c r="C141" s="18">
        <v>44441.792618194399</v>
      </c>
      <c r="D141" s="19">
        <v>51246.453011307298</v>
      </c>
      <c r="E141" s="19">
        <v>1849526.9427207401</v>
      </c>
      <c r="F141" s="19">
        <v>2254931.02281796</v>
      </c>
      <c r="G141" s="19">
        <v>1079789.9220866901</v>
      </c>
      <c r="H141" s="19">
        <v>1863856.66132365</v>
      </c>
      <c r="I141" s="19">
        <v>612696.36719479202</v>
      </c>
      <c r="J141" s="19">
        <v>2629777.1744144498</v>
      </c>
    </row>
    <row r="142" spans="1:10" x14ac:dyDescent="0.25">
      <c r="A142" s="17" t="s">
        <v>32</v>
      </c>
      <c r="B142" s="17" t="s">
        <v>61</v>
      </c>
      <c r="C142" s="18">
        <v>44440.950534444397</v>
      </c>
      <c r="D142" s="19">
        <v>56251.982714456397</v>
      </c>
      <c r="E142" s="19">
        <v>2139797.9063523202</v>
      </c>
      <c r="F142" s="19">
        <v>2561313.7150888899</v>
      </c>
      <c r="G142" s="19">
        <v>1025423.69395022</v>
      </c>
      <c r="H142" s="19">
        <v>1923385.8704524301</v>
      </c>
      <c r="I142" s="19">
        <v>671637.11038644298</v>
      </c>
      <c r="J142" s="19">
        <v>2934692.7480835598</v>
      </c>
    </row>
    <row r="143" spans="1:10" x14ac:dyDescent="0.25">
      <c r="A143" s="17" t="s">
        <v>32</v>
      </c>
      <c r="B143" s="17" t="s">
        <v>86</v>
      </c>
      <c r="C143" s="18">
        <v>44441.827739814798</v>
      </c>
      <c r="D143" s="19">
        <v>58240.4952352822</v>
      </c>
      <c r="E143" s="19">
        <v>2276197.7714354401</v>
      </c>
      <c r="F143" s="19">
        <v>2671745.6524591702</v>
      </c>
      <c r="G143" s="19">
        <v>1137552.60412034</v>
      </c>
      <c r="H143" s="19">
        <v>2369469.0021702899</v>
      </c>
      <c r="I143" s="19">
        <v>779063.26785489905</v>
      </c>
      <c r="J143" s="19">
        <v>3306488.5849779299</v>
      </c>
    </row>
    <row r="144" spans="1:10" x14ac:dyDescent="0.25">
      <c r="A144" s="17" t="s">
        <v>33</v>
      </c>
      <c r="B144" s="17" t="s">
        <v>62</v>
      </c>
      <c r="C144" s="18">
        <v>44440.985637986101</v>
      </c>
      <c r="D144" s="19">
        <v>90503.700941581599</v>
      </c>
      <c r="E144" s="19">
        <v>3234028.2866560901</v>
      </c>
      <c r="F144" s="19">
        <v>3894294.6075787898</v>
      </c>
      <c r="G144" s="19">
        <v>1051528.2444973299</v>
      </c>
      <c r="H144" s="19">
        <v>3018999.1026688698</v>
      </c>
      <c r="I144" s="19">
        <v>1031689.20465992</v>
      </c>
      <c r="J144" s="19">
        <v>4388630.4415273396</v>
      </c>
    </row>
    <row r="145" spans="1:10" x14ac:dyDescent="0.25">
      <c r="A145" s="17" t="s">
        <v>33</v>
      </c>
      <c r="B145" s="17" t="s">
        <v>87</v>
      </c>
      <c r="C145" s="18">
        <v>44441.862856562497</v>
      </c>
      <c r="D145" s="19">
        <v>96531.584653230093</v>
      </c>
      <c r="E145" s="19">
        <v>3415629.9623542801</v>
      </c>
      <c r="F145" s="19">
        <v>4217992.4527421603</v>
      </c>
      <c r="G145" s="19">
        <v>1124774.57497065</v>
      </c>
      <c r="H145" s="19">
        <v>3562658.04413753</v>
      </c>
      <c r="I145" s="19">
        <v>1163712.9490094299</v>
      </c>
      <c r="J145" s="19">
        <v>4836012.9664834403</v>
      </c>
    </row>
    <row r="146" spans="1:10" x14ac:dyDescent="0.25">
      <c r="A146" s="17" t="s">
        <v>34</v>
      </c>
      <c r="B146" s="17" t="s">
        <v>63</v>
      </c>
      <c r="C146" s="18">
        <v>44441.020672245402</v>
      </c>
      <c r="D146" s="19">
        <v>158021.67644261499</v>
      </c>
      <c r="E146" s="19">
        <v>5363278.9620079398</v>
      </c>
      <c r="F146" s="19">
        <v>6713651.1599550797</v>
      </c>
      <c r="G146" s="19">
        <v>1030144.5282628899</v>
      </c>
      <c r="H146" s="19">
        <v>5129987.7372213304</v>
      </c>
      <c r="I146" s="19">
        <v>1742703.90039968</v>
      </c>
      <c r="J146" s="19">
        <v>7146926.6618732996</v>
      </c>
    </row>
    <row r="147" spans="1:10" x14ac:dyDescent="0.25">
      <c r="A147" s="17" t="s">
        <v>34</v>
      </c>
      <c r="B147" s="17" t="s">
        <v>88</v>
      </c>
      <c r="C147" s="18">
        <v>44441.897940023096</v>
      </c>
      <c r="D147" s="19">
        <v>140866.48750703601</v>
      </c>
      <c r="E147" s="19">
        <v>5654786.6630966105</v>
      </c>
      <c r="F147" s="19">
        <v>6794127.0959401904</v>
      </c>
      <c r="G147" s="19">
        <v>1078308.13880705</v>
      </c>
      <c r="H147" s="19">
        <v>5889775.8500993</v>
      </c>
      <c r="I147" s="19">
        <v>1971115.10783291</v>
      </c>
      <c r="J147" s="19">
        <v>7923054.2053500302</v>
      </c>
    </row>
    <row r="148" spans="1:10" x14ac:dyDescent="0.25">
      <c r="A148" s="17" t="s">
        <v>35</v>
      </c>
      <c r="B148" s="17" t="s">
        <v>64</v>
      </c>
      <c r="C148" s="18">
        <v>44441.055787905098</v>
      </c>
      <c r="D148" s="19">
        <v>230974.70355110901</v>
      </c>
      <c r="E148" s="19">
        <v>8388837.0965578798</v>
      </c>
      <c r="F148" s="19">
        <v>10213002.011625201</v>
      </c>
      <c r="G148" s="19">
        <v>971584.98818936001</v>
      </c>
      <c r="H148" s="19">
        <v>7863323.6402156204</v>
      </c>
      <c r="I148" s="19">
        <v>2768896.3813330499</v>
      </c>
      <c r="J148" s="19">
        <v>11038963.1418842</v>
      </c>
    </row>
    <row r="149" spans="1:10" x14ac:dyDescent="0.25">
      <c r="A149" s="17" t="s">
        <v>35</v>
      </c>
      <c r="B149" s="17" t="s">
        <v>89</v>
      </c>
      <c r="C149" s="18">
        <v>44441.933020949102</v>
      </c>
      <c r="D149" s="19">
        <v>156595.389926868</v>
      </c>
      <c r="E149" s="19">
        <v>8711509.5638657492</v>
      </c>
      <c r="F149" s="19">
        <v>9209817.2613613904</v>
      </c>
      <c r="G149" s="19">
        <v>908739.82043826405</v>
      </c>
      <c r="H149" s="19">
        <v>8330793.4019733202</v>
      </c>
      <c r="I149" s="19">
        <v>3043256.5145874098</v>
      </c>
      <c r="J149" s="19">
        <v>12049209.958125699</v>
      </c>
    </row>
    <row r="150" spans="1:10" x14ac:dyDescent="0.25">
      <c r="A150" s="17" t="s">
        <v>36</v>
      </c>
      <c r="B150" s="17" t="s">
        <v>65</v>
      </c>
      <c r="C150" s="18">
        <v>44441.090857083298</v>
      </c>
      <c r="D150" s="19">
        <v>258852.64763801001</v>
      </c>
      <c r="E150" s="19">
        <v>10152964.7850143</v>
      </c>
      <c r="F150" s="19">
        <v>12033168.808613401</v>
      </c>
      <c r="G150" s="19">
        <v>1003325.73409314</v>
      </c>
      <c r="H150" s="19">
        <v>9112299.5749480594</v>
      </c>
      <c r="I150" s="19">
        <v>3332054.1785333599</v>
      </c>
      <c r="J150" s="19">
        <v>13200648.016555199</v>
      </c>
    </row>
    <row r="151" spans="1:10" x14ac:dyDescent="0.25">
      <c r="A151" s="17" t="s">
        <v>36</v>
      </c>
      <c r="B151" s="17" t="s">
        <v>90</v>
      </c>
      <c r="C151" s="18">
        <v>44441.968136608797</v>
      </c>
      <c r="D151" s="19">
        <v>277414.31761836901</v>
      </c>
      <c r="E151" s="19">
        <v>10847795.0029599</v>
      </c>
      <c r="F151" s="19">
        <v>13535363.203617301</v>
      </c>
      <c r="G151" s="19">
        <v>1138186.6055079601</v>
      </c>
      <c r="H151" s="19">
        <v>10455352.484841799</v>
      </c>
      <c r="I151" s="19">
        <v>3737135.5533732302</v>
      </c>
      <c r="J151" s="19">
        <v>14461590.2629115</v>
      </c>
    </row>
    <row r="152" spans="1:10" x14ac:dyDescent="0.25">
      <c r="A152" s="17" t="s">
        <v>13</v>
      </c>
      <c r="B152" s="17" t="s">
        <v>68</v>
      </c>
      <c r="C152" s="18">
        <v>44441.196094803199</v>
      </c>
      <c r="D152" s="19">
        <v>0</v>
      </c>
      <c r="E152" s="19">
        <v>1853212.9420727701</v>
      </c>
      <c r="F152" s="19">
        <v>5300498.1925087404</v>
      </c>
      <c r="G152" s="19">
        <v>947488.004376158</v>
      </c>
      <c r="H152" s="19">
        <v>323167.52772696101</v>
      </c>
      <c r="I152" s="19">
        <v>30914.702028189899</v>
      </c>
      <c r="J152" s="19">
        <v>11360.078972516099</v>
      </c>
    </row>
    <row r="153" spans="1:10" x14ac:dyDescent="0.25">
      <c r="A153" s="17" t="s">
        <v>13</v>
      </c>
      <c r="B153" s="17" t="s">
        <v>80</v>
      </c>
      <c r="C153" s="18">
        <v>44441.617135416702</v>
      </c>
      <c r="D153" s="19">
        <v>0</v>
      </c>
      <c r="E153" s="19">
        <v>1970990.9669618399</v>
      </c>
      <c r="F153" s="19">
        <v>5785597.05862989</v>
      </c>
      <c r="G153" s="19">
        <v>957019.51105832099</v>
      </c>
      <c r="H153" s="19">
        <v>360451.09961997502</v>
      </c>
      <c r="I153" s="19">
        <v>34554.148668670699</v>
      </c>
      <c r="J153" s="19">
        <v>8179.0492105767498</v>
      </c>
    </row>
    <row r="154" spans="1:10" x14ac:dyDescent="0.25">
      <c r="A154" s="17" t="s">
        <v>37</v>
      </c>
      <c r="B154" s="17" t="s">
        <v>73</v>
      </c>
      <c r="C154" s="18">
        <v>44441.371496377302</v>
      </c>
      <c r="D154" s="19">
        <v>40032.949341635896</v>
      </c>
      <c r="E154" s="19">
        <v>2023368.4470395399</v>
      </c>
      <c r="F154" s="19">
        <v>6469713.3347332701</v>
      </c>
      <c r="G154" s="19">
        <v>1126872.8357035001</v>
      </c>
      <c r="H154" s="19">
        <v>1327129.27074828</v>
      </c>
      <c r="I154" s="19">
        <v>342485.13467042899</v>
      </c>
      <c r="J154" s="19">
        <v>1367315.61224724</v>
      </c>
    </row>
    <row r="155" spans="1:10" x14ac:dyDescent="0.25">
      <c r="A155" s="17" t="s">
        <v>37</v>
      </c>
      <c r="B155" s="17" t="s">
        <v>75</v>
      </c>
      <c r="C155" s="18">
        <v>44441.441662037003</v>
      </c>
      <c r="D155" s="19">
        <v>41142.636013411196</v>
      </c>
      <c r="E155" s="19">
        <v>2594692.3091340298</v>
      </c>
      <c r="F155" s="19">
        <v>6928857.9886799296</v>
      </c>
      <c r="G155" s="19">
        <v>1191281.8768577799</v>
      </c>
      <c r="H155" s="19">
        <v>1386701.55609254</v>
      </c>
      <c r="I155" s="19">
        <v>353587.76417719998</v>
      </c>
      <c r="J155" s="19">
        <v>1391038.9169896999</v>
      </c>
    </row>
    <row r="156" spans="1:10" x14ac:dyDescent="0.25">
      <c r="A156" s="17" t="s">
        <v>15</v>
      </c>
      <c r="B156" s="17" t="s">
        <v>69</v>
      </c>
      <c r="C156" s="18">
        <v>44441.231159641196</v>
      </c>
      <c r="D156" s="19">
        <v>0</v>
      </c>
      <c r="E156" s="19">
        <v>1141599.87039212</v>
      </c>
      <c r="F156" s="19">
        <v>5512610.2307943096</v>
      </c>
      <c r="G156" s="19">
        <v>999946.50408844405</v>
      </c>
      <c r="H156" s="19">
        <v>186775.810055585</v>
      </c>
      <c r="I156" s="19">
        <v>18835.168968527902</v>
      </c>
      <c r="J156" s="19">
        <v>17011.179443798199</v>
      </c>
    </row>
    <row r="157" spans="1:10" x14ac:dyDescent="0.25">
      <c r="A157" s="17" t="s">
        <v>15</v>
      </c>
      <c r="B157" s="17" t="s">
        <v>79</v>
      </c>
      <c r="C157" s="18">
        <v>44441.5820396528</v>
      </c>
      <c r="D157" s="19">
        <v>0</v>
      </c>
      <c r="E157" s="19">
        <v>1195519.48486735</v>
      </c>
      <c r="F157" s="19">
        <v>5963536.07021371</v>
      </c>
      <c r="G157" s="19">
        <v>920905.22720002697</v>
      </c>
      <c r="H157" s="19">
        <v>214802.567264101</v>
      </c>
      <c r="I157" s="19">
        <v>19560.477135810001</v>
      </c>
      <c r="J157" s="19">
        <v>2976.7749772167799</v>
      </c>
    </row>
    <row r="158" spans="1:10" x14ac:dyDescent="0.25">
      <c r="A158" s="17" t="s">
        <v>17</v>
      </c>
      <c r="B158" s="17" t="s">
        <v>70</v>
      </c>
      <c r="C158" s="18">
        <v>44441.266207465298</v>
      </c>
      <c r="D158" s="19">
        <v>0</v>
      </c>
      <c r="E158" s="19">
        <v>1641383.75758918</v>
      </c>
      <c r="F158" s="19">
        <v>9895479.1994304508</v>
      </c>
      <c r="G158" s="19">
        <v>924413.72100543999</v>
      </c>
      <c r="H158" s="19">
        <v>311202.53678305598</v>
      </c>
      <c r="I158" s="19">
        <v>38514.735639241699</v>
      </c>
      <c r="J158" s="19">
        <v>6933.4800337525503</v>
      </c>
    </row>
    <row r="159" spans="1:10" x14ac:dyDescent="0.25">
      <c r="A159" s="17" t="s">
        <v>17</v>
      </c>
      <c r="B159" s="17" t="s">
        <v>78</v>
      </c>
      <c r="C159" s="18">
        <v>44441.546951307901</v>
      </c>
      <c r="D159" s="19">
        <v>0</v>
      </c>
      <c r="E159" s="19">
        <v>1677281.6405501601</v>
      </c>
      <c r="F159" s="19">
        <v>10914511.6927319</v>
      </c>
      <c r="G159" s="19">
        <v>1008628.83299725</v>
      </c>
      <c r="H159" s="19">
        <v>354671.20227678103</v>
      </c>
      <c r="I159" s="19">
        <v>42456.555450067397</v>
      </c>
      <c r="J159" s="19">
        <v>6121.0397216908495</v>
      </c>
    </row>
    <row r="160" spans="1:10" x14ac:dyDescent="0.25">
      <c r="A160" s="17" t="s">
        <v>19</v>
      </c>
      <c r="B160" s="17" t="s">
        <v>71</v>
      </c>
      <c r="C160" s="18">
        <v>44441.301303773202</v>
      </c>
      <c r="D160" s="19">
        <v>0</v>
      </c>
      <c r="E160" s="19">
        <v>932173.26460273797</v>
      </c>
      <c r="F160" s="19">
        <v>6387721.0475765802</v>
      </c>
      <c r="G160" s="19">
        <v>949579.94848589203</v>
      </c>
      <c r="H160" s="19">
        <v>241183.96198634501</v>
      </c>
      <c r="I160" s="19">
        <v>15160.075545844</v>
      </c>
      <c r="J160" s="19">
        <v>4720.2499891358202</v>
      </c>
    </row>
    <row r="161" spans="1:10" x14ac:dyDescent="0.25">
      <c r="A161" s="17" t="s">
        <v>19</v>
      </c>
      <c r="B161" s="17" t="s">
        <v>77</v>
      </c>
      <c r="C161" s="18">
        <v>44441.511840717598</v>
      </c>
      <c r="D161" s="19">
        <v>0</v>
      </c>
      <c r="E161" s="19">
        <v>953338.47747448902</v>
      </c>
      <c r="F161" s="19">
        <v>6488411.8527548797</v>
      </c>
      <c r="G161" s="19">
        <v>982846.87573534902</v>
      </c>
      <c r="H161" s="19">
        <v>266202.78959944099</v>
      </c>
      <c r="I161" s="19">
        <v>16977.682108876099</v>
      </c>
      <c r="J161" s="19">
        <v>4229.7973167725504</v>
      </c>
    </row>
    <row r="162" spans="1:10" x14ac:dyDescent="0.25">
      <c r="A162" s="17" t="s">
        <v>21</v>
      </c>
      <c r="B162" s="17" t="s">
        <v>72</v>
      </c>
      <c r="C162" s="18">
        <v>44441.336385601899</v>
      </c>
      <c r="D162" s="19">
        <v>0</v>
      </c>
      <c r="E162" s="19">
        <v>2121419.5704170698</v>
      </c>
      <c r="F162" s="19">
        <v>8526382.0350960903</v>
      </c>
      <c r="G162" s="19">
        <v>1037738.69436881</v>
      </c>
      <c r="H162" s="19">
        <v>475947.29334573302</v>
      </c>
      <c r="I162" s="19">
        <v>40644.521009615797</v>
      </c>
      <c r="J162" s="19">
        <v>42365.1221493392</v>
      </c>
    </row>
    <row r="163" spans="1:10" x14ac:dyDescent="0.25">
      <c r="A163" s="17" t="s">
        <v>21</v>
      </c>
      <c r="B163" s="17" t="s">
        <v>76</v>
      </c>
      <c r="C163" s="18">
        <v>44441.476738449099</v>
      </c>
      <c r="D163" s="19">
        <v>0</v>
      </c>
      <c r="E163" s="19">
        <v>2221861.5883882702</v>
      </c>
      <c r="F163" s="19">
        <v>8964921.1195798106</v>
      </c>
      <c r="G163" s="19">
        <v>1052204.7393442199</v>
      </c>
      <c r="H163" s="19">
        <v>515830.99453729799</v>
      </c>
      <c r="I163" s="19">
        <v>43647.228876290901</v>
      </c>
      <c r="J163" s="19">
        <v>46492.2890084479</v>
      </c>
    </row>
    <row r="167" spans="1:10" x14ac:dyDescent="0.25">
      <c r="A167" s="15" t="s">
        <v>51</v>
      </c>
      <c r="B167" s="15" t="s">
        <v>52</v>
      </c>
      <c r="C167" s="15" t="s">
        <v>53</v>
      </c>
      <c r="D167" s="15" t="s">
        <v>40</v>
      </c>
      <c r="E167" s="15" t="s">
        <v>93</v>
      </c>
      <c r="F167" s="15" t="s">
        <v>42</v>
      </c>
      <c r="G167" s="15" t="s">
        <v>94</v>
      </c>
      <c r="H167" s="15" t="s">
        <v>43</v>
      </c>
      <c r="I167" s="15" t="s">
        <v>44</v>
      </c>
      <c r="J167" s="15" t="s">
        <v>95</v>
      </c>
    </row>
    <row r="168" spans="1:10" x14ac:dyDescent="0.25">
      <c r="A168" s="17" t="s">
        <v>13</v>
      </c>
      <c r="B168" s="17" t="s">
        <v>68</v>
      </c>
      <c r="C168" s="18">
        <v>44441.196094803199</v>
      </c>
      <c r="D168" s="26">
        <v>0</v>
      </c>
      <c r="E168" s="26">
        <v>1853212.9420727701</v>
      </c>
      <c r="F168" s="26">
        <v>5300498.1925087404</v>
      </c>
      <c r="G168" s="26">
        <v>947488.004376158</v>
      </c>
      <c r="H168" s="26">
        <v>323167.52772696101</v>
      </c>
      <c r="I168" s="26">
        <v>30914.702028189899</v>
      </c>
      <c r="J168" s="26">
        <v>11360.078972516099</v>
      </c>
    </row>
    <row r="169" spans="1:10" x14ac:dyDescent="0.25">
      <c r="A169" s="17" t="s">
        <v>13</v>
      </c>
      <c r="B169" s="17" t="s">
        <v>80</v>
      </c>
      <c r="C169" s="18">
        <v>44441.617135416702</v>
      </c>
      <c r="D169" s="26">
        <v>0</v>
      </c>
      <c r="E169" s="26">
        <v>1970990.9669618399</v>
      </c>
      <c r="F169" s="26">
        <v>5785597.05862989</v>
      </c>
      <c r="G169" s="26">
        <v>957019.51105832099</v>
      </c>
      <c r="H169" s="26">
        <v>360451.09961997502</v>
      </c>
      <c r="I169" s="26">
        <v>34554.148668670699</v>
      </c>
      <c r="J169" s="26">
        <v>8179.0492105767498</v>
      </c>
    </row>
    <row r="170" spans="1:10" x14ac:dyDescent="0.25">
      <c r="A170" s="17" t="s">
        <v>37</v>
      </c>
      <c r="B170" s="17" t="s">
        <v>73</v>
      </c>
      <c r="C170" s="18">
        <v>44441.371496377302</v>
      </c>
      <c r="D170" s="26">
        <v>40032.949341635896</v>
      </c>
      <c r="E170" s="26">
        <v>2023368.4470395399</v>
      </c>
      <c r="F170" s="26">
        <v>6469713.3347332701</v>
      </c>
      <c r="G170" s="26">
        <v>1126872.8357035001</v>
      </c>
      <c r="H170" s="26">
        <v>1327129.27074828</v>
      </c>
      <c r="I170" s="26">
        <v>342485.13467042899</v>
      </c>
      <c r="J170" s="26">
        <v>1367315.61224724</v>
      </c>
    </row>
    <row r="171" spans="1:10" x14ac:dyDescent="0.25">
      <c r="A171" s="17" t="s">
        <v>37</v>
      </c>
      <c r="B171" s="17" t="s">
        <v>75</v>
      </c>
      <c r="C171" s="18">
        <v>44441.441662037003</v>
      </c>
      <c r="D171" s="26">
        <v>41142.636013411196</v>
      </c>
      <c r="E171" s="26">
        <v>2594692.3091340298</v>
      </c>
      <c r="F171" s="26">
        <v>6928857.9886799296</v>
      </c>
      <c r="G171" s="26">
        <v>1191281.8768577799</v>
      </c>
      <c r="H171" s="26">
        <v>1386701.55609254</v>
      </c>
      <c r="I171" s="26">
        <v>353587.76417719998</v>
      </c>
      <c r="J171" s="26">
        <v>1391038.9169896999</v>
      </c>
    </row>
  </sheetData>
  <sortState xmlns:xlrd2="http://schemas.microsoft.com/office/spreadsheetml/2017/richdata2" ref="A126:J163">
    <sortCondition ref="A126:A16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1C94-1924-4E9C-B5C8-939592894A2D}">
  <dimension ref="A1:W75"/>
  <sheetViews>
    <sheetView topLeftCell="A19" workbookViewId="0">
      <selection activeCell="D82" sqref="D82"/>
    </sheetView>
  </sheetViews>
  <sheetFormatPr defaultColWidth="8.7109375" defaultRowHeight="12.75" x14ac:dyDescent="0.2"/>
  <cols>
    <col min="1" max="1" width="14.42578125" style="6" customWidth="1"/>
    <col min="2" max="2" width="26.5703125" style="6" bestFit="1" customWidth="1"/>
    <col min="3" max="4" width="12.28515625" style="6" bestFit="1" customWidth="1"/>
    <col min="5" max="5" width="11.28515625" style="6" bestFit="1" customWidth="1"/>
    <col min="6" max="6" width="10.28515625" style="6" bestFit="1" customWidth="1"/>
    <col min="7" max="7" width="10.85546875" style="6" bestFit="1" customWidth="1"/>
    <col min="8" max="12" width="8.7109375" style="6"/>
    <col min="13" max="13" width="10.85546875" style="6" customWidth="1"/>
    <col min="14" max="16384" width="8.7109375" style="6"/>
  </cols>
  <sheetData>
    <row r="1" spans="1:23" x14ac:dyDescent="0.2">
      <c r="A1" s="5" t="s">
        <v>38</v>
      </c>
    </row>
    <row r="2" spans="1:23" x14ac:dyDescent="0.2">
      <c r="A2" s="7" t="s">
        <v>39</v>
      </c>
      <c r="B2" s="8" t="s">
        <v>40</v>
      </c>
      <c r="C2" s="8" t="s">
        <v>41</v>
      </c>
      <c r="D2" s="8"/>
      <c r="E2" s="7" t="s">
        <v>39</v>
      </c>
      <c r="F2" s="8" t="s">
        <v>42</v>
      </c>
      <c r="G2" s="8" t="s">
        <v>41</v>
      </c>
      <c r="H2" s="8"/>
      <c r="I2" s="7" t="s">
        <v>39</v>
      </c>
      <c r="J2" s="8" t="s">
        <v>43</v>
      </c>
      <c r="K2" s="8" t="s">
        <v>41</v>
      </c>
      <c r="L2" s="8"/>
      <c r="M2" s="7" t="s">
        <v>39</v>
      </c>
      <c r="N2" s="8" t="s">
        <v>44</v>
      </c>
      <c r="O2" s="8" t="s">
        <v>41</v>
      </c>
      <c r="P2" s="8"/>
      <c r="Q2" s="7" t="s">
        <v>39</v>
      </c>
      <c r="R2" s="8" t="s">
        <v>45</v>
      </c>
      <c r="S2" s="8" t="s">
        <v>41</v>
      </c>
      <c r="T2" s="8"/>
      <c r="U2" s="7" t="s">
        <v>39</v>
      </c>
      <c r="V2" s="8" t="s">
        <v>46</v>
      </c>
      <c r="W2" s="8" t="s">
        <v>41</v>
      </c>
    </row>
    <row r="3" spans="1:23" x14ac:dyDescent="0.2">
      <c r="A3" s="9" t="s">
        <v>28</v>
      </c>
      <c r="B3" s="10">
        <v>2.17</v>
      </c>
      <c r="C3" s="19">
        <v>8.1077009528149648E-3</v>
      </c>
      <c r="D3" s="19"/>
      <c r="E3" s="9" t="s">
        <v>28</v>
      </c>
      <c r="F3" s="10">
        <v>6.5</v>
      </c>
      <c r="G3" s="19">
        <v>0.24967257570623652</v>
      </c>
      <c r="H3" s="10"/>
      <c r="I3" s="9" t="s">
        <v>28</v>
      </c>
      <c r="J3" s="10">
        <v>2.11</v>
      </c>
      <c r="K3" s="19">
        <v>0.16148939472587706</v>
      </c>
      <c r="L3" s="10"/>
      <c r="M3" s="9" t="s">
        <v>28</v>
      </c>
      <c r="N3" s="10">
        <v>1.06</v>
      </c>
      <c r="O3" s="19">
        <v>6.1227910343715601E-2</v>
      </c>
      <c r="P3" s="10"/>
      <c r="Q3" s="9" t="s">
        <v>28</v>
      </c>
      <c r="R3" s="10">
        <v>2</v>
      </c>
      <c r="S3" s="19">
        <v>0.29980886143966473</v>
      </c>
      <c r="T3" s="10"/>
      <c r="U3" s="9" t="s">
        <v>28</v>
      </c>
      <c r="V3" s="8">
        <v>15.82</v>
      </c>
      <c r="W3" s="19">
        <v>0.21390237528222342</v>
      </c>
    </row>
    <row r="4" spans="1:23" x14ac:dyDescent="0.2">
      <c r="A4" s="9" t="s">
        <v>28</v>
      </c>
      <c r="B4" s="10">
        <v>2.17</v>
      </c>
      <c r="C4" s="19">
        <v>7.2524457787885291E-3</v>
      </c>
      <c r="D4" s="19"/>
      <c r="E4" s="9" t="s">
        <v>28</v>
      </c>
      <c r="F4" s="10">
        <v>6.5</v>
      </c>
      <c r="G4" s="19">
        <v>0.24026606370265197</v>
      </c>
      <c r="H4" s="8"/>
      <c r="I4" s="9" t="s">
        <v>28</v>
      </c>
      <c r="J4" s="10">
        <v>2.11</v>
      </c>
      <c r="K4" s="19">
        <v>0.1845488768130821</v>
      </c>
      <c r="L4" s="8"/>
      <c r="M4" s="9" t="s">
        <v>28</v>
      </c>
      <c r="N4" s="10">
        <v>1.06</v>
      </c>
      <c r="O4" s="19">
        <v>6.3620837389577481E-2</v>
      </c>
      <c r="P4" s="8"/>
      <c r="Q4" s="9" t="s">
        <v>28</v>
      </c>
      <c r="R4" s="10">
        <v>2</v>
      </c>
      <c r="S4" s="19">
        <v>0.30539668608871134</v>
      </c>
      <c r="T4" s="8"/>
      <c r="U4" s="9" t="s">
        <v>28</v>
      </c>
      <c r="V4" s="8">
        <v>15.82</v>
      </c>
      <c r="W4" s="19">
        <v>0.20858502443921575</v>
      </c>
    </row>
    <row r="5" spans="1:23" x14ac:dyDescent="0.2">
      <c r="A5" s="9" t="s">
        <v>29</v>
      </c>
      <c r="B5" s="8">
        <v>4.3499999999999996</v>
      </c>
      <c r="C5" s="19">
        <v>1.4849782579377512E-2</v>
      </c>
      <c r="D5" s="19"/>
      <c r="E5" s="9" t="s">
        <v>29</v>
      </c>
      <c r="F5" s="8">
        <v>13</v>
      </c>
      <c r="G5" s="19">
        <v>0.52662828980133092</v>
      </c>
      <c r="H5" s="10"/>
      <c r="I5" s="9" t="s">
        <v>29</v>
      </c>
      <c r="J5" s="8">
        <v>4.21</v>
      </c>
      <c r="K5" s="19">
        <v>0.3350682131391961</v>
      </c>
      <c r="L5" s="10"/>
      <c r="M5" s="9" t="s">
        <v>29</v>
      </c>
      <c r="N5" s="8">
        <v>2.13</v>
      </c>
      <c r="O5" s="19">
        <v>0.12334492856319076</v>
      </c>
      <c r="P5" s="10"/>
      <c r="Q5" s="9" t="s">
        <v>29</v>
      </c>
      <c r="R5" s="8">
        <v>4</v>
      </c>
      <c r="S5" s="19">
        <v>0.57957621478178079</v>
      </c>
      <c r="T5" s="10"/>
      <c r="U5" s="9" t="s">
        <v>29</v>
      </c>
      <c r="V5" s="8">
        <v>31.64</v>
      </c>
      <c r="W5" s="19">
        <v>0.4381081571707347</v>
      </c>
    </row>
    <row r="6" spans="1:23" x14ac:dyDescent="0.2">
      <c r="A6" s="9" t="s">
        <v>29</v>
      </c>
      <c r="B6" s="8">
        <v>4.3499999999999996</v>
      </c>
      <c r="C6" s="19">
        <v>1.1318656331691697E-2</v>
      </c>
      <c r="D6" s="19"/>
      <c r="E6" s="9" t="s">
        <v>29</v>
      </c>
      <c r="F6" s="8">
        <v>13</v>
      </c>
      <c r="G6" s="19">
        <v>0.42482630519321657</v>
      </c>
      <c r="H6" s="10"/>
      <c r="I6" s="9" t="s">
        <v>29</v>
      </c>
      <c r="J6" s="8">
        <v>4.21</v>
      </c>
      <c r="K6" s="19">
        <v>0.37969142481484791</v>
      </c>
      <c r="L6" s="10"/>
      <c r="M6" s="9" t="s">
        <v>29</v>
      </c>
      <c r="N6" s="8">
        <v>2.13</v>
      </c>
      <c r="O6" s="19">
        <v>0.12738427528708132</v>
      </c>
      <c r="P6" s="10"/>
      <c r="Q6" s="9" t="s">
        <v>29</v>
      </c>
      <c r="R6" s="8">
        <v>4</v>
      </c>
      <c r="S6" s="19">
        <v>0.58623311944281453</v>
      </c>
      <c r="T6" s="10"/>
      <c r="U6" s="9" t="s">
        <v>29</v>
      </c>
      <c r="V6" s="8">
        <v>31.64</v>
      </c>
      <c r="W6" s="19">
        <v>0.39664457923709767</v>
      </c>
    </row>
    <row r="7" spans="1:23" x14ac:dyDescent="0.2">
      <c r="A7" s="9" t="s">
        <v>30</v>
      </c>
      <c r="B7" s="10">
        <v>10.87</v>
      </c>
      <c r="C7" s="19">
        <v>3.0182674133584317E-2</v>
      </c>
      <c r="D7" s="19"/>
      <c r="E7" s="9" t="s">
        <v>30</v>
      </c>
      <c r="F7" s="10">
        <v>32.5</v>
      </c>
      <c r="G7" s="19">
        <v>1.2523977181658563</v>
      </c>
      <c r="H7" s="10"/>
      <c r="I7" s="9" t="s">
        <v>30</v>
      </c>
      <c r="J7" s="10">
        <v>10.54</v>
      </c>
      <c r="K7" s="19">
        <v>0.85720721377886688</v>
      </c>
      <c r="L7" s="10"/>
      <c r="M7" s="9" t="s">
        <v>30</v>
      </c>
      <c r="N7" s="10">
        <v>5.32</v>
      </c>
      <c r="O7" s="19">
        <v>0.30773389846083066</v>
      </c>
      <c r="P7" s="10"/>
      <c r="Q7" s="9" t="s">
        <v>30</v>
      </c>
      <c r="R7" s="10">
        <v>10.01</v>
      </c>
      <c r="S7" s="19">
        <v>1.4131863174784605</v>
      </c>
      <c r="T7" s="10"/>
      <c r="U7" s="9" t="s">
        <v>30</v>
      </c>
      <c r="V7" s="8">
        <v>79.099999999999994</v>
      </c>
      <c r="W7" s="19">
        <v>1.0439305970284691</v>
      </c>
    </row>
    <row r="8" spans="1:23" x14ac:dyDescent="0.2">
      <c r="A8" s="9" t="s">
        <v>30</v>
      </c>
      <c r="B8" s="10">
        <v>10.87</v>
      </c>
      <c r="C8" s="19">
        <v>2.8718588079155574E-2</v>
      </c>
      <c r="D8" s="19"/>
      <c r="E8" s="9" t="s">
        <v>30</v>
      </c>
      <c r="F8" s="10">
        <v>32.5</v>
      </c>
      <c r="G8" s="19">
        <v>1.2151327636282543</v>
      </c>
      <c r="H8" s="10"/>
      <c r="I8" s="9" t="s">
        <v>30</v>
      </c>
      <c r="J8" s="10">
        <v>10.54</v>
      </c>
      <c r="K8" s="19">
        <v>1.0090284502886679</v>
      </c>
      <c r="L8" s="10"/>
      <c r="M8" s="9" t="s">
        <v>30</v>
      </c>
      <c r="N8" s="10">
        <v>5.32</v>
      </c>
      <c r="O8" s="19">
        <v>0.33668276642492145</v>
      </c>
      <c r="P8" s="10"/>
      <c r="Q8" s="9" t="s">
        <v>30</v>
      </c>
      <c r="R8" s="10">
        <v>10.01</v>
      </c>
      <c r="S8" s="19">
        <v>1.4924931202994942</v>
      </c>
      <c r="T8" s="10"/>
      <c r="U8" s="9" t="s">
        <v>30</v>
      </c>
      <c r="V8" s="8">
        <v>79.099999999999994</v>
      </c>
      <c r="W8" s="19">
        <v>1.0214258430912349</v>
      </c>
    </row>
    <row r="9" spans="1:23" x14ac:dyDescent="0.2">
      <c r="A9" s="9" t="s">
        <v>31</v>
      </c>
      <c r="B9" s="10">
        <v>17.39</v>
      </c>
      <c r="C9" s="19">
        <v>4.7310365664490012E-2</v>
      </c>
      <c r="D9" s="19"/>
      <c r="E9" s="9" t="s">
        <v>31</v>
      </c>
      <c r="F9" s="10">
        <v>52</v>
      </c>
      <c r="G9" s="19">
        <v>2.0376309308191907</v>
      </c>
      <c r="H9" s="10"/>
      <c r="I9" s="9" t="s">
        <v>31</v>
      </c>
      <c r="J9" s="10">
        <v>16.86</v>
      </c>
      <c r="K9" s="19">
        <v>1.5297880377642732</v>
      </c>
      <c r="L9" s="10"/>
      <c r="M9" s="9" t="s">
        <v>31</v>
      </c>
      <c r="N9" s="10">
        <v>8.51</v>
      </c>
      <c r="O9" s="19">
        <v>0.54245672613967733</v>
      </c>
      <c r="P9" s="10"/>
      <c r="Q9" s="9" t="s">
        <v>31</v>
      </c>
      <c r="R9" s="10">
        <v>16.02</v>
      </c>
      <c r="S9" s="19">
        <v>2.425379797559803</v>
      </c>
      <c r="T9" s="10"/>
      <c r="U9" s="9" t="s">
        <v>31</v>
      </c>
      <c r="V9" s="10">
        <v>126.56</v>
      </c>
      <c r="W9" s="19">
        <v>1.7434103393591245</v>
      </c>
    </row>
    <row r="10" spans="1:23" x14ac:dyDescent="0.2">
      <c r="A10" s="9" t="s">
        <v>31</v>
      </c>
      <c r="B10" s="10">
        <v>17.39</v>
      </c>
      <c r="C10" s="19">
        <v>4.7459651144246384E-2</v>
      </c>
      <c r="D10" s="19"/>
      <c r="E10" s="9" t="s">
        <v>31</v>
      </c>
      <c r="F10" s="10">
        <v>52</v>
      </c>
      <c r="G10" s="19">
        <v>2.0883053052211435</v>
      </c>
      <c r="H10" s="10"/>
      <c r="I10" s="9" t="s">
        <v>31</v>
      </c>
      <c r="J10" s="10">
        <v>16.86</v>
      </c>
      <c r="K10" s="19">
        <v>1.7261289656433854</v>
      </c>
      <c r="L10" s="10"/>
      <c r="M10" s="9" t="s">
        <v>31</v>
      </c>
      <c r="N10" s="10">
        <v>8.51</v>
      </c>
      <c r="O10" s="19">
        <v>0.56742182406255337</v>
      </c>
      <c r="P10" s="10"/>
      <c r="Q10" s="9" t="s">
        <v>31</v>
      </c>
      <c r="R10" s="10">
        <v>16.02</v>
      </c>
      <c r="S10" s="19">
        <v>2.4354526011248696</v>
      </c>
      <c r="T10" s="10"/>
      <c r="U10" s="9" t="s">
        <v>31</v>
      </c>
      <c r="V10" s="10">
        <v>126.56</v>
      </c>
      <c r="W10" s="19">
        <v>1.7128581262793563</v>
      </c>
    </row>
    <row r="11" spans="1:23" x14ac:dyDescent="0.2">
      <c r="A11" s="9" t="s">
        <v>32</v>
      </c>
      <c r="B11" s="10">
        <v>21.74</v>
      </c>
      <c r="C11" s="19">
        <v>5.4857307322164525E-2</v>
      </c>
      <c r="D11" s="19"/>
      <c r="E11" s="9" t="s">
        <v>32</v>
      </c>
      <c r="F11" s="10">
        <v>65</v>
      </c>
      <c r="G11" s="19">
        <v>2.4978101541831847</v>
      </c>
      <c r="H11" s="10"/>
      <c r="I11" s="9" t="s">
        <v>32</v>
      </c>
      <c r="J11" s="10">
        <v>21.07</v>
      </c>
      <c r="K11" s="19">
        <v>1.8756986812378087</v>
      </c>
      <c r="L11" s="10"/>
      <c r="M11" s="9" t="s">
        <v>32</v>
      </c>
      <c r="N11" s="10">
        <v>10.64</v>
      </c>
      <c r="O11" s="19">
        <v>0.65498497289360291</v>
      </c>
      <c r="P11" s="10"/>
      <c r="Q11" s="9" t="s">
        <v>32</v>
      </c>
      <c r="R11" s="10">
        <v>20.02</v>
      </c>
      <c r="S11" s="19">
        <v>2.8619318681610517</v>
      </c>
      <c r="T11" s="10"/>
      <c r="U11" s="9" t="s">
        <v>32</v>
      </c>
      <c r="V11" s="8">
        <v>158.19999999999999</v>
      </c>
      <c r="W11" s="19">
        <v>2.0867451366461194</v>
      </c>
    </row>
    <row r="12" spans="1:23" x14ac:dyDescent="0.2">
      <c r="A12" s="9" t="s">
        <v>32</v>
      </c>
      <c r="B12" s="10">
        <v>21.74</v>
      </c>
      <c r="C12" s="19">
        <v>5.1198067697554167E-2</v>
      </c>
      <c r="D12" s="19"/>
      <c r="E12" s="9" t="s">
        <v>32</v>
      </c>
      <c r="F12" s="10">
        <v>65</v>
      </c>
      <c r="G12" s="19">
        <v>2.3486787712338009</v>
      </c>
      <c r="H12" s="10"/>
      <c r="I12" s="9" t="s">
        <v>32</v>
      </c>
      <c r="J12" s="10">
        <v>21.07</v>
      </c>
      <c r="K12" s="19">
        <v>2.0829533452675628</v>
      </c>
      <c r="L12" s="10"/>
      <c r="M12" s="9" t="s">
        <v>32</v>
      </c>
      <c r="N12" s="10">
        <v>10.64</v>
      </c>
      <c r="O12" s="19">
        <v>0.68485911335708494</v>
      </c>
      <c r="P12" s="10"/>
      <c r="Q12" s="9" t="s">
        <v>32</v>
      </c>
      <c r="R12" s="10">
        <v>20.02</v>
      </c>
      <c r="S12" s="19">
        <v>2.9066687316274136</v>
      </c>
      <c r="T12" s="10"/>
      <c r="U12" s="9" t="s">
        <v>32</v>
      </c>
      <c r="V12" s="8">
        <v>158.19999999999999</v>
      </c>
      <c r="W12" s="19">
        <v>2.0009604506998646</v>
      </c>
    </row>
    <row r="13" spans="1:23" x14ac:dyDescent="0.2">
      <c r="A13" s="9" t="s">
        <v>33</v>
      </c>
      <c r="B13" s="10">
        <v>32.61</v>
      </c>
      <c r="C13" s="19">
        <v>8.606873036001593E-2</v>
      </c>
      <c r="D13" s="19"/>
      <c r="E13" s="9" t="s">
        <v>33</v>
      </c>
      <c r="F13" s="10">
        <v>97.49</v>
      </c>
      <c r="G13" s="19">
        <v>3.7034617262614846</v>
      </c>
      <c r="H13" s="8"/>
      <c r="I13" s="9" t="s">
        <v>33</v>
      </c>
      <c r="J13" s="10">
        <v>31.61</v>
      </c>
      <c r="K13" s="19">
        <v>2.871058498397316</v>
      </c>
      <c r="L13" s="8"/>
      <c r="M13" s="9" t="s">
        <v>33</v>
      </c>
      <c r="N13" s="10">
        <v>15.96</v>
      </c>
      <c r="O13" s="19">
        <v>0.98113313651703782</v>
      </c>
      <c r="P13" s="8"/>
      <c r="Q13" s="9" t="s">
        <v>33</v>
      </c>
      <c r="R13" s="10">
        <v>30.03</v>
      </c>
      <c r="S13" s="19">
        <v>4.1735735245278835</v>
      </c>
      <c r="T13" s="8"/>
      <c r="U13" s="9" t="s">
        <v>33</v>
      </c>
      <c r="V13" s="10">
        <v>237.3</v>
      </c>
      <c r="W13" s="19">
        <v>3.0755505651701038</v>
      </c>
    </row>
    <row r="14" spans="1:23" x14ac:dyDescent="0.2">
      <c r="A14" s="9" t="s">
        <v>33</v>
      </c>
      <c r="B14" s="10">
        <v>32.61</v>
      </c>
      <c r="C14" s="19">
        <v>8.5823050059385453E-2</v>
      </c>
      <c r="D14" s="19"/>
      <c r="E14" s="9" t="s">
        <v>33</v>
      </c>
      <c r="F14" s="10">
        <v>97.49</v>
      </c>
      <c r="G14" s="19">
        <v>3.7500780570651013</v>
      </c>
      <c r="H14" s="10"/>
      <c r="I14" s="9" t="s">
        <v>33</v>
      </c>
      <c r="J14" s="10">
        <v>31.61</v>
      </c>
      <c r="K14" s="19">
        <v>3.1674418353833205</v>
      </c>
      <c r="L14" s="10"/>
      <c r="M14" s="9" t="s">
        <v>33</v>
      </c>
      <c r="N14" s="10">
        <v>15.96</v>
      </c>
      <c r="O14" s="19">
        <v>1.0346188248785726</v>
      </c>
      <c r="P14" s="10"/>
      <c r="Q14" s="9" t="s">
        <v>33</v>
      </c>
      <c r="R14" s="10">
        <v>30.03</v>
      </c>
      <c r="S14" s="19">
        <v>4.299539724757409</v>
      </c>
      <c r="T14" s="10"/>
      <c r="U14" s="9" t="s">
        <v>33</v>
      </c>
      <c r="V14" s="10">
        <v>237.3</v>
      </c>
      <c r="W14" s="19">
        <v>3.0367240141816043</v>
      </c>
    </row>
    <row r="15" spans="1:23" x14ac:dyDescent="0.2">
      <c r="A15" s="9" t="s">
        <v>34</v>
      </c>
      <c r="B15" s="10">
        <v>54.35</v>
      </c>
      <c r="C15" s="19">
        <v>0.15339757879322377</v>
      </c>
      <c r="D15" s="19"/>
      <c r="E15" s="9" t="s">
        <v>34</v>
      </c>
      <c r="F15" s="10">
        <v>162.49</v>
      </c>
      <c r="G15" s="19">
        <v>6.5171934381636349</v>
      </c>
      <c r="H15" s="10"/>
      <c r="I15" s="9" t="s">
        <v>34</v>
      </c>
      <c r="J15" s="10">
        <v>52.68</v>
      </c>
      <c r="K15" s="19">
        <v>4.9798718495082586</v>
      </c>
      <c r="L15" s="10"/>
      <c r="M15" s="9" t="s">
        <v>34</v>
      </c>
      <c r="N15" s="10">
        <v>26.6</v>
      </c>
      <c r="O15" s="19">
        <v>1.6917081560762772</v>
      </c>
      <c r="P15" s="10"/>
      <c r="Q15" s="9" t="s">
        <v>34</v>
      </c>
      <c r="R15" s="10">
        <v>50.05</v>
      </c>
      <c r="S15" s="19">
        <v>6.9377902476703968</v>
      </c>
      <c r="T15" s="10"/>
      <c r="U15" s="9" t="s">
        <v>34</v>
      </c>
      <c r="V15" s="8">
        <v>395.5</v>
      </c>
      <c r="W15" s="19">
        <v>5.2063364070398155</v>
      </c>
    </row>
    <row r="16" spans="1:23" x14ac:dyDescent="0.2">
      <c r="A16" s="9" t="s">
        <v>34</v>
      </c>
      <c r="B16" s="10">
        <v>54.35</v>
      </c>
      <c r="C16" s="19">
        <v>0.13063658006224355</v>
      </c>
      <c r="D16" s="19"/>
      <c r="E16" s="9" t="s">
        <v>34</v>
      </c>
      <c r="F16" s="10">
        <v>162.49</v>
      </c>
      <c r="G16" s="19">
        <v>6.3007287540801142</v>
      </c>
      <c r="H16" s="10"/>
      <c r="I16" s="9" t="s">
        <v>34</v>
      </c>
      <c r="J16" s="10">
        <v>52.68</v>
      </c>
      <c r="K16" s="19">
        <v>5.4620526713405466</v>
      </c>
      <c r="L16" s="10"/>
      <c r="M16" s="9" t="s">
        <v>34</v>
      </c>
      <c r="N16" s="10">
        <v>26.6</v>
      </c>
      <c r="O16" s="19">
        <v>1.8279701663140437</v>
      </c>
      <c r="P16" s="10"/>
      <c r="Q16" s="9" t="s">
        <v>34</v>
      </c>
      <c r="R16" s="10">
        <v>50.05</v>
      </c>
      <c r="S16" s="19">
        <v>7.3476717092346497</v>
      </c>
      <c r="T16" s="10"/>
      <c r="U16" s="9" t="s">
        <v>34</v>
      </c>
      <c r="V16" s="8">
        <v>395.5</v>
      </c>
      <c r="W16" s="19">
        <v>5.2441287045765916</v>
      </c>
    </row>
    <row r="17" spans="1:23" x14ac:dyDescent="0.2">
      <c r="A17" s="9" t="s">
        <v>35</v>
      </c>
      <c r="B17" s="10">
        <v>86.96</v>
      </c>
      <c r="C17" s="19">
        <v>0.23772979858566165</v>
      </c>
      <c r="D17" s="19"/>
      <c r="E17" s="9" t="s">
        <v>35</v>
      </c>
      <c r="F17" s="10">
        <v>259.98</v>
      </c>
      <c r="G17" s="19">
        <v>10.511691859976233</v>
      </c>
      <c r="H17" s="10"/>
      <c r="I17" s="9" t="s">
        <v>35</v>
      </c>
      <c r="J17" s="10">
        <v>84.28</v>
      </c>
      <c r="K17" s="19">
        <v>8.0932947048406572</v>
      </c>
      <c r="L17" s="10"/>
      <c r="M17" s="9" t="s">
        <v>35</v>
      </c>
      <c r="N17" s="10">
        <v>42.56</v>
      </c>
      <c r="O17" s="19">
        <v>2.8498756310481377</v>
      </c>
      <c r="P17" s="10"/>
      <c r="Q17" s="9" t="s">
        <v>35</v>
      </c>
      <c r="R17" s="10">
        <v>80.08</v>
      </c>
      <c r="S17" s="19">
        <v>11.3618090811143</v>
      </c>
      <c r="T17" s="10"/>
      <c r="U17" s="9" t="s">
        <v>35</v>
      </c>
      <c r="V17" s="10">
        <v>632.79999999999995</v>
      </c>
      <c r="W17" s="19">
        <v>8.6341773478728463</v>
      </c>
    </row>
    <row r="18" spans="1:23" x14ac:dyDescent="0.2">
      <c r="A18" s="9" t="s">
        <v>35</v>
      </c>
      <c r="B18" s="10">
        <v>86.96</v>
      </c>
      <c r="C18" s="19">
        <v>0.17232147904704526</v>
      </c>
      <c r="D18" s="19"/>
      <c r="E18" s="9" t="s">
        <v>35</v>
      </c>
      <c r="F18" s="10">
        <v>259.98</v>
      </c>
      <c r="G18" s="19">
        <v>10.134712988498412</v>
      </c>
      <c r="H18" s="10"/>
      <c r="I18" s="9" t="s">
        <v>35</v>
      </c>
      <c r="J18" s="10">
        <v>84.28</v>
      </c>
      <c r="K18" s="19">
        <v>9.1674131743842509</v>
      </c>
      <c r="L18" s="10"/>
      <c r="M18" s="9" t="s">
        <v>35</v>
      </c>
      <c r="N18" s="10">
        <v>42.56</v>
      </c>
      <c r="O18" s="19">
        <v>3.3488754934495089</v>
      </c>
      <c r="P18" s="10"/>
      <c r="Q18" s="9" t="s">
        <v>35</v>
      </c>
      <c r="R18" s="10">
        <v>80.08</v>
      </c>
      <c r="S18" s="19">
        <v>13.259251644012524</v>
      </c>
      <c r="T18" s="10"/>
      <c r="U18" s="9" t="s">
        <v>35</v>
      </c>
      <c r="V18" s="10">
        <v>632.79999999999995</v>
      </c>
      <c r="W18" s="19">
        <v>9.5863627497520589</v>
      </c>
    </row>
    <row r="19" spans="1:23" x14ac:dyDescent="0.2">
      <c r="A19" s="9" t="s">
        <v>36</v>
      </c>
      <c r="B19" s="10">
        <v>108.7</v>
      </c>
      <c r="C19" s="19">
        <v>0.25799462611409546</v>
      </c>
      <c r="D19" s="19"/>
      <c r="E19" s="9" t="s">
        <v>36</v>
      </c>
      <c r="F19" s="10">
        <v>324.98</v>
      </c>
      <c r="G19" s="19">
        <v>11.993282340644466</v>
      </c>
      <c r="H19" s="10"/>
      <c r="I19" s="9" t="s">
        <v>36</v>
      </c>
      <c r="J19" s="10">
        <v>105.35</v>
      </c>
      <c r="K19" s="19">
        <v>9.0820949421617776</v>
      </c>
      <c r="L19" s="10"/>
      <c r="M19" s="9" t="s">
        <v>36</v>
      </c>
      <c r="N19" s="10">
        <v>53.2</v>
      </c>
      <c r="O19" s="19">
        <v>3.321009384400023</v>
      </c>
      <c r="P19" s="10"/>
      <c r="Q19" s="9" t="s">
        <v>36</v>
      </c>
      <c r="R19" s="10">
        <v>100.1</v>
      </c>
      <c r="S19" s="19">
        <v>13.156891693291071</v>
      </c>
      <c r="T19" s="10"/>
      <c r="U19" s="9" t="s">
        <v>36</v>
      </c>
      <c r="V19" s="10">
        <v>791</v>
      </c>
      <c r="W19" s="19">
        <v>10.119310648591206</v>
      </c>
    </row>
    <row r="20" spans="1:23" x14ac:dyDescent="0.2">
      <c r="A20" s="9" t="s">
        <v>36</v>
      </c>
      <c r="B20" s="10">
        <v>108.7</v>
      </c>
      <c r="C20" s="19">
        <v>0.24373359893350885</v>
      </c>
      <c r="D20" s="19"/>
      <c r="E20" s="9" t="s">
        <v>36</v>
      </c>
      <c r="F20" s="10">
        <v>324.98</v>
      </c>
      <c r="G20" s="19">
        <v>11.89204225222508</v>
      </c>
      <c r="H20" s="10"/>
      <c r="I20" s="9" t="s">
        <v>36</v>
      </c>
      <c r="J20" s="10">
        <v>105.35</v>
      </c>
      <c r="K20" s="19">
        <v>9.1859739292711939</v>
      </c>
      <c r="L20" s="10"/>
      <c r="M20" s="9" t="s">
        <v>36</v>
      </c>
      <c r="N20" s="10">
        <v>53.2</v>
      </c>
      <c r="O20" s="19">
        <v>3.2834119952636307</v>
      </c>
      <c r="P20" s="10"/>
      <c r="Q20" s="9" t="s">
        <v>36</v>
      </c>
      <c r="R20" s="10">
        <v>100.1</v>
      </c>
      <c r="S20" s="19">
        <v>12.705816597145292</v>
      </c>
      <c r="T20" s="10"/>
      <c r="U20" s="9" t="s">
        <v>36</v>
      </c>
      <c r="V20" s="10">
        <v>791</v>
      </c>
      <c r="W20" s="19">
        <v>9.5307702185782173</v>
      </c>
    </row>
    <row r="21" spans="1:23" x14ac:dyDescent="0.2">
      <c r="A21" s="9" t="s">
        <v>47</v>
      </c>
      <c r="B21" s="10"/>
      <c r="C21" s="11">
        <f>SLOPE(C3:C12,B3:B12)</f>
        <v>2.4030255324321375E-3</v>
      </c>
      <c r="E21" s="9"/>
      <c r="F21" s="10"/>
      <c r="G21" s="11">
        <f>SLOPE(G3:G20,F3:F20)</f>
        <v>3.7898226116027632E-2</v>
      </c>
      <c r="H21" s="10"/>
      <c r="I21" s="9"/>
      <c r="J21" s="10"/>
      <c r="K21" s="11">
        <f>SLOPE(K3:K12,J3:J12)</f>
        <v>9.686802143717306E-2</v>
      </c>
      <c r="L21" s="10"/>
      <c r="M21" s="9"/>
      <c r="N21" s="11"/>
      <c r="O21" s="11">
        <f>SLOPE(O3:O12,N3:N12)</f>
        <v>6.4595575191138691E-2</v>
      </c>
      <c r="P21" s="10"/>
      <c r="Q21" s="9"/>
      <c r="R21" s="10"/>
      <c r="S21" s="11">
        <f>SLOPE(S3:S12,R3:R12)</f>
        <v>0.14626911841197832</v>
      </c>
      <c r="T21" s="10"/>
      <c r="U21" s="9"/>
      <c r="V21" s="10"/>
      <c r="W21" s="11">
        <f>SLOPE(W3:W16,V3:V16)</f>
        <v>1.3135875599707209E-2</v>
      </c>
    </row>
    <row r="22" spans="1:23" x14ac:dyDescent="0.2">
      <c r="A22" s="9" t="s">
        <v>48</v>
      </c>
      <c r="B22" s="10"/>
      <c r="C22" s="11">
        <f>INTERCEPT(C3:C12,B3:B12)</f>
        <v>2.9617233497738898E-3</v>
      </c>
      <c r="E22" s="9"/>
      <c r="F22" s="10"/>
      <c r="G22" s="11">
        <f>INTERCEPT(G3:G20,F3:F20)</f>
        <v>4.6193639911070505E-2</v>
      </c>
      <c r="H22" s="10"/>
      <c r="I22" s="9"/>
      <c r="J22" s="10"/>
      <c r="K22" s="11">
        <f>INTERCEPT(K3:K12,J3:J12)</f>
        <v>-4.7319518561185214E-2</v>
      </c>
      <c r="L22" s="10"/>
      <c r="M22" s="9"/>
      <c r="N22" s="11"/>
      <c r="O22" s="11">
        <f>INTERCEPT(O3:O12,N3:N12)</f>
        <v>-1.0370996665155674E-2</v>
      </c>
      <c r="P22" s="10"/>
      <c r="Q22" s="9"/>
      <c r="R22" s="10"/>
      <c r="S22" s="11">
        <f>INTERCEPT(S3:S12,R3:R12)</f>
        <v>7.9512091317122113E-3</v>
      </c>
      <c r="T22" s="10"/>
      <c r="U22" s="9"/>
      <c r="V22" s="10"/>
      <c r="W22" s="11">
        <f>INTERCEPT(W3:W16,V3:V16)</f>
        <v>-1.1075300935892152E-4</v>
      </c>
    </row>
    <row r="23" spans="1:23" x14ac:dyDescent="0.2">
      <c r="A23" s="9" t="s">
        <v>49</v>
      </c>
      <c r="B23" s="10"/>
      <c r="C23" s="11">
        <f>RSQ(C3:C12,B3:B12)</f>
        <v>0.98808328445063809</v>
      </c>
      <c r="E23" s="9"/>
      <c r="F23" s="10"/>
      <c r="G23" s="11">
        <f>RSQ(G3:G20,F3:F20)</f>
        <v>0.99679845318002491</v>
      </c>
      <c r="H23" s="10"/>
      <c r="I23" s="9"/>
      <c r="J23" s="10"/>
      <c r="K23" s="11">
        <f>RSQ(K3:K12,J3:J12)</f>
        <v>0.98764165705224416</v>
      </c>
      <c r="L23" s="10"/>
      <c r="M23" s="9"/>
      <c r="N23" s="10"/>
      <c r="O23" s="11">
        <f>RSQ(O3:O12,N3:N12)</f>
        <v>0.99630213554044422</v>
      </c>
      <c r="P23" s="10"/>
      <c r="Q23" s="9"/>
      <c r="R23" s="10"/>
      <c r="S23" s="11">
        <f>RSQ(S3:S12,R3:R12)</f>
        <v>0.99771128181259561</v>
      </c>
      <c r="T23" s="10"/>
      <c r="U23" s="9"/>
      <c r="V23" s="10"/>
      <c r="W23" s="11">
        <f>RSQ(W3:W16,V3:V16)</f>
        <v>0.99925757779590829</v>
      </c>
    </row>
    <row r="27" spans="1:23" ht="15.75" x14ac:dyDescent="0.25">
      <c r="A27" s="20" t="s">
        <v>96</v>
      </c>
    </row>
    <row r="28" spans="1:23" s="16" customFormat="1" ht="15" x14ac:dyDescent="0.25">
      <c r="A28" s="15" t="s">
        <v>51</v>
      </c>
      <c r="B28" s="15" t="s">
        <v>40</v>
      </c>
      <c r="C28" s="15" t="s">
        <v>93</v>
      </c>
      <c r="D28" s="15" t="s">
        <v>42</v>
      </c>
      <c r="E28" s="15" t="s">
        <v>43</v>
      </c>
      <c r="F28" s="15" t="s">
        <v>44</v>
      </c>
      <c r="G28" s="15" t="s">
        <v>95</v>
      </c>
    </row>
    <row r="29" spans="1:23" s="16" customFormat="1" ht="15" x14ac:dyDescent="0.25">
      <c r="A29" s="17" t="s">
        <v>13</v>
      </c>
      <c r="B29" s="19">
        <v>0</v>
      </c>
      <c r="C29" s="19">
        <v>1.9559223267348451</v>
      </c>
      <c r="D29" s="19">
        <v>5.5942641680183351</v>
      </c>
      <c r="E29" s="19">
        <v>0.34107822604017024</v>
      </c>
      <c r="F29" s="19">
        <v>3.2628066936366815E-2</v>
      </c>
      <c r="G29" s="19">
        <v>1.1989681051419501E-2</v>
      </c>
    </row>
    <row r="30" spans="1:23" s="16" customFormat="1" ht="15" x14ac:dyDescent="0.25">
      <c r="A30" s="17" t="s">
        <v>13</v>
      </c>
      <c r="B30" s="19">
        <v>0</v>
      </c>
      <c r="C30" s="19">
        <v>2.0595097008860535</v>
      </c>
      <c r="D30" s="19">
        <v>6.0454327124761349</v>
      </c>
      <c r="E30" s="19">
        <v>0.37663923823388912</v>
      </c>
      <c r="F30" s="19">
        <v>3.6106002301310405E-2</v>
      </c>
      <c r="G30" s="19">
        <v>8.5463766580181205E-3</v>
      </c>
    </row>
    <row r="31" spans="1:23" s="16" customFormat="1" ht="15" x14ac:dyDescent="0.25">
      <c r="A31" s="17" t="s">
        <v>37</v>
      </c>
      <c r="B31" s="19">
        <v>3.5525702699758098E-2</v>
      </c>
      <c r="C31" s="19">
        <v>1.7955605840621429</v>
      </c>
      <c r="D31" s="19">
        <v>5.7412985119073054</v>
      </c>
      <c r="E31" s="19">
        <v>1.1777098787901485</v>
      </c>
      <c r="F31" s="19">
        <v>0.30392527339308656</v>
      </c>
      <c r="G31" s="19">
        <v>1.2133717034661085</v>
      </c>
    </row>
    <row r="32" spans="1:23" s="16" customFormat="1" ht="15" x14ac:dyDescent="0.25">
      <c r="A32" s="17" t="s">
        <v>37</v>
      </c>
      <c r="B32" s="19">
        <v>3.4536440797649247E-2</v>
      </c>
      <c r="C32" s="19">
        <v>2.1780674746584721</v>
      </c>
      <c r="D32" s="19">
        <v>5.8163043720232173</v>
      </c>
      <c r="E32" s="19">
        <v>1.1640415111075262</v>
      </c>
      <c r="F32" s="19">
        <v>0.29681284593185558</v>
      </c>
      <c r="G32" s="19">
        <v>1.1676824301724584</v>
      </c>
    </row>
    <row r="33" spans="1:7" s="16" customFormat="1" ht="15" x14ac:dyDescent="0.25">
      <c r="A33" s="17" t="s">
        <v>15</v>
      </c>
      <c r="B33" s="19">
        <v>0</v>
      </c>
      <c r="C33" s="19">
        <v>1.1416609445850383</v>
      </c>
      <c r="D33" s="19">
        <v>5.5129051486805594</v>
      </c>
      <c r="E33" s="19">
        <v>0.18678580233234648</v>
      </c>
      <c r="F33" s="19">
        <v>1.8836176626966791E-2</v>
      </c>
      <c r="G33" s="19">
        <v>1.7012089521034598E-2</v>
      </c>
    </row>
    <row r="34" spans="1:7" s="16" customFormat="1" ht="15" x14ac:dyDescent="0.25">
      <c r="A34" s="17" t="s">
        <v>15</v>
      </c>
      <c r="B34" s="19">
        <v>0</v>
      </c>
      <c r="C34" s="19">
        <v>1.2982003463073784</v>
      </c>
      <c r="D34" s="19">
        <v>6.4757326748438455</v>
      </c>
      <c r="E34" s="19">
        <v>0.23325154524011013</v>
      </c>
      <c r="F34" s="19">
        <v>2.12404887691677E-2</v>
      </c>
      <c r="G34" s="19">
        <v>3.2324444354252793E-3</v>
      </c>
    </row>
    <row r="35" spans="1:7" s="16" customFormat="1" ht="15" x14ac:dyDescent="0.25">
      <c r="A35" s="17" t="s">
        <v>17</v>
      </c>
      <c r="B35" s="19">
        <v>0</v>
      </c>
      <c r="C35" s="19">
        <v>1.7755943256704654</v>
      </c>
      <c r="D35" s="19">
        <v>10.704600088224153</v>
      </c>
      <c r="E35" s="19">
        <v>0.33664854784346565</v>
      </c>
      <c r="F35" s="19">
        <v>4.166395929016619E-2</v>
      </c>
      <c r="G35" s="19">
        <v>7.5004079625855622E-3</v>
      </c>
    </row>
    <row r="36" spans="1:7" s="16" customFormat="1" ht="15" x14ac:dyDescent="0.25">
      <c r="A36" s="17" t="s">
        <v>17</v>
      </c>
      <c r="B36" s="19">
        <v>0</v>
      </c>
      <c r="C36" s="19">
        <v>1.6629324739467697</v>
      </c>
      <c r="D36" s="19">
        <v>10.821137900944438</v>
      </c>
      <c r="E36" s="19">
        <v>0.35163698545364508</v>
      </c>
      <c r="F36" s="19">
        <v>4.2093339057047513E-2</v>
      </c>
      <c r="G36" s="19">
        <v>6.0686741459705408E-3</v>
      </c>
    </row>
    <row r="37" spans="1:7" s="16" customFormat="1" ht="15" x14ac:dyDescent="0.25">
      <c r="A37" s="17" t="s">
        <v>19</v>
      </c>
      <c r="B37" s="19">
        <v>0</v>
      </c>
      <c r="C37" s="19">
        <v>0.98166906966505652</v>
      </c>
      <c r="D37" s="19">
        <v>6.7268912509808363</v>
      </c>
      <c r="E37" s="19">
        <v>0.25399015888121218</v>
      </c>
      <c r="F37" s="19">
        <v>1.5965033349763527E-2</v>
      </c>
      <c r="G37" s="19">
        <v>4.9708821217868725E-3</v>
      </c>
    </row>
    <row r="38" spans="1:7" s="16" customFormat="1" ht="15" x14ac:dyDescent="0.25">
      <c r="A38" s="17" t="s">
        <v>19</v>
      </c>
      <c r="B38" s="19">
        <v>0</v>
      </c>
      <c r="C38" s="19">
        <v>0.9699766067437694</v>
      </c>
      <c r="D38" s="19">
        <v>6.6016507890920062</v>
      </c>
      <c r="E38" s="19">
        <v>0.27084869085051794</v>
      </c>
      <c r="F38" s="19">
        <v>1.7273984918732829E-2</v>
      </c>
      <c r="G38" s="19">
        <v>4.3036178078176106E-3</v>
      </c>
    </row>
    <row r="39" spans="1:7" s="16" customFormat="1" ht="15" x14ac:dyDescent="0.25">
      <c r="A39" s="17" t="s">
        <v>21</v>
      </c>
      <c r="B39" s="19">
        <v>0</v>
      </c>
      <c r="C39" s="19">
        <v>2.0442714355056339</v>
      </c>
      <c r="D39" s="19">
        <v>8.2163092514172291</v>
      </c>
      <c r="E39" s="19">
        <v>0.45863886152498273</v>
      </c>
      <c r="F39" s="19">
        <v>3.9166431039113617E-2</v>
      </c>
      <c r="G39" s="19">
        <v>4.0824460318603796E-2</v>
      </c>
    </row>
    <row r="40" spans="1:7" s="16" customFormat="1" ht="15" x14ac:dyDescent="0.25">
      <c r="A40" s="17" t="s">
        <v>21</v>
      </c>
      <c r="B40" s="19">
        <v>0</v>
      </c>
      <c r="C40" s="19">
        <v>2.1116247677928457</v>
      </c>
      <c r="D40" s="19">
        <v>8.5201299560455723</v>
      </c>
      <c r="E40" s="19">
        <v>0.49023823524952609</v>
      </c>
      <c r="F40" s="19">
        <v>4.1481688158422257E-2</v>
      </c>
      <c r="G40" s="19">
        <v>4.4185591710434541E-2</v>
      </c>
    </row>
    <row r="42" spans="1:7" ht="15.75" x14ac:dyDescent="0.25">
      <c r="A42" s="20" t="s">
        <v>97</v>
      </c>
    </row>
    <row r="43" spans="1:7" x14ac:dyDescent="0.2">
      <c r="A43" s="15" t="s">
        <v>51</v>
      </c>
      <c r="B43" s="15" t="s">
        <v>40</v>
      </c>
      <c r="C43" s="15" t="s">
        <v>93</v>
      </c>
      <c r="D43" s="15" t="s">
        <v>42</v>
      </c>
      <c r="E43" s="15" t="s">
        <v>43</v>
      </c>
      <c r="F43" s="15" t="s">
        <v>44</v>
      </c>
      <c r="G43" s="15" t="s">
        <v>95</v>
      </c>
    </row>
    <row r="44" spans="1:7" x14ac:dyDescent="0.2">
      <c r="A44" s="17" t="s">
        <v>13</v>
      </c>
      <c r="B44" s="21">
        <f>(B29-C$22)/C$21</f>
        <v>-1.2324976617190937</v>
      </c>
      <c r="C44" s="21">
        <f>(C29-W$22)/W$21</f>
        <v>148.90770431685596</v>
      </c>
      <c r="D44" s="21">
        <f>(D29-G$22)/G$21</f>
        <v>146.39393704395354</v>
      </c>
      <c r="E44" s="21">
        <f>(E29-K$22)/K$21</f>
        <v>4.0095558765310759</v>
      </c>
      <c r="F44" s="21">
        <f>(F29-O$22)/O$21</f>
        <v>0.66566577469568167</v>
      </c>
      <c r="G44" s="21">
        <f>(G29-S$22)/S$21</f>
        <v>2.7609873933420587E-2</v>
      </c>
    </row>
    <row r="45" spans="1:7" x14ac:dyDescent="0.2">
      <c r="A45" s="17" t="s">
        <v>13</v>
      </c>
      <c r="B45" s="21">
        <f t="shared" ref="B45:B55" si="0">(B30-C$22)/C$21</f>
        <v>-1.2324976617190937</v>
      </c>
      <c r="C45" s="21">
        <f t="shared" ref="C45:C55" si="1">(C30-W$22)/W$21</f>
        <v>156.79354134118933</v>
      </c>
      <c r="D45" s="21">
        <f t="shared" ref="D45:D55" si="2">(D30-G$22)/G$21</f>
        <v>158.29867746838713</v>
      </c>
      <c r="E45" s="21">
        <f t="shared" ref="E45:E55" si="3">(E30-K$22)/K$21</f>
        <v>4.3766637379916622</v>
      </c>
      <c r="F45" s="21">
        <f t="shared" ref="F45:F55" si="4">(F30-O$22)/O$21</f>
        <v>0.71950747135450632</v>
      </c>
      <c r="G45" s="21">
        <f t="shared" ref="G45:G55" si="5">(G30-S$22)/S$21</f>
        <v>4.0689896320395789E-3</v>
      </c>
    </row>
    <row r="46" spans="1:7" x14ac:dyDescent="0.2">
      <c r="A46" s="17" t="s">
        <v>37</v>
      </c>
      <c r="B46" s="21">
        <f t="shared" si="0"/>
        <v>13.551241512205543</v>
      </c>
      <c r="C46" s="21">
        <f t="shared" si="1"/>
        <v>136.69978247293437</v>
      </c>
      <c r="D46" s="21">
        <f t="shared" si="2"/>
        <v>150.27365277098562</v>
      </c>
      <c r="E46" s="21">
        <f t="shared" si="3"/>
        <v>12.646375751009499</v>
      </c>
      <c r="F46" s="21">
        <f t="shared" si="4"/>
        <v>4.8656006100764291</v>
      </c>
      <c r="G46" s="21">
        <f t="shared" si="5"/>
        <v>8.2411141013322844</v>
      </c>
    </row>
    <row r="47" spans="1:7" x14ac:dyDescent="0.2">
      <c r="A47" s="17" t="s">
        <v>37</v>
      </c>
      <c r="B47" s="21">
        <f t="shared" si="0"/>
        <v>13.139568024447131</v>
      </c>
      <c r="C47" s="21">
        <f t="shared" si="1"/>
        <v>165.8190359016784</v>
      </c>
      <c r="D47" s="21">
        <f t="shared" si="2"/>
        <v>152.25279184430997</v>
      </c>
      <c r="E47" s="21">
        <f t="shared" si="3"/>
        <v>12.505272758713044</v>
      </c>
      <c r="F47" s="21">
        <f t="shared" si="4"/>
        <v>4.7554935719366602</v>
      </c>
      <c r="G47" s="21">
        <f t="shared" si="5"/>
        <v>7.9287496474428272</v>
      </c>
    </row>
    <row r="48" spans="1:7" x14ac:dyDescent="0.2">
      <c r="A48" s="17" t="s">
        <v>15</v>
      </c>
      <c r="B48" s="21">
        <f t="shared" si="0"/>
        <v>-1.2324976617190937</v>
      </c>
      <c r="C48" s="21">
        <f t="shared" si="1"/>
        <v>86.920105852696011</v>
      </c>
      <c r="D48" s="21">
        <f t="shared" si="2"/>
        <v>144.24716059355475</v>
      </c>
      <c r="E48" s="21">
        <f t="shared" si="3"/>
        <v>2.4167451489175753</v>
      </c>
      <c r="F48" s="21">
        <f t="shared" si="4"/>
        <v>0.45215439611301961</v>
      </c>
      <c r="G48" s="21">
        <f t="shared" si="5"/>
        <v>6.1946639780802636E-2</v>
      </c>
    </row>
    <row r="49" spans="1:9" x14ac:dyDescent="0.2">
      <c r="A49" s="17" t="s">
        <v>15</v>
      </c>
      <c r="B49" s="21">
        <f t="shared" si="0"/>
        <v>-1.2324976617190937</v>
      </c>
      <c r="C49" s="21">
        <f t="shared" si="1"/>
        <v>98.837042834485729</v>
      </c>
      <c r="D49" s="21">
        <f t="shared" si="2"/>
        <v>169.65276990137653</v>
      </c>
      <c r="E49" s="21">
        <f t="shared" si="3"/>
        <v>2.8964260819889769</v>
      </c>
      <c r="F49" s="21">
        <f t="shared" si="4"/>
        <v>0.48937539979766115</v>
      </c>
      <c r="G49" s="21">
        <f t="shared" si="5"/>
        <v>-3.2260840480327263E-2</v>
      </c>
    </row>
    <row r="50" spans="1:9" x14ac:dyDescent="0.2">
      <c r="A50" s="17" t="s">
        <v>17</v>
      </c>
      <c r="B50" s="21">
        <f t="shared" si="0"/>
        <v>-1.2324976617190937</v>
      </c>
      <c r="C50" s="21">
        <f t="shared" si="1"/>
        <v>135.17980321916292</v>
      </c>
      <c r="D50" s="21">
        <f t="shared" si="2"/>
        <v>281.23760768331869</v>
      </c>
      <c r="E50" s="21">
        <f t="shared" si="3"/>
        <v>3.9638268719433478</v>
      </c>
      <c r="F50" s="21">
        <f t="shared" si="4"/>
        <v>0.80554985076532126</v>
      </c>
      <c r="G50" s="21">
        <f t="shared" si="5"/>
        <v>-3.0819982647118491E-3</v>
      </c>
    </row>
    <row r="51" spans="1:9" x14ac:dyDescent="0.2">
      <c r="A51" s="17" t="s">
        <v>17</v>
      </c>
      <c r="B51" s="21">
        <f t="shared" si="0"/>
        <v>-1.2324976617190937</v>
      </c>
      <c r="C51" s="21">
        <f t="shared" si="1"/>
        <v>126.60314984965272</v>
      </c>
      <c r="D51" s="21">
        <f t="shared" si="2"/>
        <v>284.31262793264375</v>
      </c>
      <c r="E51" s="21">
        <f t="shared" si="3"/>
        <v>4.1185573742061683</v>
      </c>
      <c r="F51" s="21">
        <f t="shared" si="4"/>
        <v>0.81219705168598477</v>
      </c>
      <c r="G51" s="21">
        <f t="shared" si="5"/>
        <v>-1.2870351624321442E-2</v>
      </c>
    </row>
    <row r="52" spans="1:9" x14ac:dyDescent="0.2">
      <c r="A52" s="17" t="s">
        <v>19</v>
      </c>
      <c r="B52" s="21">
        <f t="shared" si="0"/>
        <v>-1.2324976617190937</v>
      </c>
      <c r="C52" s="21">
        <f t="shared" si="1"/>
        <v>74.740341077552429</v>
      </c>
      <c r="D52" s="21">
        <f t="shared" si="2"/>
        <v>176.27995544214707</v>
      </c>
      <c r="E52" s="21">
        <f t="shared" si="3"/>
        <v>3.1105175162251215</v>
      </c>
      <c r="F52" s="21">
        <f t="shared" si="4"/>
        <v>0.40770640925467005</v>
      </c>
      <c r="G52" s="21">
        <f t="shared" si="5"/>
        <v>-2.0375640752349492E-2</v>
      </c>
    </row>
    <row r="53" spans="1:9" x14ac:dyDescent="0.2">
      <c r="A53" s="17" t="s">
        <v>19</v>
      </c>
      <c r="B53" s="21">
        <f t="shared" si="0"/>
        <v>-1.2324976617190937</v>
      </c>
      <c r="C53" s="21">
        <f t="shared" si="1"/>
        <v>73.850224325719935</v>
      </c>
      <c r="D53" s="21">
        <f t="shared" si="2"/>
        <v>172.97530309495281</v>
      </c>
      <c r="E53" s="21">
        <f t="shared" si="3"/>
        <v>3.284553609036617</v>
      </c>
      <c r="F53" s="21">
        <f t="shared" si="4"/>
        <v>0.42797020542176206</v>
      </c>
      <c r="G53" s="21">
        <f t="shared" si="5"/>
        <v>-2.4937535438074337E-2</v>
      </c>
    </row>
    <row r="54" spans="1:9" x14ac:dyDescent="0.2">
      <c r="A54" s="17" t="s">
        <v>21</v>
      </c>
      <c r="B54" s="21">
        <f t="shared" si="0"/>
        <v>-1.2324976617190937</v>
      </c>
      <c r="C54" s="21">
        <f t="shared" si="1"/>
        <v>155.63349188238055</v>
      </c>
      <c r="D54" s="21">
        <f t="shared" si="2"/>
        <v>215.58042285390542</v>
      </c>
      <c r="E54" s="21">
        <f t="shared" si="3"/>
        <v>5.2231724420460468</v>
      </c>
      <c r="F54" s="21">
        <f t="shared" si="4"/>
        <v>0.76688577441547268</v>
      </c>
      <c r="G54" s="21">
        <f t="shared" si="5"/>
        <v>0.22474498748465499</v>
      </c>
    </row>
    <row r="55" spans="1:9" x14ac:dyDescent="0.2">
      <c r="A55" s="17" t="s">
        <v>21</v>
      </c>
      <c r="B55" s="21">
        <f t="shared" si="0"/>
        <v>-1.2324976617190937</v>
      </c>
      <c r="C55" s="21">
        <f t="shared" si="1"/>
        <v>160.76092566294352</v>
      </c>
      <c r="D55" s="21">
        <f t="shared" si="2"/>
        <v>223.59717550344047</v>
      </c>
      <c r="E55" s="21">
        <f t="shared" si="3"/>
        <v>5.5493830248134266</v>
      </c>
      <c r="F55" s="21">
        <f t="shared" si="4"/>
        <v>0.80272812294256268</v>
      </c>
      <c r="G55" s="21">
        <f t="shared" si="5"/>
        <v>0.24772407854859274</v>
      </c>
    </row>
    <row r="58" spans="1:9" ht="15.75" x14ac:dyDescent="0.25">
      <c r="A58" s="20" t="s">
        <v>98</v>
      </c>
    </row>
    <row r="59" spans="1:9" x14ac:dyDescent="0.2">
      <c r="C59" s="8" t="s">
        <v>40</v>
      </c>
      <c r="D59" s="6" t="s">
        <v>93</v>
      </c>
      <c r="E59" s="8" t="s">
        <v>42</v>
      </c>
      <c r="F59" s="8" t="s">
        <v>43</v>
      </c>
      <c r="G59" s="8" t="s">
        <v>44</v>
      </c>
      <c r="H59" s="8" t="s">
        <v>45</v>
      </c>
      <c r="I59" s="8"/>
    </row>
    <row r="60" spans="1:9" x14ac:dyDescent="0.2">
      <c r="A60" s="8" t="s">
        <v>99</v>
      </c>
      <c r="B60" s="9"/>
      <c r="C60" s="22">
        <v>108.7</v>
      </c>
      <c r="D60" s="22">
        <v>791</v>
      </c>
      <c r="E60" s="22">
        <v>324.98</v>
      </c>
      <c r="F60" s="22">
        <v>105.35</v>
      </c>
      <c r="G60" s="22">
        <v>53.2</v>
      </c>
      <c r="H60" s="22">
        <v>100.1</v>
      </c>
      <c r="I60" s="10"/>
    </row>
    <row r="61" spans="1:9" x14ac:dyDescent="0.2">
      <c r="A61" s="6" t="s">
        <v>100</v>
      </c>
      <c r="C61" s="23">
        <f t="shared" ref="C61:H61" si="6">C60/10</f>
        <v>10.870000000000001</v>
      </c>
      <c r="D61" s="23">
        <f t="shared" si="6"/>
        <v>79.099999999999994</v>
      </c>
      <c r="E61" s="23">
        <f t="shared" si="6"/>
        <v>32.498000000000005</v>
      </c>
      <c r="F61" s="23">
        <f t="shared" si="6"/>
        <v>10.535</v>
      </c>
      <c r="G61" s="23">
        <f t="shared" si="6"/>
        <v>5.32</v>
      </c>
      <c r="H61" s="23">
        <f t="shared" si="6"/>
        <v>10.01</v>
      </c>
    </row>
    <row r="63" spans="1:9" x14ac:dyDescent="0.2">
      <c r="A63" s="6" t="s">
        <v>50</v>
      </c>
      <c r="B63" s="6" t="s">
        <v>101</v>
      </c>
      <c r="C63" s="6" t="s">
        <v>40</v>
      </c>
      <c r="D63" s="6" t="s">
        <v>93</v>
      </c>
      <c r="E63" s="6" t="s">
        <v>42</v>
      </c>
      <c r="F63" s="6" t="s">
        <v>43</v>
      </c>
      <c r="G63" s="6" t="s">
        <v>44</v>
      </c>
      <c r="H63" s="6" t="s">
        <v>45</v>
      </c>
    </row>
    <row r="64" spans="1:9" x14ac:dyDescent="0.2">
      <c r="A64" s="17" t="s">
        <v>13</v>
      </c>
      <c r="B64" s="6" t="s">
        <v>102</v>
      </c>
      <c r="C64" s="21">
        <v>-1.2324976617190937</v>
      </c>
      <c r="D64" s="21">
        <v>148.90770431685596</v>
      </c>
      <c r="E64" s="21">
        <v>146.39393704395354</v>
      </c>
      <c r="F64" s="21">
        <v>4.0095558765310759</v>
      </c>
      <c r="G64" s="21">
        <v>0.66566577469568167</v>
      </c>
      <c r="H64" s="21">
        <v>2.7609873933420587E-2</v>
      </c>
    </row>
    <row r="65" spans="1:9" x14ac:dyDescent="0.2">
      <c r="A65" s="17" t="s">
        <v>13</v>
      </c>
      <c r="B65" s="6" t="s">
        <v>103</v>
      </c>
      <c r="C65" s="21">
        <v>-1.2324976617190937</v>
      </c>
      <c r="D65" s="21">
        <v>156.79354134118933</v>
      </c>
      <c r="E65" s="21">
        <v>158.29867746838713</v>
      </c>
      <c r="F65" s="21">
        <v>4.3766637379916622</v>
      </c>
      <c r="G65" s="21">
        <v>0.71950747135450632</v>
      </c>
      <c r="H65" s="21">
        <v>4.0689896320395789E-3</v>
      </c>
    </row>
    <row r="66" spans="1:9" x14ac:dyDescent="0.2">
      <c r="A66" s="17" t="s">
        <v>37</v>
      </c>
      <c r="B66" s="6" t="s">
        <v>102</v>
      </c>
      <c r="C66" s="21">
        <v>13.551241512205543</v>
      </c>
      <c r="D66" s="21">
        <v>136.69978247293437</v>
      </c>
      <c r="E66" s="21">
        <v>150.27365277098562</v>
      </c>
      <c r="F66" s="21">
        <v>12.646375751009499</v>
      </c>
      <c r="G66" s="21">
        <v>4.8656006100764291</v>
      </c>
      <c r="H66" s="21">
        <v>8.2411141013322844</v>
      </c>
    </row>
    <row r="67" spans="1:9" x14ac:dyDescent="0.2">
      <c r="A67" s="17" t="s">
        <v>37</v>
      </c>
      <c r="B67" s="6" t="s">
        <v>103</v>
      </c>
      <c r="C67" s="21">
        <v>13.139568024447131</v>
      </c>
      <c r="D67" s="21">
        <v>165.8190359016784</v>
      </c>
      <c r="E67" s="21">
        <v>152.25279184430997</v>
      </c>
      <c r="F67" s="21">
        <v>12.505272758713044</v>
      </c>
      <c r="G67" s="21">
        <v>4.7554935719366602</v>
      </c>
      <c r="H67" s="21">
        <v>7.9287496474428272</v>
      </c>
    </row>
    <row r="68" spans="1:9" x14ac:dyDescent="0.2">
      <c r="A68" s="6" t="s">
        <v>105</v>
      </c>
      <c r="C68" s="24">
        <v>0</v>
      </c>
      <c r="D68" s="24">
        <f>AVERAGE(D64:D65)</f>
        <v>152.85062282902265</v>
      </c>
      <c r="E68" s="24">
        <f t="shared" ref="E68:H68" si="7">AVERAGE(E64:E65)</f>
        <v>152.34630725617035</v>
      </c>
      <c r="F68" s="24">
        <f t="shared" si="7"/>
        <v>4.1931098072613686</v>
      </c>
      <c r="G68" s="24">
        <f t="shared" si="7"/>
        <v>0.69258662302509399</v>
      </c>
      <c r="H68" s="24">
        <f t="shared" si="7"/>
        <v>1.5839431782730083E-2</v>
      </c>
      <c r="I68" s="24"/>
    </row>
    <row r="70" spans="1:9" x14ac:dyDescent="0.2">
      <c r="C70" s="24">
        <f>C66-C$68</f>
        <v>13.551241512205543</v>
      </c>
      <c r="D70" s="24">
        <f t="shared" ref="D70:H70" si="8">D66-D$68</f>
        <v>-16.150840356088281</v>
      </c>
      <c r="E70" s="24">
        <f t="shared" si="8"/>
        <v>-2.0726544851847279</v>
      </c>
      <c r="F70" s="24">
        <f t="shared" si="8"/>
        <v>8.4532659437481303</v>
      </c>
      <c r="G70" s="24">
        <f t="shared" si="8"/>
        <v>4.173013987051335</v>
      </c>
      <c r="H70" s="24">
        <f t="shared" si="8"/>
        <v>8.2252746695495542</v>
      </c>
      <c r="I70" s="24"/>
    </row>
    <row r="71" spans="1:9" x14ac:dyDescent="0.2">
      <c r="C71" s="24">
        <f>C67-C$68</f>
        <v>13.139568024447131</v>
      </c>
      <c r="D71" s="24">
        <f t="shared" ref="D71:H71" si="9">D67-D$68</f>
        <v>12.96841307265575</v>
      </c>
      <c r="E71" s="24">
        <f t="shared" si="9"/>
        <v>-9.3515411860380482E-2</v>
      </c>
      <c r="F71" s="24">
        <f t="shared" si="9"/>
        <v>8.3121629514516755</v>
      </c>
      <c r="G71" s="24">
        <f t="shared" si="9"/>
        <v>4.0629069489115661</v>
      </c>
      <c r="H71" s="24">
        <f t="shared" si="9"/>
        <v>7.912910215660097</v>
      </c>
      <c r="I71" s="24"/>
    </row>
    <row r="73" spans="1:9" x14ac:dyDescent="0.2">
      <c r="C73" s="24">
        <f>C70/C$61*100</f>
        <v>124.6664352548808</v>
      </c>
      <c r="D73" s="24">
        <f>D70/D$61*100</f>
        <v>-20.418255823120457</v>
      </c>
      <c r="E73" s="24">
        <f t="shared" ref="E73:H73" si="10">E70/E$61*100</f>
        <v>-6.3777908953927254</v>
      </c>
      <c r="F73" s="24">
        <f t="shared" si="10"/>
        <v>80.239828607006459</v>
      </c>
      <c r="G73" s="24">
        <f t="shared" si="10"/>
        <v>78.440112538558921</v>
      </c>
      <c r="H73" s="24">
        <f t="shared" si="10"/>
        <v>82.170576119376165</v>
      </c>
      <c r="I73" s="25"/>
    </row>
    <row r="74" spans="1:9" x14ac:dyDescent="0.2">
      <c r="C74" s="24">
        <f>C71/C$61*100</f>
        <v>120.8791906572873</v>
      </c>
      <c r="D74" s="24">
        <f>D71/D$61*100</f>
        <v>16.394959636732935</v>
      </c>
      <c r="E74" s="24">
        <f t="shared" ref="E74:H74" si="11">E71/E$61*100</f>
        <v>-0.28775743695113687</v>
      </c>
      <c r="F74" s="24">
        <f t="shared" si="11"/>
        <v>78.900455163281208</v>
      </c>
      <c r="G74" s="24">
        <f t="shared" si="11"/>
        <v>76.370431370518162</v>
      </c>
      <c r="H74" s="24">
        <f t="shared" si="11"/>
        <v>79.050052104496473</v>
      </c>
    </row>
    <row r="75" spans="1:9" x14ac:dyDescent="0.2">
      <c r="A75" s="6" t="s">
        <v>104</v>
      </c>
      <c r="C75" s="25">
        <f t="shared" ref="C75:H75" si="12">AVERAGE(C73:C74)</f>
        <v>122.77281295608404</v>
      </c>
      <c r="D75" s="25">
        <f>AVERAGE(D73:D74)</f>
        <v>-2.0116480931937613</v>
      </c>
      <c r="E75" s="25">
        <f t="shared" si="12"/>
        <v>-3.332774166171931</v>
      </c>
      <c r="F75" s="25">
        <f t="shared" si="12"/>
        <v>79.57014188514384</v>
      </c>
      <c r="G75" s="25">
        <f t="shared" si="12"/>
        <v>77.405271954538534</v>
      </c>
      <c r="H75" s="25">
        <f t="shared" si="12"/>
        <v>80.610314111936319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A033-71E6-477A-9780-9CE1C16EB2CD}">
  <dimension ref="A1:J134"/>
  <sheetViews>
    <sheetView topLeftCell="A105" workbookViewId="0">
      <selection activeCell="D133" sqref="D133"/>
    </sheetView>
  </sheetViews>
  <sheetFormatPr defaultRowHeight="15" x14ac:dyDescent="0.25"/>
  <cols>
    <col min="2" max="2" width="13.28515625" bestFit="1" customWidth="1"/>
    <col min="3" max="3" width="26.28515625" bestFit="1" customWidth="1"/>
  </cols>
  <sheetData>
    <row r="1" spans="1:10" x14ac:dyDescent="0.25">
      <c r="A1" s="15" t="s">
        <v>51</v>
      </c>
      <c r="B1" s="15" t="s">
        <v>52</v>
      </c>
      <c r="C1" s="15" t="s">
        <v>53</v>
      </c>
      <c r="D1" s="15" t="s">
        <v>40</v>
      </c>
      <c r="E1" s="15" t="s">
        <v>93</v>
      </c>
      <c r="F1" s="15" t="s">
        <v>42</v>
      </c>
      <c r="G1" s="15" t="s">
        <v>94</v>
      </c>
      <c r="H1" s="15" t="s">
        <v>43</v>
      </c>
      <c r="I1" s="15" t="s">
        <v>44</v>
      </c>
      <c r="J1" s="15" t="s">
        <v>95</v>
      </c>
    </row>
    <row r="2" spans="1:10" x14ac:dyDescent="0.25">
      <c r="A2" t="s">
        <v>54</v>
      </c>
      <c r="B2" t="s">
        <v>106</v>
      </c>
      <c r="C2" s="27">
        <v>44445.741666666669</v>
      </c>
      <c r="D2">
        <v>1535</v>
      </c>
      <c r="E2">
        <v>1580</v>
      </c>
      <c r="F2">
        <v>12402</v>
      </c>
      <c r="G2">
        <v>1009185</v>
      </c>
      <c r="H2">
        <v>10336</v>
      </c>
      <c r="I2">
        <v>886</v>
      </c>
      <c r="J2">
        <v>49886</v>
      </c>
    </row>
    <row r="3" spans="1:10" x14ac:dyDescent="0.25">
      <c r="A3" t="s">
        <v>54</v>
      </c>
      <c r="B3" t="s">
        <v>107</v>
      </c>
      <c r="C3" s="27">
        <v>44445.777083333334</v>
      </c>
      <c r="D3">
        <v>1114</v>
      </c>
      <c r="E3">
        <v>663</v>
      </c>
      <c r="F3">
        <v>10376</v>
      </c>
      <c r="G3">
        <v>921237</v>
      </c>
      <c r="H3">
        <v>8753</v>
      </c>
      <c r="I3">
        <v>187</v>
      </c>
      <c r="J3">
        <v>1631</v>
      </c>
    </row>
    <row r="4" spans="1:10" x14ac:dyDescent="0.25">
      <c r="A4" t="s">
        <v>28</v>
      </c>
      <c r="B4" t="s">
        <v>108</v>
      </c>
      <c r="C4" s="27">
        <v>44445.811805555553</v>
      </c>
      <c r="D4">
        <v>13144</v>
      </c>
      <c r="E4">
        <v>324590</v>
      </c>
      <c r="F4">
        <v>404076</v>
      </c>
      <c r="G4">
        <v>756925</v>
      </c>
      <c r="H4">
        <v>322289</v>
      </c>
      <c r="I4">
        <v>97275</v>
      </c>
      <c r="J4">
        <v>477360</v>
      </c>
    </row>
    <row r="5" spans="1:10" x14ac:dyDescent="0.25">
      <c r="A5" t="s">
        <v>29</v>
      </c>
      <c r="B5" t="s">
        <v>109</v>
      </c>
      <c r="C5" s="27">
        <v>44445.847222222219</v>
      </c>
      <c r="D5">
        <v>24479</v>
      </c>
      <c r="E5">
        <v>667304</v>
      </c>
      <c r="F5">
        <v>842805</v>
      </c>
      <c r="G5">
        <v>761067</v>
      </c>
      <c r="H5">
        <v>665992</v>
      </c>
      <c r="I5">
        <v>198967</v>
      </c>
      <c r="J5">
        <v>935329</v>
      </c>
    </row>
    <row r="6" spans="1:10" x14ac:dyDescent="0.25">
      <c r="A6" t="s">
        <v>30</v>
      </c>
      <c r="B6" t="s">
        <v>110</v>
      </c>
      <c r="C6" s="27">
        <v>44445.881944444445</v>
      </c>
      <c r="D6">
        <v>55315</v>
      </c>
      <c r="E6">
        <v>1775753</v>
      </c>
      <c r="F6">
        <v>2299804</v>
      </c>
      <c r="G6">
        <v>798522</v>
      </c>
      <c r="H6">
        <v>1843581</v>
      </c>
      <c r="I6">
        <v>552037</v>
      </c>
      <c r="J6">
        <v>2453543</v>
      </c>
    </row>
    <row r="7" spans="1:10" x14ac:dyDescent="0.25">
      <c r="A7" t="s">
        <v>31</v>
      </c>
      <c r="B7" t="s">
        <v>111</v>
      </c>
      <c r="C7" s="27">
        <v>44445.917361111111</v>
      </c>
      <c r="D7">
        <v>79808</v>
      </c>
      <c r="E7">
        <v>2776143</v>
      </c>
      <c r="F7">
        <v>3529679</v>
      </c>
      <c r="G7">
        <v>875858</v>
      </c>
      <c r="H7">
        <v>3079379</v>
      </c>
      <c r="I7">
        <v>911961</v>
      </c>
      <c r="J7">
        <v>3920113</v>
      </c>
    </row>
    <row r="8" spans="1:10" x14ac:dyDescent="0.25">
      <c r="A8" t="s">
        <v>32</v>
      </c>
      <c r="B8" t="s">
        <v>112</v>
      </c>
      <c r="C8" s="27">
        <v>44445.95208333333</v>
      </c>
      <c r="D8">
        <v>94144</v>
      </c>
      <c r="E8">
        <v>3487970</v>
      </c>
      <c r="F8">
        <v>4303505</v>
      </c>
      <c r="G8">
        <v>858837</v>
      </c>
      <c r="H8">
        <v>3863444</v>
      </c>
      <c r="I8">
        <v>1150607</v>
      </c>
      <c r="J8">
        <v>4893091</v>
      </c>
    </row>
    <row r="9" spans="1:10" x14ac:dyDescent="0.25">
      <c r="A9" t="s">
        <v>33</v>
      </c>
      <c r="B9" t="s">
        <v>113</v>
      </c>
      <c r="C9" s="27">
        <v>44445.987500000003</v>
      </c>
      <c r="D9">
        <v>143280</v>
      </c>
      <c r="E9">
        <v>5243772</v>
      </c>
      <c r="F9">
        <v>6688273</v>
      </c>
      <c r="G9">
        <v>850804</v>
      </c>
      <c r="H9">
        <v>5985928</v>
      </c>
      <c r="I9">
        <v>1791108</v>
      </c>
      <c r="J9">
        <v>7347795</v>
      </c>
    </row>
    <row r="10" spans="1:10" x14ac:dyDescent="0.25">
      <c r="A10" t="s">
        <v>34</v>
      </c>
      <c r="B10" t="s">
        <v>114</v>
      </c>
      <c r="C10" s="27">
        <v>44446.022222222222</v>
      </c>
      <c r="D10">
        <v>211501</v>
      </c>
      <c r="E10">
        <v>8483858</v>
      </c>
      <c r="F10">
        <v>10696147</v>
      </c>
      <c r="G10">
        <v>833080</v>
      </c>
      <c r="H10">
        <v>9605960</v>
      </c>
      <c r="I10">
        <v>2990463</v>
      </c>
      <c r="J10">
        <v>11801585</v>
      </c>
    </row>
    <row r="11" spans="1:10" x14ac:dyDescent="0.25">
      <c r="A11" t="s">
        <v>35</v>
      </c>
      <c r="B11" t="s">
        <v>115</v>
      </c>
      <c r="C11" s="27">
        <v>44446.057638888888</v>
      </c>
      <c r="D11">
        <v>358633</v>
      </c>
      <c r="E11">
        <v>13534355</v>
      </c>
      <c r="F11">
        <v>17748398</v>
      </c>
      <c r="G11">
        <v>793419</v>
      </c>
      <c r="H11">
        <v>14524915</v>
      </c>
      <c r="I11">
        <v>4686706</v>
      </c>
      <c r="J11">
        <v>17784410</v>
      </c>
    </row>
    <row r="12" spans="1:10" x14ac:dyDescent="0.25">
      <c r="A12" t="s">
        <v>36</v>
      </c>
      <c r="B12" t="s">
        <v>116</v>
      </c>
      <c r="C12" s="27">
        <v>44446.092361111114</v>
      </c>
      <c r="D12">
        <v>413735</v>
      </c>
      <c r="E12">
        <v>16373780</v>
      </c>
      <c r="F12">
        <v>21279840</v>
      </c>
      <c r="G12">
        <v>832682</v>
      </c>
      <c r="H12">
        <v>16250518</v>
      </c>
      <c r="I12">
        <v>5510981</v>
      </c>
      <c r="J12">
        <v>20431124</v>
      </c>
    </row>
    <row r="13" spans="1:10" x14ac:dyDescent="0.25">
      <c r="A13" t="s">
        <v>54</v>
      </c>
      <c r="B13" t="s">
        <v>117</v>
      </c>
      <c r="C13" s="27">
        <v>44446.12777777778</v>
      </c>
      <c r="D13">
        <v>686</v>
      </c>
      <c r="E13">
        <v>1184</v>
      </c>
      <c r="F13">
        <v>9812</v>
      </c>
      <c r="G13">
        <v>942872</v>
      </c>
      <c r="H13">
        <v>9078</v>
      </c>
      <c r="I13">
        <v>1799</v>
      </c>
      <c r="J13">
        <v>32816</v>
      </c>
    </row>
    <row r="14" spans="1:10" x14ac:dyDescent="0.25">
      <c r="A14" t="s">
        <v>54</v>
      </c>
      <c r="B14" t="s">
        <v>118</v>
      </c>
      <c r="C14" s="27">
        <v>44446.162499999999</v>
      </c>
      <c r="D14">
        <v>590</v>
      </c>
      <c r="E14">
        <v>832</v>
      </c>
      <c r="F14">
        <v>8862</v>
      </c>
      <c r="G14">
        <v>917455</v>
      </c>
      <c r="H14">
        <v>8555</v>
      </c>
      <c r="I14">
        <v>770</v>
      </c>
      <c r="J14">
        <v>13591</v>
      </c>
    </row>
    <row r="15" spans="1:10" x14ac:dyDescent="0.25">
      <c r="A15" t="s">
        <v>13</v>
      </c>
      <c r="B15" t="s">
        <v>119</v>
      </c>
      <c r="C15" s="27">
        <v>44446.197916666664</v>
      </c>
      <c r="D15">
        <v>0</v>
      </c>
      <c r="E15">
        <v>3093122</v>
      </c>
      <c r="F15">
        <v>9298311</v>
      </c>
      <c r="G15">
        <v>746244</v>
      </c>
      <c r="H15">
        <v>598453</v>
      </c>
      <c r="I15">
        <v>52007</v>
      </c>
      <c r="J15">
        <v>34183</v>
      </c>
    </row>
    <row r="16" spans="1:10" x14ac:dyDescent="0.25">
      <c r="A16" t="s">
        <v>15</v>
      </c>
      <c r="B16" t="s">
        <v>120</v>
      </c>
      <c r="C16" s="27">
        <v>44446.232638888891</v>
      </c>
      <c r="D16">
        <v>0</v>
      </c>
      <c r="E16">
        <v>2145191</v>
      </c>
      <c r="F16">
        <v>8403113</v>
      </c>
      <c r="G16">
        <v>729060</v>
      </c>
      <c r="H16">
        <v>361100</v>
      </c>
      <c r="I16">
        <v>30494</v>
      </c>
      <c r="J16">
        <v>8533</v>
      </c>
    </row>
    <row r="17" spans="1:10" x14ac:dyDescent="0.25">
      <c r="A17" t="s">
        <v>17</v>
      </c>
      <c r="B17" t="s">
        <v>121</v>
      </c>
      <c r="C17" s="27">
        <v>44446.268055555556</v>
      </c>
      <c r="D17">
        <v>0</v>
      </c>
      <c r="E17">
        <v>2671610</v>
      </c>
      <c r="F17">
        <v>16472680</v>
      </c>
      <c r="G17">
        <v>792800</v>
      </c>
      <c r="H17">
        <v>573684</v>
      </c>
      <c r="I17">
        <v>62600</v>
      </c>
      <c r="J17">
        <v>13227</v>
      </c>
    </row>
    <row r="18" spans="1:10" x14ac:dyDescent="0.25">
      <c r="A18" t="s">
        <v>19</v>
      </c>
      <c r="B18" t="s">
        <v>122</v>
      </c>
      <c r="C18" s="27">
        <v>44446.302777777775</v>
      </c>
      <c r="D18">
        <v>0</v>
      </c>
      <c r="E18">
        <v>1488319</v>
      </c>
      <c r="F18">
        <v>10336339</v>
      </c>
      <c r="G18">
        <v>797947</v>
      </c>
      <c r="H18">
        <v>441642</v>
      </c>
      <c r="I18">
        <v>27878</v>
      </c>
      <c r="J18">
        <v>7820</v>
      </c>
    </row>
    <row r="19" spans="1:10" x14ac:dyDescent="0.25">
      <c r="A19" t="s">
        <v>21</v>
      </c>
      <c r="B19" t="s">
        <v>123</v>
      </c>
      <c r="C19" s="27">
        <v>44446.338194444441</v>
      </c>
      <c r="D19">
        <v>0</v>
      </c>
      <c r="E19">
        <v>3412322</v>
      </c>
      <c r="F19">
        <v>14137039</v>
      </c>
      <c r="G19">
        <v>865030</v>
      </c>
      <c r="H19">
        <v>886670</v>
      </c>
      <c r="I19">
        <v>66888</v>
      </c>
      <c r="J19">
        <v>73492</v>
      </c>
    </row>
    <row r="20" spans="1:10" x14ac:dyDescent="0.25">
      <c r="A20" t="s">
        <v>37</v>
      </c>
      <c r="B20" t="s">
        <v>124</v>
      </c>
      <c r="C20" s="27">
        <v>44446.372916666667</v>
      </c>
      <c r="D20">
        <v>64171</v>
      </c>
      <c r="E20">
        <v>4026916</v>
      </c>
      <c r="F20">
        <v>10923520</v>
      </c>
      <c r="G20">
        <v>911886</v>
      </c>
      <c r="H20">
        <v>2504540</v>
      </c>
      <c r="I20">
        <v>560621</v>
      </c>
      <c r="J20">
        <v>2168782</v>
      </c>
    </row>
    <row r="21" spans="1:10" x14ac:dyDescent="0.25">
      <c r="A21" t="s">
        <v>54</v>
      </c>
      <c r="B21" t="s">
        <v>125</v>
      </c>
      <c r="C21" s="27">
        <v>44446.408333333333</v>
      </c>
      <c r="D21">
        <v>667</v>
      </c>
      <c r="E21">
        <v>672</v>
      </c>
      <c r="F21">
        <v>9140</v>
      </c>
      <c r="G21">
        <v>976272</v>
      </c>
      <c r="H21">
        <v>8816</v>
      </c>
      <c r="I21">
        <v>278</v>
      </c>
      <c r="J21">
        <v>3707</v>
      </c>
    </row>
    <row r="22" spans="1:10" x14ac:dyDescent="0.25">
      <c r="A22" t="s">
        <v>37</v>
      </c>
      <c r="B22" t="s">
        <v>126</v>
      </c>
      <c r="C22" s="27">
        <v>44446.443749999999</v>
      </c>
      <c r="D22">
        <v>62522</v>
      </c>
      <c r="E22">
        <v>4091680</v>
      </c>
      <c r="F22">
        <v>11027140</v>
      </c>
      <c r="G22">
        <v>850968</v>
      </c>
      <c r="H22">
        <v>2564782</v>
      </c>
      <c r="I22">
        <v>574021</v>
      </c>
      <c r="J22">
        <v>2220772</v>
      </c>
    </row>
    <row r="23" spans="1:10" x14ac:dyDescent="0.25">
      <c r="A23" t="s">
        <v>21</v>
      </c>
      <c r="B23" t="s">
        <v>127</v>
      </c>
      <c r="C23" s="27">
        <v>44446.478472222225</v>
      </c>
      <c r="D23">
        <v>0</v>
      </c>
      <c r="E23">
        <v>3505546</v>
      </c>
      <c r="F23">
        <v>14642428</v>
      </c>
      <c r="G23">
        <v>851960</v>
      </c>
      <c r="H23">
        <v>879191</v>
      </c>
      <c r="I23">
        <v>70347</v>
      </c>
      <c r="J23">
        <v>71800</v>
      </c>
    </row>
    <row r="24" spans="1:10" x14ac:dyDescent="0.25">
      <c r="A24" t="s">
        <v>19</v>
      </c>
      <c r="B24" t="s">
        <v>128</v>
      </c>
      <c r="C24" s="27">
        <v>44446.513888888891</v>
      </c>
      <c r="D24">
        <v>0</v>
      </c>
      <c r="E24">
        <v>1554348</v>
      </c>
      <c r="F24">
        <v>10784851</v>
      </c>
      <c r="G24">
        <v>799573</v>
      </c>
      <c r="H24">
        <v>474765</v>
      </c>
      <c r="I24">
        <v>29047</v>
      </c>
      <c r="J24">
        <v>7038</v>
      </c>
    </row>
    <row r="25" spans="1:10" x14ac:dyDescent="0.25">
      <c r="A25" t="s">
        <v>17</v>
      </c>
      <c r="B25" t="s">
        <v>129</v>
      </c>
      <c r="C25" s="27">
        <v>44446.548611111109</v>
      </c>
      <c r="D25">
        <v>0</v>
      </c>
      <c r="E25">
        <v>2811980</v>
      </c>
      <c r="F25">
        <v>17293055</v>
      </c>
      <c r="G25">
        <v>849762</v>
      </c>
      <c r="H25">
        <v>617707</v>
      </c>
      <c r="I25">
        <v>67011</v>
      </c>
      <c r="J25">
        <v>10076</v>
      </c>
    </row>
    <row r="26" spans="1:10" x14ac:dyDescent="0.25">
      <c r="A26" t="s">
        <v>15</v>
      </c>
      <c r="B26" t="s">
        <v>130</v>
      </c>
      <c r="C26" s="27">
        <v>44446.584027777775</v>
      </c>
      <c r="D26">
        <v>0</v>
      </c>
      <c r="E26">
        <v>2380462</v>
      </c>
      <c r="F26">
        <v>9734595</v>
      </c>
      <c r="G26">
        <v>851406</v>
      </c>
      <c r="H26">
        <v>425638</v>
      </c>
      <c r="I26">
        <v>34225</v>
      </c>
      <c r="J26">
        <v>7384</v>
      </c>
    </row>
    <row r="27" spans="1:10" x14ac:dyDescent="0.25">
      <c r="A27" t="s">
        <v>13</v>
      </c>
      <c r="B27" t="s">
        <v>131</v>
      </c>
      <c r="C27" s="27">
        <v>44446.618750000001</v>
      </c>
      <c r="D27">
        <v>0</v>
      </c>
      <c r="E27">
        <v>3234775</v>
      </c>
      <c r="F27">
        <v>9663125</v>
      </c>
      <c r="G27">
        <v>820302</v>
      </c>
      <c r="H27">
        <v>691082</v>
      </c>
      <c r="I27">
        <v>58300</v>
      </c>
      <c r="J27">
        <v>15871</v>
      </c>
    </row>
    <row r="28" spans="1:10" x14ac:dyDescent="0.25">
      <c r="A28" t="s">
        <v>54</v>
      </c>
      <c r="B28" t="s">
        <v>132</v>
      </c>
      <c r="C28" s="27">
        <v>44446.654166666667</v>
      </c>
      <c r="D28">
        <v>631</v>
      </c>
      <c r="E28">
        <v>706</v>
      </c>
      <c r="F28">
        <v>8858</v>
      </c>
      <c r="G28">
        <v>1007762</v>
      </c>
      <c r="H28">
        <v>9518</v>
      </c>
      <c r="I28">
        <v>198</v>
      </c>
      <c r="J28">
        <v>2956</v>
      </c>
    </row>
    <row r="29" spans="1:10" x14ac:dyDescent="0.25">
      <c r="A29" t="s">
        <v>28</v>
      </c>
      <c r="B29" t="s">
        <v>133</v>
      </c>
      <c r="C29" s="27">
        <v>44446.689583333333</v>
      </c>
      <c r="D29">
        <v>11283</v>
      </c>
      <c r="E29">
        <v>333049</v>
      </c>
      <c r="F29">
        <v>367137</v>
      </c>
      <c r="G29">
        <v>852145</v>
      </c>
      <c r="H29">
        <v>369121</v>
      </c>
      <c r="I29">
        <v>109749</v>
      </c>
      <c r="J29">
        <v>532969</v>
      </c>
    </row>
    <row r="30" spans="1:10" x14ac:dyDescent="0.25">
      <c r="A30" t="s">
        <v>29</v>
      </c>
      <c r="B30" t="s">
        <v>134</v>
      </c>
      <c r="C30" s="27">
        <v>44446.724305555559</v>
      </c>
      <c r="D30">
        <v>20433</v>
      </c>
      <c r="E30">
        <v>641570</v>
      </c>
      <c r="F30">
        <v>721812</v>
      </c>
      <c r="G30">
        <v>895662</v>
      </c>
      <c r="H30">
        <v>752471</v>
      </c>
      <c r="I30">
        <v>222791</v>
      </c>
      <c r="J30">
        <v>1045873</v>
      </c>
    </row>
    <row r="31" spans="1:10" x14ac:dyDescent="0.25">
      <c r="A31" t="s">
        <v>30</v>
      </c>
      <c r="B31" t="s">
        <v>135</v>
      </c>
      <c r="C31" s="27">
        <v>44446.759722222225</v>
      </c>
      <c r="D31">
        <v>39012</v>
      </c>
      <c r="E31">
        <v>1705681</v>
      </c>
      <c r="F31">
        <v>1710554</v>
      </c>
      <c r="G31">
        <v>879329</v>
      </c>
      <c r="H31">
        <v>2059660</v>
      </c>
      <c r="I31">
        <v>621984</v>
      </c>
      <c r="J31">
        <v>2784232</v>
      </c>
    </row>
    <row r="32" spans="1:10" x14ac:dyDescent="0.25">
      <c r="A32" t="s">
        <v>31</v>
      </c>
      <c r="B32" t="s">
        <v>136</v>
      </c>
      <c r="C32" s="27">
        <v>44446.795138888891</v>
      </c>
      <c r="D32">
        <v>66789</v>
      </c>
      <c r="E32">
        <v>2786164</v>
      </c>
      <c r="F32">
        <v>3106140</v>
      </c>
      <c r="G32">
        <v>921878</v>
      </c>
      <c r="H32">
        <v>3485310</v>
      </c>
      <c r="I32">
        <v>1038400</v>
      </c>
      <c r="J32">
        <v>4501611</v>
      </c>
    </row>
    <row r="33" spans="1:10" x14ac:dyDescent="0.25">
      <c r="A33" t="s">
        <v>32</v>
      </c>
      <c r="B33" t="s">
        <v>137</v>
      </c>
      <c r="C33" s="27">
        <v>44446.830555555556</v>
      </c>
      <c r="D33">
        <v>86688</v>
      </c>
      <c r="E33">
        <v>3461687</v>
      </c>
      <c r="F33">
        <v>3640243</v>
      </c>
      <c r="G33">
        <v>907172</v>
      </c>
      <c r="H33">
        <v>4374981</v>
      </c>
      <c r="I33">
        <v>1301455</v>
      </c>
      <c r="J33">
        <v>5564094</v>
      </c>
    </row>
    <row r="34" spans="1:10" x14ac:dyDescent="0.25">
      <c r="A34" t="s">
        <v>33</v>
      </c>
      <c r="B34" t="s">
        <v>138</v>
      </c>
      <c r="C34" s="27">
        <v>44446.865277777775</v>
      </c>
      <c r="D34">
        <v>123462</v>
      </c>
      <c r="E34">
        <v>5209924</v>
      </c>
      <c r="F34">
        <v>5835929</v>
      </c>
      <c r="G34">
        <v>1006851</v>
      </c>
      <c r="H34">
        <v>6697193</v>
      </c>
      <c r="I34">
        <v>2019186</v>
      </c>
      <c r="J34">
        <v>8295754</v>
      </c>
    </row>
    <row r="35" spans="1:10" x14ac:dyDescent="0.25">
      <c r="A35" t="s">
        <v>34</v>
      </c>
      <c r="B35" t="s">
        <v>139</v>
      </c>
      <c r="C35" s="27">
        <v>44446.900694444441</v>
      </c>
      <c r="D35">
        <v>212473</v>
      </c>
      <c r="E35">
        <v>8840753</v>
      </c>
      <c r="F35">
        <v>10470828</v>
      </c>
      <c r="G35">
        <v>916603</v>
      </c>
      <c r="H35">
        <v>11018642</v>
      </c>
      <c r="I35">
        <v>3361289</v>
      </c>
      <c r="J35">
        <v>13103202</v>
      </c>
    </row>
    <row r="36" spans="1:10" x14ac:dyDescent="0.25">
      <c r="A36" t="s">
        <v>35</v>
      </c>
      <c r="B36" t="s">
        <v>140</v>
      </c>
      <c r="C36" s="27">
        <v>44446.936111111114</v>
      </c>
      <c r="D36">
        <v>338302</v>
      </c>
      <c r="E36">
        <v>14255829</v>
      </c>
      <c r="F36">
        <v>17332800</v>
      </c>
      <c r="G36">
        <v>893758</v>
      </c>
      <c r="H36">
        <v>16374946</v>
      </c>
      <c r="I36">
        <v>5330213</v>
      </c>
      <c r="J36">
        <v>19802713</v>
      </c>
    </row>
    <row r="37" spans="1:10" x14ac:dyDescent="0.25">
      <c r="A37" t="s">
        <v>36</v>
      </c>
      <c r="B37" t="s">
        <v>141</v>
      </c>
      <c r="C37" s="27">
        <v>44446.970833333333</v>
      </c>
      <c r="D37">
        <v>489717</v>
      </c>
      <c r="E37">
        <v>18236242</v>
      </c>
      <c r="F37">
        <v>23323102</v>
      </c>
      <c r="G37">
        <v>862418</v>
      </c>
      <c r="H37">
        <v>18714155</v>
      </c>
      <c r="I37">
        <v>6327282</v>
      </c>
      <c r="J37">
        <v>22067413</v>
      </c>
    </row>
    <row r="38" spans="1:10" x14ac:dyDescent="0.25">
      <c r="A38" t="s">
        <v>54</v>
      </c>
      <c r="B38" t="s">
        <v>142</v>
      </c>
      <c r="C38" s="27">
        <v>44447.006249999999</v>
      </c>
      <c r="D38">
        <v>1072</v>
      </c>
      <c r="E38">
        <v>1313</v>
      </c>
      <c r="F38">
        <v>10109</v>
      </c>
      <c r="G38">
        <v>944314</v>
      </c>
      <c r="H38">
        <v>9132</v>
      </c>
      <c r="I38">
        <v>918</v>
      </c>
      <c r="J38">
        <v>23537</v>
      </c>
    </row>
    <row r="39" spans="1:10" x14ac:dyDescent="0.25">
      <c r="A39" t="s">
        <v>54</v>
      </c>
      <c r="B39" t="s">
        <v>143</v>
      </c>
      <c r="C39" s="27">
        <v>44447.041666666664</v>
      </c>
      <c r="D39">
        <v>450</v>
      </c>
      <c r="E39">
        <v>635</v>
      </c>
      <c r="F39">
        <v>8934</v>
      </c>
      <c r="G39">
        <v>935418</v>
      </c>
      <c r="H39">
        <v>8887</v>
      </c>
      <c r="I39">
        <v>402</v>
      </c>
      <c r="J39">
        <v>8466</v>
      </c>
    </row>
    <row r="40" spans="1:10" x14ac:dyDescent="0.25">
      <c r="A40" t="s">
        <v>54</v>
      </c>
      <c r="B40" t="s">
        <v>144</v>
      </c>
      <c r="C40" s="27">
        <v>44442.621527777781</v>
      </c>
      <c r="D40">
        <v>243</v>
      </c>
      <c r="E40">
        <v>336</v>
      </c>
      <c r="F40">
        <v>730</v>
      </c>
      <c r="G40">
        <v>5693</v>
      </c>
      <c r="H40">
        <v>606</v>
      </c>
      <c r="I40">
        <v>841</v>
      </c>
      <c r="J40">
        <v>41475</v>
      </c>
    </row>
    <row r="41" spans="1:10" x14ac:dyDescent="0.25">
      <c r="A41" t="s">
        <v>145</v>
      </c>
      <c r="B41" t="s">
        <v>146</v>
      </c>
      <c r="C41" s="27">
        <v>44442.65625</v>
      </c>
      <c r="D41">
        <v>12281</v>
      </c>
      <c r="E41">
        <v>2067389</v>
      </c>
      <c r="F41">
        <v>6530249</v>
      </c>
      <c r="G41">
        <v>555669</v>
      </c>
      <c r="H41">
        <v>395973</v>
      </c>
      <c r="I41">
        <v>29329</v>
      </c>
      <c r="J41">
        <v>9943</v>
      </c>
    </row>
    <row r="42" spans="1:10" x14ac:dyDescent="0.25">
      <c r="A42" t="s">
        <v>147</v>
      </c>
      <c r="B42" t="s">
        <v>148</v>
      </c>
      <c r="C42" s="27">
        <v>44442.691666666666</v>
      </c>
      <c r="D42">
        <v>15553</v>
      </c>
      <c r="E42">
        <v>2036394</v>
      </c>
      <c r="F42">
        <v>6303555</v>
      </c>
      <c r="G42">
        <v>96079</v>
      </c>
      <c r="H42">
        <v>431335</v>
      </c>
      <c r="I42">
        <v>36275</v>
      </c>
      <c r="J42">
        <v>9209</v>
      </c>
    </row>
    <row r="43" spans="1:10" x14ac:dyDescent="0.25">
      <c r="A43" t="s">
        <v>149</v>
      </c>
      <c r="B43" t="s">
        <v>150</v>
      </c>
      <c r="C43" s="27">
        <v>44442.726388888892</v>
      </c>
      <c r="D43">
        <v>43565</v>
      </c>
      <c r="E43">
        <v>2655517</v>
      </c>
      <c r="F43">
        <v>6737945</v>
      </c>
      <c r="G43">
        <v>573282</v>
      </c>
      <c r="H43">
        <v>1632095</v>
      </c>
      <c r="I43">
        <v>405965</v>
      </c>
      <c r="J43">
        <v>1638396</v>
      </c>
    </row>
    <row r="44" spans="1:10" x14ac:dyDescent="0.25">
      <c r="A44" t="s">
        <v>151</v>
      </c>
      <c r="B44" t="s">
        <v>152</v>
      </c>
      <c r="C44" s="27">
        <v>44442.761805555558</v>
      </c>
      <c r="D44">
        <v>47431</v>
      </c>
      <c r="E44">
        <v>2817408</v>
      </c>
      <c r="F44">
        <v>7324183</v>
      </c>
      <c r="G44">
        <v>58633</v>
      </c>
      <c r="H44">
        <v>1720220</v>
      </c>
      <c r="I44">
        <v>434538</v>
      </c>
      <c r="J44">
        <v>1734792</v>
      </c>
    </row>
    <row r="45" spans="1:10" x14ac:dyDescent="0.25">
      <c r="A45" t="s">
        <v>54</v>
      </c>
      <c r="B45" t="s">
        <v>153</v>
      </c>
      <c r="C45" s="27">
        <v>44442.796527777777</v>
      </c>
      <c r="D45">
        <v>177</v>
      </c>
      <c r="E45">
        <v>289</v>
      </c>
      <c r="F45">
        <v>896</v>
      </c>
      <c r="G45">
        <v>4645</v>
      </c>
      <c r="H45">
        <v>312</v>
      </c>
      <c r="I45">
        <v>188</v>
      </c>
      <c r="J45">
        <v>2562</v>
      </c>
    </row>
    <row r="47" spans="1:10" x14ac:dyDescent="0.25">
      <c r="A47" s="15" t="s">
        <v>51</v>
      </c>
      <c r="B47" s="15" t="s">
        <v>52</v>
      </c>
      <c r="C47" s="15" t="s">
        <v>53</v>
      </c>
      <c r="D47" s="15" t="s">
        <v>40</v>
      </c>
      <c r="E47" s="15" t="s">
        <v>93</v>
      </c>
      <c r="F47" s="15" t="s">
        <v>42</v>
      </c>
      <c r="G47" s="15" t="s">
        <v>94</v>
      </c>
      <c r="H47" s="15" t="s">
        <v>43</v>
      </c>
      <c r="I47" s="15" t="s">
        <v>44</v>
      </c>
      <c r="J47" s="15" t="s">
        <v>95</v>
      </c>
    </row>
    <row r="48" spans="1:10" x14ac:dyDescent="0.25">
      <c r="A48" t="s">
        <v>54</v>
      </c>
      <c r="B48" t="s">
        <v>106</v>
      </c>
      <c r="C48" s="27">
        <v>44445.741666666669</v>
      </c>
      <c r="D48">
        <f>D2/$G2</f>
        <v>1.5210293454619322E-3</v>
      </c>
      <c r="E48">
        <f t="shared" ref="E48:J48" si="0">E2/$G2</f>
        <v>1.5656197822995783E-3</v>
      </c>
      <c r="F48">
        <f t="shared" si="0"/>
        <v>1.2289124392455298E-2</v>
      </c>
      <c r="G48">
        <f t="shared" si="0"/>
        <v>1</v>
      </c>
      <c r="H48">
        <f t="shared" si="0"/>
        <v>1.0241927892309141E-2</v>
      </c>
      <c r="I48">
        <f t="shared" si="0"/>
        <v>8.7793615640343443E-4</v>
      </c>
      <c r="J48">
        <f t="shared" si="0"/>
        <v>4.9431967379618205E-2</v>
      </c>
    </row>
    <row r="49" spans="1:10" x14ac:dyDescent="0.25">
      <c r="A49" t="s">
        <v>54</v>
      </c>
      <c r="B49" t="s">
        <v>107</v>
      </c>
      <c r="C49" s="27">
        <v>44445.777083333334</v>
      </c>
      <c r="D49">
        <f t="shared" ref="D49:J85" si="1">D3/$G3</f>
        <v>1.2092436582551505E-3</v>
      </c>
      <c r="E49">
        <f t="shared" si="1"/>
        <v>7.1968451115185343E-4</v>
      </c>
      <c r="F49">
        <f t="shared" si="1"/>
        <v>1.1263116874376517E-2</v>
      </c>
      <c r="G49">
        <f t="shared" si="1"/>
        <v>1</v>
      </c>
      <c r="H49">
        <f t="shared" si="1"/>
        <v>9.501355243004786E-3</v>
      </c>
      <c r="I49">
        <f t="shared" si="1"/>
        <v>2.0298793904283046E-4</v>
      </c>
      <c r="J49">
        <f t="shared" si="1"/>
        <v>1.770445607373564E-3</v>
      </c>
    </row>
    <row r="50" spans="1:10" x14ac:dyDescent="0.25">
      <c r="A50" t="s">
        <v>28</v>
      </c>
      <c r="B50" t="s">
        <v>108</v>
      </c>
      <c r="C50" s="27">
        <v>44445.811805555553</v>
      </c>
      <c r="D50">
        <f t="shared" si="1"/>
        <v>1.7364996532021008E-2</v>
      </c>
      <c r="E50">
        <f t="shared" si="1"/>
        <v>0.42882716253261549</v>
      </c>
      <c r="F50">
        <f t="shared" si="1"/>
        <v>0.53383888760445219</v>
      </c>
      <c r="G50">
        <f t="shared" si="1"/>
        <v>1</v>
      </c>
      <c r="H50">
        <f t="shared" si="1"/>
        <v>0.42578723123162798</v>
      </c>
      <c r="I50">
        <f t="shared" si="1"/>
        <v>0.12851339300459094</v>
      </c>
      <c r="J50">
        <f t="shared" si="1"/>
        <v>0.63065693430656933</v>
      </c>
    </row>
    <row r="51" spans="1:10" x14ac:dyDescent="0.25">
      <c r="A51" t="s">
        <v>29</v>
      </c>
      <c r="B51" t="s">
        <v>109</v>
      </c>
      <c r="C51" s="27">
        <v>44445.847222222219</v>
      </c>
      <c r="D51">
        <f t="shared" si="1"/>
        <v>3.216405388750268E-2</v>
      </c>
      <c r="E51">
        <f t="shared" si="1"/>
        <v>0.87680059705650093</v>
      </c>
      <c r="F51">
        <f t="shared" si="1"/>
        <v>1.1073992171517093</v>
      </c>
      <c r="G51">
        <f t="shared" si="1"/>
        <v>1</v>
      </c>
      <c r="H51">
        <f t="shared" si="1"/>
        <v>0.87507670152562123</v>
      </c>
      <c r="I51">
        <f t="shared" si="1"/>
        <v>0.26143164793638407</v>
      </c>
      <c r="J51">
        <f t="shared" si="1"/>
        <v>1.2289706425321292</v>
      </c>
    </row>
    <row r="52" spans="1:10" x14ac:dyDescent="0.25">
      <c r="A52" t="s">
        <v>30</v>
      </c>
      <c r="B52" t="s">
        <v>110</v>
      </c>
      <c r="C52" s="27">
        <v>44445.881944444445</v>
      </c>
      <c r="D52">
        <f t="shared" si="1"/>
        <v>6.9271729520288733E-2</v>
      </c>
      <c r="E52">
        <f t="shared" si="1"/>
        <v>2.2237997199826678</v>
      </c>
      <c r="F52">
        <f t="shared" si="1"/>
        <v>2.8800759402997036</v>
      </c>
      <c r="G52">
        <f t="shared" si="1"/>
        <v>1</v>
      </c>
      <c r="H52">
        <f t="shared" si="1"/>
        <v>2.3087416501987423</v>
      </c>
      <c r="I52">
        <f t="shared" si="1"/>
        <v>0.69132347011103013</v>
      </c>
      <c r="J52">
        <f t="shared" si="1"/>
        <v>3.0726053884551709</v>
      </c>
    </row>
    <row r="53" spans="1:10" x14ac:dyDescent="0.25">
      <c r="A53" t="s">
        <v>31</v>
      </c>
      <c r="B53" t="s">
        <v>111</v>
      </c>
      <c r="C53" s="27">
        <v>44445.917361111111</v>
      </c>
      <c r="D53">
        <f t="shared" si="1"/>
        <v>9.1119793391166146E-2</v>
      </c>
      <c r="E53">
        <f t="shared" si="1"/>
        <v>3.1696268116521171</v>
      </c>
      <c r="F53">
        <f t="shared" si="1"/>
        <v>4.0299671864617324</v>
      </c>
      <c r="G53">
        <f t="shared" si="1"/>
        <v>1</v>
      </c>
      <c r="H53">
        <f t="shared" si="1"/>
        <v>3.5158427507655352</v>
      </c>
      <c r="I53">
        <f t="shared" si="1"/>
        <v>1.0412201521251161</v>
      </c>
      <c r="J53">
        <f t="shared" si="1"/>
        <v>4.4757403597386789</v>
      </c>
    </row>
    <row r="54" spans="1:10" x14ac:dyDescent="0.25">
      <c r="A54" t="s">
        <v>32</v>
      </c>
      <c r="B54" t="s">
        <v>112</v>
      </c>
      <c r="C54" s="27">
        <v>44445.95208333333</v>
      </c>
      <c r="D54">
        <f t="shared" si="1"/>
        <v>0.10961800667647062</v>
      </c>
      <c r="E54">
        <f t="shared" si="1"/>
        <v>4.0612712307457643</v>
      </c>
      <c r="F54">
        <f t="shared" si="1"/>
        <v>5.0108518845834542</v>
      </c>
      <c r="G54">
        <f t="shared" si="1"/>
        <v>1</v>
      </c>
      <c r="H54">
        <f t="shared" si="1"/>
        <v>4.4984601268925299</v>
      </c>
      <c r="I54">
        <f t="shared" si="1"/>
        <v>1.3397268631882417</v>
      </c>
      <c r="J54">
        <f t="shared" si="1"/>
        <v>5.6973453635555993</v>
      </c>
    </row>
    <row r="55" spans="1:10" x14ac:dyDescent="0.25">
      <c r="A55" t="s">
        <v>33</v>
      </c>
      <c r="B55" t="s">
        <v>113</v>
      </c>
      <c r="C55" s="27">
        <v>44445.987500000003</v>
      </c>
      <c r="D55">
        <f t="shared" si="1"/>
        <v>0.16840541417294699</v>
      </c>
      <c r="E55">
        <f t="shared" si="1"/>
        <v>6.1633137596908334</v>
      </c>
      <c r="F55">
        <f t="shared" si="1"/>
        <v>7.8611207751726599</v>
      </c>
      <c r="G55">
        <f t="shared" si="1"/>
        <v>1</v>
      </c>
      <c r="H55">
        <f t="shared" si="1"/>
        <v>7.0356133727627048</v>
      </c>
      <c r="I55">
        <f t="shared" si="1"/>
        <v>2.1051946159162394</v>
      </c>
      <c r="J55">
        <f t="shared" si="1"/>
        <v>8.6362957861034975</v>
      </c>
    </row>
    <row r="56" spans="1:10" x14ac:dyDescent="0.25">
      <c r="A56" t="s">
        <v>34</v>
      </c>
      <c r="B56" t="s">
        <v>114</v>
      </c>
      <c r="C56" s="27">
        <v>44446.022222222222</v>
      </c>
      <c r="D56">
        <f t="shared" si="1"/>
        <v>0.25387837902722427</v>
      </c>
      <c r="E56">
        <f t="shared" si="1"/>
        <v>10.183725452537571</v>
      </c>
      <c r="F56">
        <f t="shared" si="1"/>
        <v>12.839279540980458</v>
      </c>
      <c r="G56">
        <f t="shared" si="1"/>
        <v>1</v>
      </c>
      <c r="H56">
        <f t="shared" si="1"/>
        <v>11.530657319825227</v>
      </c>
      <c r="I56">
        <f t="shared" si="1"/>
        <v>3.5896468526432037</v>
      </c>
      <c r="J56">
        <f t="shared" si="1"/>
        <v>14.166208527392326</v>
      </c>
    </row>
    <row r="57" spans="1:10" x14ac:dyDescent="0.25">
      <c r="A57" t="s">
        <v>35</v>
      </c>
      <c r="B57" t="s">
        <v>115</v>
      </c>
      <c r="C57" s="27">
        <v>44446.057638888888</v>
      </c>
      <c r="D57">
        <f t="shared" si="1"/>
        <v>0.45200959392200085</v>
      </c>
      <c r="E57">
        <f t="shared" si="1"/>
        <v>17.0582693381429</v>
      </c>
      <c r="F57">
        <f t="shared" si="1"/>
        <v>22.369514720469262</v>
      </c>
      <c r="G57">
        <f t="shared" si="1"/>
        <v>1</v>
      </c>
      <c r="H57">
        <f t="shared" si="1"/>
        <v>18.306739566357752</v>
      </c>
      <c r="I57">
        <f t="shared" si="1"/>
        <v>5.9069747510457908</v>
      </c>
      <c r="J57">
        <f t="shared" si="1"/>
        <v>22.414903096598394</v>
      </c>
    </row>
    <row r="58" spans="1:10" x14ac:dyDescent="0.25">
      <c r="A58" t="s">
        <v>36</v>
      </c>
      <c r="B58" t="s">
        <v>116</v>
      </c>
      <c r="C58" s="27">
        <v>44446.092361111114</v>
      </c>
      <c r="D58">
        <f t="shared" si="1"/>
        <v>0.49687035386858369</v>
      </c>
      <c r="E58">
        <f t="shared" si="1"/>
        <v>19.663905308389037</v>
      </c>
      <c r="F58">
        <f t="shared" si="1"/>
        <v>25.555782399523469</v>
      </c>
      <c r="G58">
        <f t="shared" si="1"/>
        <v>1</v>
      </c>
      <c r="H58">
        <f t="shared" si="1"/>
        <v>19.515875208062621</v>
      </c>
      <c r="I58">
        <f t="shared" si="1"/>
        <v>6.6183501024400675</v>
      </c>
      <c r="J58">
        <f t="shared" si="1"/>
        <v>24.536526549150818</v>
      </c>
    </row>
    <row r="59" spans="1:10" x14ac:dyDescent="0.25">
      <c r="A59" t="s">
        <v>54</v>
      </c>
      <c r="B59" t="s">
        <v>117</v>
      </c>
      <c r="C59" s="27">
        <v>44446.12777777778</v>
      </c>
      <c r="D59">
        <f t="shared" si="1"/>
        <v>7.2756429292629324E-4</v>
      </c>
      <c r="E59">
        <f t="shared" si="1"/>
        <v>1.2557377883742438E-3</v>
      </c>
      <c r="F59">
        <f t="shared" si="1"/>
        <v>1.040650268541223E-2</v>
      </c>
      <c r="G59">
        <f t="shared" si="1"/>
        <v>1</v>
      </c>
      <c r="H59">
        <f t="shared" si="1"/>
        <v>9.6280301037680611E-3</v>
      </c>
      <c r="I59">
        <f t="shared" si="1"/>
        <v>1.9080002375720141E-3</v>
      </c>
      <c r="J59">
        <f t="shared" si="1"/>
        <v>3.4804300053453703E-2</v>
      </c>
    </row>
    <row r="60" spans="1:10" x14ac:dyDescent="0.25">
      <c r="A60" t="s">
        <v>54</v>
      </c>
      <c r="B60" t="s">
        <v>118</v>
      </c>
      <c r="C60" s="27">
        <v>44446.162499999999</v>
      </c>
      <c r="D60">
        <f t="shared" si="1"/>
        <v>6.430833119880539E-4</v>
      </c>
      <c r="E60">
        <f t="shared" si="1"/>
        <v>9.0685646707467944E-4</v>
      </c>
      <c r="F60">
        <f t="shared" si="1"/>
        <v>9.6593293404036162E-3</v>
      </c>
      <c r="G60">
        <f t="shared" si="1"/>
        <v>1</v>
      </c>
      <c r="H60">
        <f t="shared" si="1"/>
        <v>9.3247080238267818E-3</v>
      </c>
      <c r="I60">
        <f t="shared" si="1"/>
        <v>8.3927822073017204E-4</v>
      </c>
      <c r="J60">
        <f t="shared" si="1"/>
        <v>1.4813805581745153E-2</v>
      </c>
    </row>
    <row r="61" spans="1:10" x14ac:dyDescent="0.25">
      <c r="A61" t="s">
        <v>13</v>
      </c>
      <c r="B61" t="s">
        <v>119</v>
      </c>
      <c r="C61" s="27">
        <v>44446.197916666664</v>
      </c>
      <c r="D61">
        <f t="shared" si="1"/>
        <v>0</v>
      </c>
      <c r="E61">
        <f t="shared" si="1"/>
        <v>4.1449204281709466</v>
      </c>
      <c r="F61">
        <f t="shared" si="1"/>
        <v>12.460148423303906</v>
      </c>
      <c r="G61">
        <f t="shared" si="1"/>
        <v>1</v>
      </c>
      <c r="H61">
        <f t="shared" si="1"/>
        <v>0.80195351654418667</v>
      </c>
      <c r="I61">
        <f t="shared" si="1"/>
        <v>6.9691682613193542E-2</v>
      </c>
      <c r="J61">
        <f t="shared" si="1"/>
        <v>4.5806733454473336E-2</v>
      </c>
    </row>
    <row r="62" spans="1:10" x14ac:dyDescent="0.25">
      <c r="A62" t="s">
        <v>15</v>
      </c>
      <c r="B62" t="s">
        <v>120</v>
      </c>
      <c r="C62" s="27">
        <v>44446.232638888891</v>
      </c>
      <c r="D62">
        <f t="shared" si="1"/>
        <v>0</v>
      </c>
      <c r="E62">
        <f t="shared" si="1"/>
        <v>2.942406660631498</v>
      </c>
      <c r="F62">
        <f t="shared" si="1"/>
        <v>11.525955339752558</v>
      </c>
      <c r="G62">
        <f t="shared" si="1"/>
        <v>1</v>
      </c>
      <c r="H62">
        <f t="shared" si="1"/>
        <v>0.49529531177132197</v>
      </c>
      <c r="I62">
        <f t="shared" si="1"/>
        <v>4.1826461470935175E-2</v>
      </c>
      <c r="J62">
        <f t="shared" si="1"/>
        <v>1.1704112144405124E-2</v>
      </c>
    </row>
    <row r="63" spans="1:10" x14ac:dyDescent="0.25">
      <c r="A63" t="s">
        <v>17</v>
      </c>
      <c r="B63" t="s">
        <v>121</v>
      </c>
      <c r="C63" s="27">
        <v>44446.268055555556</v>
      </c>
      <c r="D63">
        <f t="shared" si="1"/>
        <v>0</v>
      </c>
      <c r="E63">
        <f t="shared" si="1"/>
        <v>3.3698410696266397</v>
      </c>
      <c r="F63">
        <f t="shared" si="1"/>
        <v>20.777850655903126</v>
      </c>
      <c r="G63">
        <f t="shared" si="1"/>
        <v>1</v>
      </c>
      <c r="H63">
        <f t="shared" si="1"/>
        <v>0.72361755802219985</v>
      </c>
      <c r="I63">
        <f t="shared" si="1"/>
        <v>7.8960645812310798E-2</v>
      </c>
      <c r="J63">
        <f t="shared" si="1"/>
        <v>1.6683905146316853E-2</v>
      </c>
    </row>
    <row r="64" spans="1:10" x14ac:dyDescent="0.25">
      <c r="A64" t="s">
        <v>19</v>
      </c>
      <c r="B64" t="s">
        <v>122</v>
      </c>
      <c r="C64" s="27">
        <v>44446.302777777775</v>
      </c>
      <c r="D64">
        <f t="shared" si="1"/>
        <v>0</v>
      </c>
      <c r="E64">
        <f t="shared" si="1"/>
        <v>1.8651852817292376</v>
      </c>
      <c r="F64">
        <f t="shared" si="1"/>
        <v>12.95366609561788</v>
      </c>
      <c r="G64">
        <f t="shared" si="1"/>
        <v>1</v>
      </c>
      <c r="H64">
        <f t="shared" si="1"/>
        <v>0.553472849700544</v>
      </c>
      <c r="I64">
        <f t="shared" si="1"/>
        <v>3.4937157480384035E-2</v>
      </c>
      <c r="J64">
        <f t="shared" si="1"/>
        <v>9.8001496339982473E-3</v>
      </c>
    </row>
    <row r="65" spans="1:10" x14ac:dyDescent="0.25">
      <c r="A65" t="s">
        <v>21</v>
      </c>
      <c r="B65" t="s">
        <v>123</v>
      </c>
      <c r="C65" s="27">
        <v>44446.338194444441</v>
      </c>
      <c r="D65">
        <f t="shared" si="1"/>
        <v>0</v>
      </c>
      <c r="E65">
        <f t="shared" si="1"/>
        <v>3.9447441129209393</v>
      </c>
      <c r="F65">
        <f t="shared" si="1"/>
        <v>16.342830884477994</v>
      </c>
      <c r="G65">
        <f t="shared" si="1"/>
        <v>1</v>
      </c>
      <c r="H65">
        <f t="shared" si="1"/>
        <v>1.025016473417107</v>
      </c>
      <c r="I65">
        <f t="shared" si="1"/>
        <v>7.7324485855981867E-2</v>
      </c>
      <c r="J65">
        <f t="shared" si="1"/>
        <v>8.4958903159428001E-2</v>
      </c>
    </row>
    <row r="66" spans="1:10" x14ac:dyDescent="0.25">
      <c r="A66" t="s">
        <v>37</v>
      </c>
      <c r="B66" t="s">
        <v>124</v>
      </c>
      <c r="C66" s="27">
        <v>44446.372916666667</v>
      </c>
      <c r="D66">
        <f t="shared" si="1"/>
        <v>7.0371735063374144E-2</v>
      </c>
      <c r="E66">
        <f t="shared" si="1"/>
        <v>4.4160300739346807</v>
      </c>
      <c r="F66">
        <f t="shared" si="1"/>
        <v>11.979041239804099</v>
      </c>
      <c r="G66">
        <f t="shared" si="1"/>
        <v>1</v>
      </c>
      <c r="H66">
        <f t="shared" si="1"/>
        <v>2.7465494590332562</v>
      </c>
      <c r="I66">
        <f t="shared" si="1"/>
        <v>0.61479285787916471</v>
      </c>
      <c r="J66">
        <f t="shared" si="1"/>
        <v>2.3783477320629993</v>
      </c>
    </row>
    <row r="67" spans="1:10" x14ac:dyDescent="0.25">
      <c r="A67" t="s">
        <v>54</v>
      </c>
      <c r="B67" t="s">
        <v>125</v>
      </c>
      <c r="C67" s="27">
        <v>44446.408333333333</v>
      </c>
      <c r="D67">
        <f t="shared" si="1"/>
        <v>6.8321123621285871E-4</v>
      </c>
      <c r="E67">
        <f t="shared" si="1"/>
        <v>6.8833275972270027E-4</v>
      </c>
      <c r="F67">
        <f t="shared" si="1"/>
        <v>9.3621449759902983E-3</v>
      </c>
      <c r="G67">
        <f t="shared" si="1"/>
        <v>1</v>
      </c>
      <c r="H67">
        <f t="shared" si="1"/>
        <v>9.0302702525525674E-3</v>
      </c>
      <c r="I67">
        <f t="shared" si="1"/>
        <v>2.8475670714718851E-4</v>
      </c>
      <c r="J67">
        <f t="shared" si="1"/>
        <v>3.7970975301965027E-3</v>
      </c>
    </row>
    <row r="68" spans="1:10" x14ac:dyDescent="0.25">
      <c r="A68" t="s">
        <v>37</v>
      </c>
      <c r="B68" t="s">
        <v>126</v>
      </c>
      <c r="C68" s="27">
        <v>44446.443749999999</v>
      </c>
      <c r="D68">
        <f t="shared" si="1"/>
        <v>7.3471622904739076E-2</v>
      </c>
      <c r="E68">
        <f t="shared" si="1"/>
        <v>4.8082654106852436</v>
      </c>
      <c r="F68">
        <f t="shared" si="1"/>
        <v>12.958348610053491</v>
      </c>
      <c r="G68">
        <f t="shared" si="1"/>
        <v>1</v>
      </c>
      <c r="H68">
        <f t="shared" si="1"/>
        <v>3.0139582216957628</v>
      </c>
      <c r="I68">
        <f t="shared" si="1"/>
        <v>0.67455062940087052</v>
      </c>
      <c r="J68">
        <f t="shared" si="1"/>
        <v>2.6097009523272319</v>
      </c>
    </row>
    <row r="69" spans="1:10" x14ac:dyDescent="0.25">
      <c r="A69" t="s">
        <v>21</v>
      </c>
      <c r="B69" t="s">
        <v>127</v>
      </c>
      <c r="C69" s="27">
        <v>44446.478472222225</v>
      </c>
      <c r="D69">
        <f t="shared" si="1"/>
        <v>0</v>
      </c>
      <c r="E69">
        <f t="shared" si="1"/>
        <v>4.1146837879712663</v>
      </c>
      <c r="F69">
        <f t="shared" si="1"/>
        <v>17.186755246725198</v>
      </c>
      <c r="G69">
        <f t="shared" si="1"/>
        <v>1</v>
      </c>
      <c r="H69">
        <f t="shared" si="1"/>
        <v>1.03196276820508</v>
      </c>
      <c r="I69">
        <f t="shared" si="1"/>
        <v>8.2570777970796747E-2</v>
      </c>
      <c r="J69">
        <f t="shared" si="1"/>
        <v>8.4276257101272359E-2</v>
      </c>
    </row>
    <row r="70" spans="1:10" x14ac:dyDescent="0.25">
      <c r="A70" t="s">
        <v>19</v>
      </c>
      <c r="B70" t="s">
        <v>128</v>
      </c>
      <c r="C70" s="27">
        <v>44446.513888888891</v>
      </c>
      <c r="D70">
        <f t="shared" si="1"/>
        <v>0</v>
      </c>
      <c r="E70">
        <f t="shared" si="1"/>
        <v>1.9439725953727802</v>
      </c>
      <c r="F70">
        <f t="shared" si="1"/>
        <v>13.488263110435195</v>
      </c>
      <c r="G70">
        <f t="shared" si="1"/>
        <v>1</v>
      </c>
      <c r="H70">
        <f t="shared" si="1"/>
        <v>0.59377317643292105</v>
      </c>
      <c r="I70">
        <f t="shared" si="1"/>
        <v>3.632814014480229E-2</v>
      </c>
      <c r="J70">
        <f t="shared" si="1"/>
        <v>8.8021981732749853E-3</v>
      </c>
    </row>
    <row r="71" spans="1:10" x14ac:dyDescent="0.25">
      <c r="A71" t="s">
        <v>17</v>
      </c>
      <c r="B71" t="s">
        <v>129</v>
      </c>
      <c r="C71" s="27">
        <v>44446.548611111109</v>
      </c>
      <c r="D71">
        <f t="shared" si="1"/>
        <v>0</v>
      </c>
      <c r="E71">
        <f t="shared" si="1"/>
        <v>3.3091383234364447</v>
      </c>
      <c r="F71">
        <f t="shared" si="1"/>
        <v>20.350468719476748</v>
      </c>
      <c r="G71">
        <f t="shared" si="1"/>
        <v>1</v>
      </c>
      <c r="H71">
        <f t="shared" si="1"/>
        <v>0.72691765459034408</v>
      </c>
      <c r="I71">
        <f t="shared" si="1"/>
        <v>7.8858550982510392E-2</v>
      </c>
      <c r="J71">
        <f t="shared" si="1"/>
        <v>1.1857437729623117E-2</v>
      </c>
    </row>
    <row r="72" spans="1:10" x14ac:dyDescent="0.25">
      <c r="A72" t="s">
        <v>15</v>
      </c>
      <c r="B72" t="s">
        <v>130</v>
      </c>
      <c r="C72" s="27">
        <v>44446.584027777775</v>
      </c>
      <c r="D72">
        <f t="shared" si="1"/>
        <v>0</v>
      </c>
      <c r="E72">
        <f t="shared" si="1"/>
        <v>2.7959187508662144</v>
      </c>
      <c r="F72">
        <f t="shared" si="1"/>
        <v>11.433552265311732</v>
      </c>
      <c r="G72">
        <f t="shared" si="1"/>
        <v>1</v>
      </c>
      <c r="H72">
        <f t="shared" si="1"/>
        <v>0.49992365569422814</v>
      </c>
      <c r="I72">
        <f t="shared" si="1"/>
        <v>4.0198213308339385E-2</v>
      </c>
      <c r="J72">
        <f t="shared" si="1"/>
        <v>8.6727131356837978E-3</v>
      </c>
    </row>
    <row r="73" spans="1:10" x14ac:dyDescent="0.25">
      <c r="A73" t="s">
        <v>13</v>
      </c>
      <c r="B73" t="s">
        <v>131</v>
      </c>
      <c r="C73" s="27">
        <v>44446.618750000001</v>
      </c>
      <c r="D73">
        <f t="shared" si="1"/>
        <v>0</v>
      </c>
      <c r="E73">
        <f t="shared" si="1"/>
        <v>3.9433952373638004</v>
      </c>
      <c r="F73">
        <f t="shared" si="1"/>
        <v>11.779960307301458</v>
      </c>
      <c r="G73">
        <f t="shared" si="1"/>
        <v>1</v>
      </c>
      <c r="H73">
        <f t="shared" si="1"/>
        <v>0.84247265031659069</v>
      </c>
      <c r="I73">
        <f t="shared" si="1"/>
        <v>7.1071385904215759E-2</v>
      </c>
      <c r="J73">
        <f t="shared" si="1"/>
        <v>1.934775241313565E-2</v>
      </c>
    </row>
    <row r="74" spans="1:10" x14ac:dyDescent="0.25">
      <c r="A74" t="s">
        <v>54</v>
      </c>
      <c r="B74" t="s">
        <v>132</v>
      </c>
      <c r="C74" s="27">
        <v>44446.654166666667</v>
      </c>
      <c r="D74">
        <f t="shared" si="1"/>
        <v>6.2613990208005459E-4</v>
      </c>
      <c r="E74">
        <f t="shared" si="1"/>
        <v>7.0056223592475212E-4</v>
      </c>
      <c r="F74">
        <f t="shared" si="1"/>
        <v>8.789773775951068E-3</v>
      </c>
      <c r="G74">
        <f t="shared" si="1"/>
        <v>1</v>
      </c>
      <c r="H74">
        <f t="shared" si="1"/>
        <v>9.4446903137844051E-3</v>
      </c>
      <c r="I74">
        <f t="shared" si="1"/>
        <v>1.9647496135000129E-4</v>
      </c>
      <c r="J74">
        <f t="shared" si="1"/>
        <v>2.9332322512656758E-3</v>
      </c>
    </row>
    <row r="75" spans="1:10" x14ac:dyDescent="0.25">
      <c r="A75" t="s">
        <v>28</v>
      </c>
      <c r="B75" t="s">
        <v>133</v>
      </c>
      <c r="C75" s="27">
        <v>44446.689583333333</v>
      </c>
      <c r="D75">
        <f t="shared" si="1"/>
        <v>1.3240704340223787E-2</v>
      </c>
      <c r="E75">
        <f t="shared" si="1"/>
        <v>0.39083606663185255</v>
      </c>
      <c r="F75">
        <f t="shared" si="1"/>
        <v>0.43083864835209973</v>
      </c>
      <c r="G75">
        <f t="shared" si="1"/>
        <v>1</v>
      </c>
      <c r="H75">
        <f t="shared" si="1"/>
        <v>0.43316689061133962</v>
      </c>
      <c r="I75">
        <f t="shared" si="1"/>
        <v>0.12879146154703719</v>
      </c>
      <c r="J75">
        <f t="shared" si="1"/>
        <v>0.62544402654477815</v>
      </c>
    </row>
    <row r="76" spans="1:10" x14ac:dyDescent="0.25">
      <c r="A76" t="s">
        <v>29</v>
      </c>
      <c r="B76" t="s">
        <v>134</v>
      </c>
      <c r="C76" s="27">
        <v>44446.724305555559</v>
      </c>
      <c r="D76">
        <f t="shared" si="1"/>
        <v>2.281329340755776E-2</v>
      </c>
      <c r="E76">
        <f t="shared" si="1"/>
        <v>0.71630816089105043</v>
      </c>
      <c r="F76">
        <f t="shared" si="1"/>
        <v>0.80589776053913198</v>
      </c>
      <c r="G76">
        <f t="shared" si="1"/>
        <v>1</v>
      </c>
      <c r="H76">
        <f t="shared" si="1"/>
        <v>0.84012830733022059</v>
      </c>
      <c r="I76">
        <f t="shared" si="1"/>
        <v>0.24874450406514959</v>
      </c>
      <c r="J76">
        <f t="shared" si="1"/>
        <v>1.1677094707601752</v>
      </c>
    </row>
    <row r="77" spans="1:10" x14ac:dyDescent="0.25">
      <c r="A77" t="s">
        <v>30</v>
      </c>
      <c r="B77" t="s">
        <v>135</v>
      </c>
      <c r="C77" s="27">
        <v>44446.759722222225</v>
      </c>
      <c r="D77">
        <f t="shared" si="1"/>
        <v>4.4365646987646265E-2</v>
      </c>
      <c r="E77">
        <f t="shared" si="1"/>
        <v>1.9397529252418606</v>
      </c>
      <c r="F77">
        <f t="shared" si="1"/>
        <v>1.9452946508076043</v>
      </c>
      <c r="G77">
        <f t="shared" si="1"/>
        <v>1</v>
      </c>
      <c r="H77">
        <f t="shared" si="1"/>
        <v>2.3423087376852121</v>
      </c>
      <c r="I77">
        <f t="shared" si="1"/>
        <v>0.70733934625151673</v>
      </c>
      <c r="J77">
        <f t="shared" si="1"/>
        <v>3.1663143146649322</v>
      </c>
    </row>
    <row r="78" spans="1:10" x14ac:dyDescent="0.25">
      <c r="A78" t="s">
        <v>31</v>
      </c>
      <c r="B78" t="s">
        <v>136</v>
      </c>
      <c r="C78" s="27">
        <v>44446.795138888891</v>
      </c>
      <c r="D78">
        <f t="shared" si="1"/>
        <v>7.2448848980016883E-2</v>
      </c>
      <c r="E78">
        <f t="shared" si="1"/>
        <v>3.0222697580373974</v>
      </c>
      <c r="F78">
        <f t="shared" si="1"/>
        <v>3.3693612386888505</v>
      </c>
      <c r="G78">
        <f t="shared" si="1"/>
        <v>1</v>
      </c>
      <c r="H78">
        <f t="shared" si="1"/>
        <v>3.780662951062939</v>
      </c>
      <c r="I78">
        <f t="shared" si="1"/>
        <v>1.1263963344390473</v>
      </c>
      <c r="J78">
        <f t="shared" si="1"/>
        <v>4.8830875669014775</v>
      </c>
    </row>
    <row r="79" spans="1:10" x14ac:dyDescent="0.25">
      <c r="A79" t="s">
        <v>32</v>
      </c>
      <c r="B79" t="s">
        <v>137</v>
      </c>
      <c r="C79" s="27">
        <v>44446.830555555556</v>
      </c>
      <c r="D79">
        <f t="shared" si="1"/>
        <v>9.5558504892126306E-2</v>
      </c>
      <c r="E79">
        <f t="shared" si="1"/>
        <v>3.8159103235108667</v>
      </c>
      <c r="F79">
        <f t="shared" si="1"/>
        <v>4.0127373860745257</v>
      </c>
      <c r="G79">
        <f t="shared" si="1"/>
        <v>1</v>
      </c>
      <c r="H79">
        <f t="shared" si="1"/>
        <v>4.8226587681277637</v>
      </c>
      <c r="I79">
        <f t="shared" si="1"/>
        <v>1.4346287142901235</v>
      </c>
      <c r="J79">
        <f t="shared" si="1"/>
        <v>6.1334498860194095</v>
      </c>
    </row>
    <row r="80" spans="1:10" x14ac:dyDescent="0.25">
      <c r="A80" t="s">
        <v>33</v>
      </c>
      <c r="B80" t="s">
        <v>138</v>
      </c>
      <c r="C80" s="27">
        <v>44446.865277777775</v>
      </c>
      <c r="D80">
        <f t="shared" si="1"/>
        <v>0.12262191724495482</v>
      </c>
      <c r="E80">
        <f t="shared" si="1"/>
        <v>5.1744736808127518</v>
      </c>
      <c r="F80">
        <f t="shared" si="1"/>
        <v>5.7962191029258552</v>
      </c>
      <c r="G80">
        <f t="shared" si="1"/>
        <v>1</v>
      </c>
      <c r="H80">
        <f t="shared" si="1"/>
        <v>6.6516227326585566</v>
      </c>
      <c r="I80">
        <f t="shared" si="1"/>
        <v>2.0054466847626906</v>
      </c>
      <c r="J80">
        <f t="shared" si="1"/>
        <v>8.2393065110925061</v>
      </c>
    </row>
    <row r="81" spans="1:10" x14ac:dyDescent="0.25">
      <c r="A81" t="s">
        <v>34</v>
      </c>
      <c r="B81" t="s">
        <v>139</v>
      </c>
      <c r="C81" s="27">
        <v>44446.900694444441</v>
      </c>
      <c r="D81">
        <f t="shared" si="1"/>
        <v>0.23180482717163264</v>
      </c>
      <c r="E81">
        <f t="shared" si="1"/>
        <v>9.6451277161431932</v>
      </c>
      <c r="F81">
        <f t="shared" si="1"/>
        <v>11.423514869578215</v>
      </c>
      <c r="G81">
        <f t="shared" si="1"/>
        <v>1</v>
      </c>
      <c r="H81">
        <f t="shared" si="1"/>
        <v>12.021171652285668</v>
      </c>
      <c r="I81">
        <f t="shared" si="1"/>
        <v>3.6671154251077076</v>
      </c>
      <c r="J81">
        <f t="shared" si="1"/>
        <v>14.295395061984305</v>
      </c>
    </row>
    <row r="82" spans="1:10" x14ac:dyDescent="0.25">
      <c r="A82" t="s">
        <v>35</v>
      </c>
      <c r="B82" t="s">
        <v>140</v>
      </c>
      <c r="C82" s="27">
        <v>44446.936111111114</v>
      </c>
      <c r="D82">
        <f t="shared" si="1"/>
        <v>0.37851633216150232</v>
      </c>
      <c r="E82">
        <f t="shared" si="1"/>
        <v>15.950435128972272</v>
      </c>
      <c r="F82">
        <f t="shared" si="1"/>
        <v>19.393169068137013</v>
      </c>
      <c r="G82">
        <f t="shared" si="1"/>
        <v>1</v>
      </c>
      <c r="H82">
        <f t="shared" si="1"/>
        <v>18.321453905867138</v>
      </c>
      <c r="I82">
        <f t="shared" si="1"/>
        <v>5.9638213028582685</v>
      </c>
      <c r="J82">
        <f t="shared" si="1"/>
        <v>22.156683352764396</v>
      </c>
    </row>
    <row r="83" spans="1:10" x14ac:dyDescent="0.25">
      <c r="A83" t="s">
        <v>36</v>
      </c>
      <c r="B83" t="s">
        <v>141</v>
      </c>
      <c r="C83" s="27">
        <v>44446.970833333333</v>
      </c>
      <c r="D83">
        <f t="shared" si="1"/>
        <v>0.56784181220707364</v>
      </c>
      <c r="E83">
        <f t="shared" si="1"/>
        <v>21.145479338325497</v>
      </c>
      <c r="F83">
        <f t="shared" si="1"/>
        <v>27.043848806495227</v>
      </c>
      <c r="G83">
        <f t="shared" si="1"/>
        <v>1</v>
      </c>
      <c r="H83">
        <f t="shared" si="1"/>
        <v>21.69963405216496</v>
      </c>
      <c r="I83">
        <f t="shared" si="1"/>
        <v>7.3366766463594217</v>
      </c>
      <c r="J83">
        <f t="shared" si="1"/>
        <v>25.587839075715024</v>
      </c>
    </row>
    <row r="84" spans="1:10" x14ac:dyDescent="0.25">
      <c r="A84" t="s">
        <v>54</v>
      </c>
      <c r="B84" t="s">
        <v>142</v>
      </c>
      <c r="C84" s="27">
        <v>44447.006249999999</v>
      </c>
      <c r="D84">
        <f t="shared" si="1"/>
        <v>1.135215616839314E-3</v>
      </c>
      <c r="E84">
        <f t="shared" si="1"/>
        <v>1.3904273366697941E-3</v>
      </c>
      <c r="F84">
        <f t="shared" si="1"/>
        <v>1.0705125625586405E-2</v>
      </c>
      <c r="G84">
        <f t="shared" si="1"/>
        <v>1</v>
      </c>
      <c r="H84">
        <f t="shared" si="1"/>
        <v>9.670512138970723E-3</v>
      </c>
      <c r="I84">
        <f t="shared" si="1"/>
        <v>9.7213426889784544E-4</v>
      </c>
      <c r="J84">
        <f t="shared" si="1"/>
        <v>2.4924971990249005E-2</v>
      </c>
    </row>
    <row r="85" spans="1:10" x14ac:dyDescent="0.25">
      <c r="A85" t="s">
        <v>54</v>
      </c>
      <c r="B85" t="s">
        <v>143</v>
      </c>
      <c r="C85" s="27">
        <v>44447.041666666664</v>
      </c>
      <c r="D85">
        <f t="shared" si="1"/>
        <v>4.810683566063514E-4</v>
      </c>
      <c r="E85">
        <f t="shared" si="1"/>
        <v>6.7884090321118477E-4</v>
      </c>
      <c r="F85">
        <f t="shared" si="1"/>
        <v>9.5508104398247633E-3</v>
      </c>
      <c r="G85">
        <f t="shared" ref="G85:J85" si="2">G39/$G39</f>
        <v>1</v>
      </c>
      <c r="H85">
        <f t="shared" si="2"/>
        <v>9.5005655225792098E-3</v>
      </c>
      <c r="I85">
        <f t="shared" si="2"/>
        <v>4.2975439856834057E-4</v>
      </c>
      <c r="J85">
        <f t="shared" si="2"/>
        <v>9.0504993489541573E-3</v>
      </c>
    </row>
    <row r="88" spans="1:10" x14ac:dyDescent="0.25">
      <c r="A88" t="s">
        <v>51</v>
      </c>
      <c r="B88" t="s">
        <v>52</v>
      </c>
      <c r="C88" t="s">
        <v>53</v>
      </c>
      <c r="D88" t="s">
        <v>40</v>
      </c>
      <c r="E88" t="s">
        <v>93</v>
      </c>
      <c r="F88" t="s">
        <v>42</v>
      </c>
      <c r="G88" t="s">
        <v>43</v>
      </c>
      <c r="H88" t="s">
        <v>44</v>
      </c>
      <c r="I88" t="s">
        <v>95</v>
      </c>
    </row>
    <row r="89" spans="1:10" x14ac:dyDescent="0.25">
      <c r="A89" t="s">
        <v>54</v>
      </c>
      <c r="B89" t="s">
        <v>106</v>
      </c>
      <c r="C89">
        <v>44445.741666666669</v>
      </c>
      <c r="D89">
        <v>1.5210293454619322E-3</v>
      </c>
      <c r="E89" s="41">
        <v>1.5656197822995783E-3</v>
      </c>
      <c r="F89">
        <v>1.2289124392455298E-2</v>
      </c>
      <c r="G89">
        <v>1.0241927892309141E-2</v>
      </c>
      <c r="H89">
        <v>8.7793615640343443E-4</v>
      </c>
      <c r="I89">
        <v>4.9431967379618205E-2</v>
      </c>
    </row>
    <row r="90" spans="1:10" x14ac:dyDescent="0.25">
      <c r="A90" t="s">
        <v>54</v>
      </c>
      <c r="B90" t="s">
        <v>107</v>
      </c>
      <c r="C90">
        <v>44445.777083333334</v>
      </c>
      <c r="D90">
        <v>1.2092436582551505E-3</v>
      </c>
      <c r="E90" s="41">
        <v>7.1968451115185343E-4</v>
      </c>
      <c r="F90">
        <v>1.1263116874376517E-2</v>
      </c>
      <c r="G90">
        <v>9.501355243004786E-3</v>
      </c>
      <c r="H90">
        <v>2.0298793904283046E-4</v>
      </c>
      <c r="I90">
        <v>1.770445607373564E-3</v>
      </c>
    </row>
    <row r="91" spans="1:10" x14ac:dyDescent="0.25">
      <c r="A91" t="s">
        <v>54</v>
      </c>
      <c r="B91" t="s">
        <v>117</v>
      </c>
      <c r="C91">
        <v>44446.12777777778</v>
      </c>
      <c r="D91">
        <v>7.2756429292629324E-4</v>
      </c>
      <c r="E91" s="41">
        <v>1.2557377883742438E-3</v>
      </c>
      <c r="F91">
        <v>1.040650268541223E-2</v>
      </c>
      <c r="G91">
        <v>9.6280301037680611E-3</v>
      </c>
      <c r="H91">
        <v>1.9080002375720141E-3</v>
      </c>
      <c r="I91">
        <v>3.4804300053453703E-2</v>
      </c>
    </row>
    <row r="92" spans="1:10" x14ac:dyDescent="0.25">
      <c r="A92" t="s">
        <v>54</v>
      </c>
      <c r="B92" t="s">
        <v>118</v>
      </c>
      <c r="C92">
        <v>44446.162499999999</v>
      </c>
      <c r="D92">
        <v>6.430833119880539E-4</v>
      </c>
      <c r="E92" s="41">
        <v>9.0685646707467944E-4</v>
      </c>
      <c r="F92">
        <v>9.6593293404036162E-3</v>
      </c>
      <c r="G92">
        <v>9.3247080238267818E-3</v>
      </c>
      <c r="H92">
        <v>8.3927822073017204E-4</v>
      </c>
      <c r="I92">
        <v>1.4813805581745153E-2</v>
      </c>
    </row>
    <row r="93" spans="1:10" x14ac:dyDescent="0.25">
      <c r="A93" t="s">
        <v>54</v>
      </c>
      <c r="B93" t="s">
        <v>125</v>
      </c>
      <c r="C93">
        <v>44446.408333333333</v>
      </c>
      <c r="D93">
        <v>6.8321123621285871E-4</v>
      </c>
      <c r="E93" s="41">
        <v>6.8833275972270027E-4</v>
      </c>
      <c r="F93">
        <v>9.3621449759902983E-3</v>
      </c>
      <c r="G93">
        <v>9.0302702525525674E-3</v>
      </c>
      <c r="H93">
        <v>2.8475670714718851E-4</v>
      </c>
      <c r="I93">
        <v>3.7970975301965027E-3</v>
      </c>
    </row>
    <row r="94" spans="1:10" x14ac:dyDescent="0.25">
      <c r="A94" t="s">
        <v>54</v>
      </c>
      <c r="B94" t="s">
        <v>132</v>
      </c>
      <c r="C94">
        <v>44446.654166666667</v>
      </c>
      <c r="D94">
        <v>6.2613990208005459E-4</v>
      </c>
      <c r="E94" s="41">
        <v>7.0056223592475212E-4</v>
      </c>
      <c r="F94">
        <v>8.789773775951068E-3</v>
      </c>
      <c r="G94">
        <v>9.4446903137844051E-3</v>
      </c>
      <c r="H94">
        <v>1.9647496135000129E-4</v>
      </c>
      <c r="I94">
        <v>2.9332322512656758E-3</v>
      </c>
    </row>
    <row r="95" spans="1:10" x14ac:dyDescent="0.25">
      <c r="A95" t="s">
        <v>54</v>
      </c>
      <c r="B95" t="s">
        <v>142</v>
      </c>
      <c r="C95">
        <v>44447.006249999999</v>
      </c>
      <c r="D95">
        <v>1.135215616839314E-3</v>
      </c>
      <c r="E95" s="41">
        <v>1.3904273366697941E-3</v>
      </c>
      <c r="F95">
        <v>1.0705125625586405E-2</v>
      </c>
      <c r="G95">
        <v>9.670512138970723E-3</v>
      </c>
      <c r="H95">
        <v>9.7213426889784544E-4</v>
      </c>
      <c r="I95">
        <v>2.4924971990249005E-2</v>
      </c>
    </row>
    <row r="96" spans="1:10" x14ac:dyDescent="0.25">
      <c r="A96" t="s">
        <v>54</v>
      </c>
      <c r="B96" t="s">
        <v>143</v>
      </c>
      <c r="C96">
        <v>44447.041666666664</v>
      </c>
      <c r="D96">
        <v>4.810683566063514E-4</v>
      </c>
      <c r="E96" s="41">
        <v>6.7884090321118477E-4</v>
      </c>
      <c r="F96">
        <v>9.5508104398247633E-3</v>
      </c>
      <c r="G96">
        <v>9.5005655225792098E-3</v>
      </c>
      <c r="H96">
        <v>4.2975439856834057E-4</v>
      </c>
      <c r="I96">
        <v>9.0504993489541573E-3</v>
      </c>
    </row>
    <row r="97" spans="1:9" x14ac:dyDescent="0.25">
      <c r="A97" t="s">
        <v>28</v>
      </c>
      <c r="B97" t="s">
        <v>108</v>
      </c>
      <c r="C97">
        <v>44445.811805555553</v>
      </c>
      <c r="D97">
        <v>1.7364996532021008E-2</v>
      </c>
      <c r="E97">
        <v>0.42882716253261549</v>
      </c>
      <c r="F97">
        <v>0.53383888760445219</v>
      </c>
      <c r="G97">
        <v>0.42578723123162798</v>
      </c>
      <c r="H97">
        <v>0.12851339300459094</v>
      </c>
      <c r="I97">
        <v>0.63065693430656933</v>
      </c>
    </row>
    <row r="98" spans="1:9" x14ac:dyDescent="0.25">
      <c r="A98" t="s">
        <v>28</v>
      </c>
      <c r="B98" t="s">
        <v>133</v>
      </c>
      <c r="C98">
        <v>44446.689583333333</v>
      </c>
      <c r="D98">
        <v>1.3240704340223787E-2</v>
      </c>
      <c r="E98">
        <v>0.39083606663185255</v>
      </c>
      <c r="F98">
        <v>0.43083864835209973</v>
      </c>
      <c r="G98">
        <v>0.43316689061133962</v>
      </c>
      <c r="H98">
        <v>0.12879146154703719</v>
      </c>
      <c r="I98">
        <v>0.62544402654477815</v>
      </c>
    </row>
    <row r="99" spans="1:9" x14ac:dyDescent="0.25">
      <c r="A99" t="s">
        <v>29</v>
      </c>
      <c r="B99" t="s">
        <v>109</v>
      </c>
      <c r="C99">
        <v>44445.847222222219</v>
      </c>
      <c r="D99">
        <v>3.216405388750268E-2</v>
      </c>
      <c r="E99">
        <v>0.87680059705650093</v>
      </c>
      <c r="F99">
        <v>1.1073992171517093</v>
      </c>
      <c r="G99">
        <v>0.87507670152562123</v>
      </c>
      <c r="H99">
        <v>0.26143164793638407</v>
      </c>
      <c r="I99">
        <v>1.2289706425321292</v>
      </c>
    </row>
    <row r="100" spans="1:9" x14ac:dyDescent="0.25">
      <c r="A100" t="s">
        <v>29</v>
      </c>
      <c r="B100" t="s">
        <v>134</v>
      </c>
      <c r="C100">
        <v>44446.724305555559</v>
      </c>
      <c r="D100">
        <v>2.281329340755776E-2</v>
      </c>
      <c r="E100">
        <v>0.71630816089105043</v>
      </c>
      <c r="F100">
        <v>0.80589776053913198</v>
      </c>
      <c r="G100">
        <v>0.84012830733022059</v>
      </c>
      <c r="H100">
        <v>0.24874450406514959</v>
      </c>
      <c r="I100">
        <v>1.1677094707601752</v>
      </c>
    </row>
    <row r="101" spans="1:9" x14ac:dyDescent="0.25">
      <c r="A101" t="s">
        <v>30</v>
      </c>
      <c r="B101" t="s">
        <v>110</v>
      </c>
      <c r="C101">
        <v>44445.881944444445</v>
      </c>
      <c r="D101">
        <v>6.9271729520288733E-2</v>
      </c>
      <c r="E101">
        <v>2.2237997199826678</v>
      </c>
      <c r="F101">
        <v>2.8800759402997036</v>
      </c>
      <c r="G101">
        <v>2.3087416501987423</v>
      </c>
      <c r="H101">
        <v>0.69132347011103013</v>
      </c>
      <c r="I101">
        <v>3.0726053884551709</v>
      </c>
    </row>
    <row r="102" spans="1:9" x14ac:dyDescent="0.25">
      <c r="A102" t="s">
        <v>30</v>
      </c>
      <c r="B102" t="s">
        <v>135</v>
      </c>
      <c r="C102">
        <v>44446.759722222225</v>
      </c>
      <c r="D102">
        <v>4.4365646987646265E-2</v>
      </c>
      <c r="E102">
        <v>1.9397529252418606</v>
      </c>
      <c r="F102">
        <v>1.9452946508076043</v>
      </c>
      <c r="G102">
        <v>2.3423087376852121</v>
      </c>
      <c r="H102">
        <v>0.70733934625151673</v>
      </c>
      <c r="I102">
        <v>3.1663143146649322</v>
      </c>
    </row>
    <row r="103" spans="1:9" x14ac:dyDescent="0.25">
      <c r="A103" t="s">
        <v>31</v>
      </c>
      <c r="B103" t="s">
        <v>111</v>
      </c>
      <c r="C103">
        <v>44445.917361111111</v>
      </c>
      <c r="D103">
        <v>9.1119793391166146E-2</v>
      </c>
      <c r="E103">
        <v>3.1696268116521171</v>
      </c>
      <c r="F103">
        <v>4.0299671864617324</v>
      </c>
      <c r="G103">
        <v>3.5158427507655352</v>
      </c>
      <c r="H103">
        <v>1.0412201521251161</v>
      </c>
      <c r="I103">
        <v>4.4757403597386789</v>
      </c>
    </row>
    <row r="104" spans="1:9" x14ac:dyDescent="0.25">
      <c r="A104" t="s">
        <v>31</v>
      </c>
      <c r="B104" t="s">
        <v>136</v>
      </c>
      <c r="C104">
        <v>44446.795138888891</v>
      </c>
      <c r="D104">
        <v>7.2448848980016883E-2</v>
      </c>
      <c r="E104">
        <v>3.0222697580373974</v>
      </c>
      <c r="F104">
        <v>3.3693612386888505</v>
      </c>
      <c r="G104">
        <v>3.780662951062939</v>
      </c>
      <c r="H104">
        <v>1.1263963344390473</v>
      </c>
      <c r="I104">
        <v>4.8830875669014775</v>
      </c>
    </row>
    <row r="105" spans="1:9" x14ac:dyDescent="0.25">
      <c r="A105" t="s">
        <v>32</v>
      </c>
      <c r="B105" t="s">
        <v>112</v>
      </c>
      <c r="C105">
        <v>44445.95208333333</v>
      </c>
      <c r="D105">
        <v>0.10961800667647062</v>
      </c>
      <c r="E105">
        <v>4.0612712307457643</v>
      </c>
      <c r="F105">
        <v>5.0108518845834542</v>
      </c>
      <c r="G105">
        <v>4.4984601268925299</v>
      </c>
      <c r="H105">
        <v>1.3397268631882417</v>
      </c>
      <c r="I105">
        <v>5.6973453635555993</v>
      </c>
    </row>
    <row r="106" spans="1:9" x14ac:dyDescent="0.25">
      <c r="A106" t="s">
        <v>32</v>
      </c>
      <c r="B106" t="s">
        <v>137</v>
      </c>
      <c r="C106">
        <v>44446.830555555556</v>
      </c>
      <c r="D106">
        <v>9.5558504892126306E-2</v>
      </c>
      <c r="E106">
        <v>3.8159103235108667</v>
      </c>
      <c r="F106">
        <v>4.0127373860745257</v>
      </c>
      <c r="G106">
        <v>4.8226587681277637</v>
      </c>
      <c r="H106">
        <v>1.4346287142901235</v>
      </c>
      <c r="I106">
        <v>6.1334498860194095</v>
      </c>
    </row>
    <row r="107" spans="1:9" x14ac:dyDescent="0.25">
      <c r="A107" t="s">
        <v>33</v>
      </c>
      <c r="B107" t="s">
        <v>113</v>
      </c>
      <c r="C107">
        <v>44445.987500000003</v>
      </c>
      <c r="D107">
        <v>0.16840541417294699</v>
      </c>
      <c r="E107">
        <v>6.1633137596908334</v>
      </c>
      <c r="F107">
        <v>7.8611207751726599</v>
      </c>
      <c r="G107">
        <v>7.0356133727627048</v>
      </c>
      <c r="H107">
        <v>2.1051946159162394</v>
      </c>
      <c r="I107">
        <v>8.6362957861034975</v>
      </c>
    </row>
    <row r="108" spans="1:9" x14ac:dyDescent="0.25">
      <c r="A108" t="s">
        <v>33</v>
      </c>
      <c r="B108" t="s">
        <v>138</v>
      </c>
      <c r="C108">
        <v>44446.865277777775</v>
      </c>
      <c r="D108">
        <v>0.12262191724495482</v>
      </c>
      <c r="E108">
        <v>5.1744736808127518</v>
      </c>
      <c r="F108">
        <v>5.7962191029258552</v>
      </c>
      <c r="G108">
        <v>6.6516227326585566</v>
      </c>
      <c r="H108">
        <v>2.0054466847626906</v>
      </c>
      <c r="I108">
        <v>8.2393065110925061</v>
      </c>
    </row>
    <row r="109" spans="1:9" x14ac:dyDescent="0.25">
      <c r="A109" t="s">
        <v>34</v>
      </c>
      <c r="B109" t="s">
        <v>114</v>
      </c>
      <c r="C109">
        <v>44446.022222222222</v>
      </c>
      <c r="D109">
        <v>0.25387837902722427</v>
      </c>
      <c r="E109">
        <v>10.183725452537571</v>
      </c>
      <c r="F109">
        <v>12.839279540980458</v>
      </c>
      <c r="G109">
        <v>11.530657319825227</v>
      </c>
      <c r="H109">
        <v>3.5896468526432037</v>
      </c>
      <c r="I109">
        <v>14.166208527392326</v>
      </c>
    </row>
    <row r="110" spans="1:9" x14ac:dyDescent="0.25">
      <c r="A110" t="s">
        <v>34</v>
      </c>
      <c r="B110" t="s">
        <v>139</v>
      </c>
      <c r="C110">
        <v>44446.900694444441</v>
      </c>
      <c r="D110">
        <v>0.23180482717163264</v>
      </c>
      <c r="E110">
        <v>9.6451277161431932</v>
      </c>
      <c r="F110">
        <v>11.423514869578215</v>
      </c>
      <c r="G110">
        <v>12.021171652285668</v>
      </c>
      <c r="H110">
        <v>3.6671154251077076</v>
      </c>
      <c r="I110">
        <v>14.295395061984305</v>
      </c>
    </row>
    <row r="111" spans="1:9" x14ac:dyDescent="0.25">
      <c r="A111" t="s">
        <v>35</v>
      </c>
      <c r="B111" t="s">
        <v>115</v>
      </c>
      <c r="C111">
        <v>44446.057638888888</v>
      </c>
      <c r="D111">
        <v>0.45200959392200085</v>
      </c>
      <c r="E111">
        <v>17.0582693381429</v>
      </c>
      <c r="F111">
        <v>22.369514720469262</v>
      </c>
      <c r="G111">
        <v>18.306739566357752</v>
      </c>
      <c r="H111">
        <v>5.9069747510457908</v>
      </c>
      <c r="I111">
        <v>22.414903096598394</v>
      </c>
    </row>
    <row r="112" spans="1:9" x14ac:dyDescent="0.25">
      <c r="A112" t="s">
        <v>35</v>
      </c>
      <c r="B112" t="s">
        <v>140</v>
      </c>
      <c r="C112">
        <v>44446.936111111114</v>
      </c>
      <c r="D112">
        <v>0.37851633216150232</v>
      </c>
      <c r="E112">
        <v>15.950435128972272</v>
      </c>
      <c r="F112">
        <v>19.393169068137013</v>
      </c>
      <c r="G112">
        <v>18.321453905867138</v>
      </c>
      <c r="H112">
        <v>5.9638213028582685</v>
      </c>
      <c r="I112">
        <v>22.156683352764396</v>
      </c>
    </row>
    <row r="113" spans="1:9" x14ac:dyDescent="0.25">
      <c r="A113" t="s">
        <v>36</v>
      </c>
      <c r="B113" t="s">
        <v>116</v>
      </c>
      <c r="C113">
        <v>44446.092361111114</v>
      </c>
      <c r="D113">
        <v>0.49687035386858369</v>
      </c>
      <c r="E113">
        <v>19.663905308389037</v>
      </c>
      <c r="F113">
        <v>25.555782399523469</v>
      </c>
      <c r="G113">
        <v>19.515875208062621</v>
      </c>
      <c r="H113">
        <v>6.6183501024400675</v>
      </c>
      <c r="I113">
        <v>24.536526549150818</v>
      </c>
    </row>
    <row r="114" spans="1:9" x14ac:dyDescent="0.25">
      <c r="A114" t="s">
        <v>36</v>
      </c>
      <c r="B114" t="s">
        <v>141</v>
      </c>
      <c r="C114">
        <v>44446.970833333333</v>
      </c>
      <c r="D114">
        <v>0.56784181220707364</v>
      </c>
      <c r="E114">
        <v>21.145479338325497</v>
      </c>
      <c r="F114">
        <v>27.043848806495227</v>
      </c>
      <c r="G114">
        <v>21.69963405216496</v>
      </c>
      <c r="H114">
        <v>7.3366766463594217</v>
      </c>
      <c r="I114">
        <v>25.587839075715024</v>
      </c>
    </row>
    <row r="115" spans="1:9" x14ac:dyDescent="0.25">
      <c r="A115" t="s">
        <v>13</v>
      </c>
      <c r="B115" t="s">
        <v>119</v>
      </c>
      <c r="C115">
        <v>44446.197916666664</v>
      </c>
      <c r="D115">
        <v>0</v>
      </c>
      <c r="E115">
        <v>4.1449204281709466</v>
      </c>
      <c r="F115">
        <v>12.460148423303906</v>
      </c>
      <c r="G115">
        <v>0.80195351654418667</v>
      </c>
      <c r="H115">
        <v>6.9691682613193542E-2</v>
      </c>
      <c r="I115">
        <v>4.5806733454473336E-2</v>
      </c>
    </row>
    <row r="116" spans="1:9" x14ac:dyDescent="0.25">
      <c r="A116" t="s">
        <v>13</v>
      </c>
      <c r="B116" t="s">
        <v>131</v>
      </c>
      <c r="C116">
        <v>44446.618750000001</v>
      </c>
      <c r="D116">
        <v>0</v>
      </c>
      <c r="E116">
        <v>3.9433952373638004</v>
      </c>
      <c r="F116">
        <v>11.779960307301458</v>
      </c>
      <c r="G116">
        <v>0.84247265031659069</v>
      </c>
      <c r="H116">
        <v>7.1071385904215759E-2</v>
      </c>
      <c r="I116">
        <v>1.934775241313565E-2</v>
      </c>
    </row>
    <row r="117" spans="1:9" x14ac:dyDescent="0.25">
      <c r="A117" t="s">
        <v>37</v>
      </c>
      <c r="B117" t="s">
        <v>124</v>
      </c>
      <c r="C117">
        <v>44446.372916666667</v>
      </c>
      <c r="D117">
        <v>7.0371735063374144E-2</v>
      </c>
      <c r="E117">
        <v>4.4160300739346807</v>
      </c>
      <c r="F117">
        <v>11.979041239804099</v>
      </c>
      <c r="G117">
        <v>2.7465494590332562</v>
      </c>
      <c r="H117">
        <v>0.61479285787916471</v>
      </c>
      <c r="I117">
        <v>2.3783477320629993</v>
      </c>
    </row>
    <row r="118" spans="1:9" x14ac:dyDescent="0.25">
      <c r="A118" t="s">
        <v>37</v>
      </c>
      <c r="B118" t="s">
        <v>126</v>
      </c>
      <c r="C118">
        <v>44446.443749999999</v>
      </c>
      <c r="D118">
        <v>7.3471622904739076E-2</v>
      </c>
      <c r="E118">
        <v>4.8082654106852436</v>
      </c>
      <c r="F118">
        <v>12.958348610053491</v>
      </c>
      <c r="G118">
        <v>3.0139582216957628</v>
      </c>
      <c r="H118">
        <v>0.67455062940087052</v>
      </c>
      <c r="I118">
        <v>2.6097009523272319</v>
      </c>
    </row>
    <row r="119" spans="1:9" x14ac:dyDescent="0.25">
      <c r="A119" t="s">
        <v>15</v>
      </c>
      <c r="B119" t="s">
        <v>120</v>
      </c>
      <c r="C119">
        <v>44446.232638888891</v>
      </c>
      <c r="D119">
        <v>0</v>
      </c>
      <c r="E119">
        <v>2.942406660631498</v>
      </c>
      <c r="F119">
        <v>11.525955339752558</v>
      </c>
      <c r="G119">
        <v>0.49529531177132197</v>
      </c>
      <c r="H119">
        <v>4.1826461470935175E-2</v>
      </c>
      <c r="I119">
        <v>1.1704112144405124E-2</v>
      </c>
    </row>
    <row r="120" spans="1:9" x14ac:dyDescent="0.25">
      <c r="A120" t="s">
        <v>15</v>
      </c>
      <c r="B120" t="s">
        <v>130</v>
      </c>
      <c r="C120">
        <v>44446.584027777775</v>
      </c>
      <c r="D120">
        <v>0</v>
      </c>
      <c r="E120">
        <v>2.7959187508662144</v>
      </c>
      <c r="F120">
        <v>11.433552265311732</v>
      </c>
      <c r="G120">
        <v>0.49992365569422814</v>
      </c>
      <c r="H120">
        <v>4.0198213308339385E-2</v>
      </c>
      <c r="I120">
        <v>8.6727131356837978E-3</v>
      </c>
    </row>
    <row r="121" spans="1:9" x14ac:dyDescent="0.25">
      <c r="A121" t="s">
        <v>17</v>
      </c>
      <c r="B121" t="s">
        <v>121</v>
      </c>
      <c r="C121">
        <v>44446.268055555556</v>
      </c>
      <c r="D121">
        <v>0</v>
      </c>
      <c r="E121">
        <v>3.3698410696266397</v>
      </c>
      <c r="F121">
        <v>20.777850655903126</v>
      </c>
      <c r="G121">
        <v>0.72361755802219985</v>
      </c>
      <c r="H121">
        <v>7.8960645812310798E-2</v>
      </c>
      <c r="I121">
        <v>1.6683905146316853E-2</v>
      </c>
    </row>
    <row r="122" spans="1:9" x14ac:dyDescent="0.25">
      <c r="A122" t="s">
        <v>17</v>
      </c>
      <c r="B122" t="s">
        <v>129</v>
      </c>
      <c r="C122">
        <v>44446.548611111109</v>
      </c>
      <c r="D122">
        <v>0</v>
      </c>
      <c r="E122">
        <v>3.3091383234364447</v>
      </c>
      <c r="F122">
        <v>20.350468719476748</v>
      </c>
      <c r="G122">
        <v>0.72691765459034408</v>
      </c>
      <c r="H122">
        <v>7.8858550982510392E-2</v>
      </c>
      <c r="I122">
        <v>1.1857437729623117E-2</v>
      </c>
    </row>
    <row r="123" spans="1:9" x14ac:dyDescent="0.25">
      <c r="A123" t="s">
        <v>19</v>
      </c>
      <c r="B123" t="s">
        <v>122</v>
      </c>
      <c r="C123">
        <v>44446.302777777775</v>
      </c>
      <c r="D123">
        <v>0</v>
      </c>
      <c r="E123">
        <v>1.8651852817292376</v>
      </c>
      <c r="F123">
        <v>12.95366609561788</v>
      </c>
      <c r="G123">
        <v>0.553472849700544</v>
      </c>
      <c r="H123">
        <v>3.4937157480384035E-2</v>
      </c>
      <c r="I123">
        <v>9.8001496339982473E-3</v>
      </c>
    </row>
    <row r="124" spans="1:9" x14ac:dyDescent="0.25">
      <c r="A124" t="s">
        <v>19</v>
      </c>
      <c r="B124" t="s">
        <v>128</v>
      </c>
      <c r="C124">
        <v>44446.513888888891</v>
      </c>
      <c r="D124">
        <v>0</v>
      </c>
      <c r="E124">
        <v>1.9439725953727802</v>
      </c>
      <c r="F124">
        <v>13.488263110435195</v>
      </c>
      <c r="G124">
        <v>0.59377317643292105</v>
      </c>
      <c r="H124">
        <v>3.632814014480229E-2</v>
      </c>
      <c r="I124">
        <v>8.8021981732749853E-3</v>
      </c>
    </row>
    <row r="125" spans="1:9" x14ac:dyDescent="0.25">
      <c r="A125" t="s">
        <v>21</v>
      </c>
      <c r="B125" t="s">
        <v>123</v>
      </c>
      <c r="C125">
        <v>44446.338194444441</v>
      </c>
      <c r="D125">
        <v>0</v>
      </c>
      <c r="E125">
        <v>3.9447441129209393</v>
      </c>
      <c r="F125">
        <v>16.342830884477994</v>
      </c>
      <c r="G125">
        <v>1.025016473417107</v>
      </c>
      <c r="H125">
        <v>7.7324485855981867E-2</v>
      </c>
      <c r="I125">
        <v>8.4958903159428001E-2</v>
      </c>
    </row>
    <row r="126" spans="1:9" x14ac:dyDescent="0.25">
      <c r="A126" t="s">
        <v>21</v>
      </c>
      <c r="B126" t="s">
        <v>127</v>
      </c>
      <c r="C126">
        <v>44446.478472222225</v>
      </c>
      <c r="D126">
        <v>0</v>
      </c>
      <c r="E126">
        <v>4.1146837879712663</v>
      </c>
      <c r="F126">
        <v>17.186755246725198</v>
      </c>
      <c r="G126">
        <v>1.03196276820508</v>
      </c>
      <c r="H126">
        <v>8.2570777970796747E-2</v>
      </c>
      <c r="I126">
        <v>8.4276257101272359E-2</v>
      </c>
    </row>
    <row r="128" spans="1:9" x14ac:dyDescent="0.25">
      <c r="C128" t="s">
        <v>195</v>
      </c>
      <c r="D128">
        <f>AVERAGE(D89:D96)</f>
        <v>8.7831946504625098E-4</v>
      </c>
      <c r="E128">
        <f t="shared" ref="E128:I128" si="3">AVERAGE(E89:E96)</f>
        <v>9.8825772305359831E-4</v>
      </c>
      <c r="F128">
        <f t="shared" si="3"/>
        <v>1.0253241013750025E-2</v>
      </c>
      <c r="G128">
        <f t="shared" si="3"/>
        <v>9.542757436349459E-3</v>
      </c>
      <c r="H128">
        <f t="shared" si="3"/>
        <v>7.139153612139784E-4</v>
      </c>
      <c r="I128">
        <f t="shared" si="3"/>
        <v>1.7690789967856994E-2</v>
      </c>
    </row>
    <row r="129" spans="3:9" x14ac:dyDescent="0.25">
      <c r="C129" t="s">
        <v>196</v>
      </c>
      <c r="D129">
        <f>_xlfn.STDEV.S(D89:D95)</f>
        <v>3.5255337754155355E-4</v>
      </c>
      <c r="E129">
        <f t="shared" ref="E129:I129" si="4">_xlfn.STDEV.S(E89:E95)</f>
        <v>3.6615965906780805E-4</v>
      </c>
      <c r="F129">
        <f t="shared" si="4"/>
        <v>1.197942113904655E-3</v>
      </c>
      <c r="G129">
        <f t="shared" si="4"/>
        <v>3.7275945597442463E-4</v>
      </c>
      <c r="H129">
        <f t="shared" si="4"/>
        <v>6.1054177609546516E-4</v>
      </c>
      <c r="I129">
        <f t="shared" si="4"/>
        <v>1.8323926150873266E-2</v>
      </c>
    </row>
    <row r="130" spans="3:9" x14ac:dyDescent="0.25">
      <c r="C130" t="s">
        <v>197</v>
      </c>
      <c r="D130">
        <f>3*D129</f>
        <v>1.0576601326246606E-3</v>
      </c>
      <c r="E130">
        <f t="shared" ref="E130:I130" si="5">3*E129</f>
        <v>1.098478977203424E-3</v>
      </c>
      <c r="F130">
        <f t="shared" si="5"/>
        <v>3.5938263417139649E-3</v>
      </c>
      <c r="G130">
        <f t="shared" si="5"/>
        <v>1.1182783679232738E-3</v>
      </c>
      <c r="H130">
        <f t="shared" si="5"/>
        <v>1.8316253282863954E-3</v>
      </c>
      <c r="I130">
        <f t="shared" si="5"/>
        <v>5.4971778452619802E-2</v>
      </c>
    </row>
    <row r="131" spans="3:9" x14ac:dyDescent="0.25">
      <c r="C131" t="s">
        <v>198</v>
      </c>
      <c r="D131">
        <f>D130+D128</f>
        <v>1.9359795976709115E-3</v>
      </c>
      <c r="E131">
        <f t="shared" ref="E131:I131" si="6">E130+E128</f>
        <v>2.0867367002570221E-3</v>
      </c>
      <c r="F131">
        <f t="shared" si="6"/>
        <v>1.3847067355463989E-2</v>
      </c>
      <c r="G131">
        <f t="shared" si="6"/>
        <v>1.0661035804272733E-2</v>
      </c>
      <c r="H131">
        <f t="shared" si="6"/>
        <v>2.5455406895003737E-3</v>
      </c>
      <c r="I131">
        <f t="shared" si="6"/>
        <v>7.2662568420476803E-2</v>
      </c>
    </row>
    <row r="133" spans="3:9" x14ac:dyDescent="0.25">
      <c r="C133" t="s">
        <v>193</v>
      </c>
      <c r="D133">
        <v>9.0513564999999997E-3</v>
      </c>
      <c r="E133">
        <v>0.270538</v>
      </c>
    </row>
    <row r="134" spans="3:9" x14ac:dyDescent="0.25">
      <c r="C134" t="s">
        <v>194</v>
      </c>
      <c r="D134">
        <f>D133*3</f>
        <v>2.7154069499999999E-2</v>
      </c>
      <c r="E134">
        <f>E133*3</f>
        <v>0.81161400000000006</v>
      </c>
    </row>
  </sheetData>
  <sortState xmlns:xlrd2="http://schemas.microsoft.com/office/spreadsheetml/2017/richdata2" ref="A89:I126">
    <sortCondition ref="A89:A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6D63-81AD-4F06-9F6F-3D76F71CB776}">
  <dimension ref="A1:W117"/>
  <sheetViews>
    <sheetView tabSelected="1" topLeftCell="A55" workbookViewId="0">
      <selection activeCell="A87" sqref="A87"/>
    </sheetView>
  </sheetViews>
  <sheetFormatPr defaultColWidth="8.7109375" defaultRowHeight="12.75" x14ac:dyDescent="0.2"/>
  <cols>
    <col min="1" max="1" width="14.42578125" style="6" customWidth="1"/>
    <col min="2" max="2" width="33.5703125" style="6" customWidth="1"/>
    <col min="3" max="4" width="12.28515625" style="6" bestFit="1" customWidth="1"/>
    <col min="5" max="5" width="11.28515625" style="6" bestFit="1" customWidth="1"/>
    <col min="6" max="6" width="10.28515625" style="6" bestFit="1" customWidth="1"/>
    <col min="7" max="7" width="10.85546875" style="6" bestFit="1" customWidth="1"/>
    <col min="8" max="12" width="8.7109375" style="6"/>
    <col min="13" max="13" width="10.85546875" style="6" customWidth="1"/>
    <col min="14" max="16384" width="8.7109375" style="6"/>
  </cols>
  <sheetData>
    <row r="1" spans="1:23" x14ac:dyDescent="0.2">
      <c r="A1" s="5" t="s">
        <v>38</v>
      </c>
    </row>
    <row r="2" spans="1:23" x14ac:dyDescent="0.2">
      <c r="A2" s="7" t="s">
        <v>39</v>
      </c>
      <c r="B2" s="8" t="s">
        <v>40</v>
      </c>
      <c r="C2" s="8" t="s">
        <v>41</v>
      </c>
      <c r="D2" s="8"/>
      <c r="E2" s="7" t="s">
        <v>39</v>
      </c>
      <c r="F2" s="8" t="s">
        <v>42</v>
      </c>
      <c r="G2" s="8" t="s">
        <v>41</v>
      </c>
      <c r="H2" s="8"/>
      <c r="I2" s="7" t="s">
        <v>39</v>
      </c>
      <c r="J2" s="8" t="s">
        <v>43</v>
      </c>
      <c r="K2" s="8" t="s">
        <v>41</v>
      </c>
      <c r="L2" s="8"/>
      <c r="M2" s="7" t="s">
        <v>39</v>
      </c>
      <c r="N2" s="8" t="s">
        <v>44</v>
      </c>
      <c r="O2" s="8" t="s">
        <v>41</v>
      </c>
      <c r="P2" s="8"/>
      <c r="Q2" s="7" t="s">
        <v>39</v>
      </c>
      <c r="R2" s="8" t="s">
        <v>45</v>
      </c>
      <c r="S2" s="8" t="s">
        <v>41</v>
      </c>
      <c r="T2" s="8"/>
      <c r="U2" s="7" t="s">
        <v>39</v>
      </c>
      <c r="V2" s="8" t="s">
        <v>46</v>
      </c>
      <c r="W2" s="8" t="s">
        <v>41</v>
      </c>
    </row>
    <row r="3" spans="1:23" ht="15" x14ac:dyDescent="0.25">
      <c r="A3" s="9" t="s">
        <v>28</v>
      </c>
      <c r="B3" s="10">
        <v>2.17</v>
      </c>
      <c r="C3">
        <v>1.7364996532021008E-2</v>
      </c>
      <c r="D3" s="19"/>
      <c r="E3" s="9" t="s">
        <v>28</v>
      </c>
      <c r="F3" s="10">
        <v>6.5</v>
      </c>
      <c r="G3">
        <v>0.53383888760445219</v>
      </c>
      <c r="H3" s="10"/>
      <c r="I3" s="9" t="s">
        <v>28</v>
      </c>
      <c r="J3" s="10">
        <v>2.11</v>
      </c>
      <c r="K3">
        <v>0.42578723123162798</v>
      </c>
      <c r="L3" s="10"/>
      <c r="M3" s="9" t="s">
        <v>28</v>
      </c>
      <c r="N3" s="10">
        <v>1.06</v>
      </c>
      <c r="O3">
        <v>0.12851339300459094</v>
      </c>
      <c r="P3" s="10"/>
      <c r="Q3" s="9" t="s">
        <v>28</v>
      </c>
      <c r="R3" s="10">
        <v>2</v>
      </c>
      <c r="S3">
        <v>0.63065693430656933</v>
      </c>
      <c r="T3" s="10"/>
      <c r="U3" s="9" t="s">
        <v>28</v>
      </c>
      <c r="V3" s="8">
        <v>15.82</v>
      </c>
      <c r="W3">
        <v>0.42882716253261549</v>
      </c>
    </row>
    <row r="4" spans="1:23" ht="15" x14ac:dyDescent="0.25">
      <c r="A4" s="9" t="s">
        <v>28</v>
      </c>
      <c r="B4" s="10">
        <v>2.17</v>
      </c>
      <c r="C4">
        <v>1.3240704340223787E-2</v>
      </c>
      <c r="D4" s="19"/>
      <c r="E4" s="9" t="s">
        <v>28</v>
      </c>
      <c r="F4" s="10">
        <v>6.5</v>
      </c>
      <c r="G4">
        <v>0.43083864835209973</v>
      </c>
      <c r="H4" s="8"/>
      <c r="I4" s="9" t="s">
        <v>28</v>
      </c>
      <c r="J4" s="10">
        <v>2.11</v>
      </c>
      <c r="K4">
        <v>0.43316689061133962</v>
      </c>
      <c r="L4" s="8"/>
      <c r="M4" s="9" t="s">
        <v>28</v>
      </c>
      <c r="N4" s="10">
        <v>1.06</v>
      </c>
      <c r="O4">
        <v>0.12879146154703719</v>
      </c>
      <c r="P4" s="8"/>
      <c r="Q4" s="9" t="s">
        <v>28</v>
      </c>
      <c r="R4" s="10">
        <v>2</v>
      </c>
      <c r="S4">
        <v>0.62544402654477815</v>
      </c>
      <c r="T4" s="8"/>
      <c r="U4" s="9" t="s">
        <v>28</v>
      </c>
      <c r="V4" s="8">
        <v>15.82</v>
      </c>
      <c r="W4">
        <v>0.39083606663185255</v>
      </c>
    </row>
    <row r="5" spans="1:23" ht="15" x14ac:dyDescent="0.25">
      <c r="A5" s="9" t="s">
        <v>29</v>
      </c>
      <c r="B5" s="8">
        <v>4.3499999999999996</v>
      </c>
      <c r="C5">
        <v>3.216405388750268E-2</v>
      </c>
      <c r="D5" s="19"/>
      <c r="E5" s="9" t="s">
        <v>29</v>
      </c>
      <c r="F5" s="8">
        <v>13</v>
      </c>
      <c r="G5">
        <v>1.1073992171517093</v>
      </c>
      <c r="H5" s="10"/>
      <c r="I5" s="9" t="s">
        <v>29</v>
      </c>
      <c r="J5" s="8">
        <v>4.21</v>
      </c>
      <c r="K5">
        <v>0.87507670152562123</v>
      </c>
      <c r="L5" s="10"/>
      <c r="M5" s="9" t="s">
        <v>29</v>
      </c>
      <c r="N5" s="8">
        <v>2.13</v>
      </c>
      <c r="O5">
        <v>0.26143164793638407</v>
      </c>
      <c r="P5" s="10"/>
      <c r="Q5" s="9" t="s">
        <v>29</v>
      </c>
      <c r="R5" s="8">
        <v>4</v>
      </c>
      <c r="S5">
        <v>1.2289706425321292</v>
      </c>
      <c r="T5" s="10"/>
      <c r="U5" s="9" t="s">
        <v>29</v>
      </c>
      <c r="V5" s="8">
        <v>31.64</v>
      </c>
      <c r="W5">
        <v>0.87680059705650093</v>
      </c>
    </row>
    <row r="6" spans="1:23" ht="15" x14ac:dyDescent="0.25">
      <c r="A6" s="9" t="s">
        <v>29</v>
      </c>
      <c r="B6" s="8">
        <v>4.3499999999999996</v>
      </c>
      <c r="C6">
        <v>2.281329340755776E-2</v>
      </c>
      <c r="D6" s="19"/>
      <c r="E6" s="9" t="s">
        <v>29</v>
      </c>
      <c r="F6" s="8">
        <v>13</v>
      </c>
      <c r="G6">
        <v>0.80589776053913198</v>
      </c>
      <c r="H6" s="10"/>
      <c r="I6" s="9" t="s">
        <v>29</v>
      </c>
      <c r="J6" s="8">
        <v>4.21</v>
      </c>
      <c r="K6">
        <v>0.84012830733022059</v>
      </c>
      <c r="L6" s="10"/>
      <c r="M6" s="9" t="s">
        <v>29</v>
      </c>
      <c r="N6" s="8">
        <v>2.13</v>
      </c>
      <c r="O6">
        <v>0.24874450406514959</v>
      </c>
      <c r="P6" s="10"/>
      <c r="Q6" s="9" t="s">
        <v>29</v>
      </c>
      <c r="R6" s="8">
        <v>4</v>
      </c>
      <c r="S6">
        <v>1.1677094707601752</v>
      </c>
      <c r="T6" s="10"/>
      <c r="U6" s="9" t="s">
        <v>29</v>
      </c>
      <c r="V6" s="8">
        <v>31.64</v>
      </c>
      <c r="W6">
        <v>0.71630816089105043</v>
      </c>
    </row>
    <row r="7" spans="1:23" ht="15" x14ac:dyDescent="0.25">
      <c r="A7" s="9" t="s">
        <v>30</v>
      </c>
      <c r="B7" s="10">
        <v>10.87</v>
      </c>
      <c r="C7">
        <v>6.9271729520288733E-2</v>
      </c>
      <c r="D7" s="19"/>
      <c r="E7" s="9" t="s">
        <v>30</v>
      </c>
      <c r="F7" s="10">
        <v>32.5</v>
      </c>
      <c r="G7">
        <v>2.8800759402997036</v>
      </c>
      <c r="H7" s="10"/>
      <c r="I7" s="9" t="s">
        <v>30</v>
      </c>
      <c r="J7" s="10">
        <v>10.54</v>
      </c>
      <c r="K7">
        <v>2.3087416501987423</v>
      </c>
      <c r="L7" s="10"/>
      <c r="M7" s="9" t="s">
        <v>30</v>
      </c>
      <c r="N7" s="10">
        <v>5.32</v>
      </c>
      <c r="O7">
        <v>0.69132347011103013</v>
      </c>
      <c r="P7" s="10"/>
      <c r="Q7" s="9" t="s">
        <v>30</v>
      </c>
      <c r="R7" s="10">
        <v>10.01</v>
      </c>
      <c r="S7">
        <v>3.0726053884551709</v>
      </c>
      <c r="T7" s="10"/>
      <c r="U7" s="9" t="s">
        <v>30</v>
      </c>
      <c r="V7" s="8">
        <v>79.099999999999994</v>
      </c>
      <c r="W7">
        <v>2.2237997199826678</v>
      </c>
    </row>
    <row r="8" spans="1:23" ht="15" x14ac:dyDescent="0.25">
      <c r="A8" s="9" t="s">
        <v>30</v>
      </c>
      <c r="B8" s="10">
        <v>10.87</v>
      </c>
      <c r="C8">
        <v>4.4365646987646265E-2</v>
      </c>
      <c r="D8" s="19"/>
      <c r="E8" s="9" t="s">
        <v>30</v>
      </c>
      <c r="F8" s="10">
        <v>32.5</v>
      </c>
      <c r="G8">
        <v>1.9452946508076043</v>
      </c>
      <c r="H8" s="10"/>
      <c r="I8" s="9" t="s">
        <v>30</v>
      </c>
      <c r="J8" s="10">
        <v>10.54</v>
      </c>
      <c r="K8">
        <v>2.3423087376852121</v>
      </c>
      <c r="L8" s="10"/>
      <c r="M8" s="9" t="s">
        <v>30</v>
      </c>
      <c r="N8" s="10">
        <v>5.32</v>
      </c>
      <c r="O8">
        <v>0.70733934625151673</v>
      </c>
      <c r="P8" s="10"/>
      <c r="Q8" s="9" t="s">
        <v>30</v>
      </c>
      <c r="R8" s="10">
        <v>10.01</v>
      </c>
      <c r="S8">
        <v>3.1663143146649322</v>
      </c>
      <c r="T8" s="10"/>
      <c r="U8" s="9" t="s">
        <v>30</v>
      </c>
      <c r="V8" s="8">
        <v>79.099999999999994</v>
      </c>
      <c r="W8">
        <v>1.9397529252418606</v>
      </c>
    </row>
    <row r="9" spans="1:23" ht="15" x14ac:dyDescent="0.25">
      <c r="A9" s="9" t="s">
        <v>31</v>
      </c>
      <c r="B9" s="10">
        <v>17.39</v>
      </c>
      <c r="C9">
        <v>9.1119793391166146E-2</v>
      </c>
      <c r="D9" s="19"/>
      <c r="E9" s="9" t="s">
        <v>31</v>
      </c>
      <c r="F9" s="10">
        <v>52</v>
      </c>
      <c r="G9">
        <v>4.0299671864617324</v>
      </c>
      <c r="H9" s="10"/>
      <c r="I9" s="9" t="s">
        <v>31</v>
      </c>
      <c r="J9" s="10">
        <v>16.86</v>
      </c>
      <c r="K9">
        <v>3.5158427507655352</v>
      </c>
      <c r="L9" s="10"/>
      <c r="M9" s="9" t="s">
        <v>31</v>
      </c>
      <c r="N9" s="10">
        <v>8.51</v>
      </c>
      <c r="O9">
        <v>1.0412201521251161</v>
      </c>
      <c r="P9" s="10"/>
      <c r="Q9" s="9" t="s">
        <v>31</v>
      </c>
      <c r="R9" s="10">
        <v>16.02</v>
      </c>
      <c r="S9">
        <v>4.4757403597386789</v>
      </c>
      <c r="T9" s="10"/>
      <c r="U9" s="9" t="s">
        <v>31</v>
      </c>
      <c r="V9" s="10">
        <v>126.56</v>
      </c>
      <c r="W9">
        <v>3.1696268116521171</v>
      </c>
    </row>
    <row r="10" spans="1:23" ht="15" x14ac:dyDescent="0.25">
      <c r="A10" s="9" t="s">
        <v>31</v>
      </c>
      <c r="B10" s="10">
        <v>17.39</v>
      </c>
      <c r="C10">
        <v>7.2448848980016883E-2</v>
      </c>
      <c r="D10" s="19"/>
      <c r="E10" s="9" t="s">
        <v>31</v>
      </c>
      <c r="F10" s="10">
        <v>52</v>
      </c>
      <c r="G10">
        <v>3.3693612386888505</v>
      </c>
      <c r="H10" s="10"/>
      <c r="I10" s="9" t="s">
        <v>31</v>
      </c>
      <c r="J10" s="10">
        <v>16.86</v>
      </c>
      <c r="K10">
        <v>3.780662951062939</v>
      </c>
      <c r="L10" s="10"/>
      <c r="M10" s="9" t="s">
        <v>31</v>
      </c>
      <c r="N10" s="10">
        <v>8.51</v>
      </c>
      <c r="O10">
        <v>1.1263963344390473</v>
      </c>
      <c r="P10" s="10"/>
      <c r="Q10" s="9" t="s">
        <v>31</v>
      </c>
      <c r="R10" s="10">
        <v>16.02</v>
      </c>
      <c r="S10">
        <v>4.8830875669014775</v>
      </c>
      <c r="T10" s="10"/>
      <c r="U10" s="9" t="s">
        <v>31</v>
      </c>
      <c r="V10" s="10">
        <v>126.56</v>
      </c>
      <c r="W10">
        <v>3.0222697580373974</v>
      </c>
    </row>
    <row r="11" spans="1:23" ht="15" x14ac:dyDescent="0.25">
      <c r="A11" s="9" t="s">
        <v>32</v>
      </c>
      <c r="B11" s="10">
        <v>21.74</v>
      </c>
      <c r="C11">
        <v>0.10961800667647062</v>
      </c>
      <c r="D11" s="19"/>
      <c r="E11" s="9" t="s">
        <v>32</v>
      </c>
      <c r="F11" s="10">
        <v>65</v>
      </c>
      <c r="G11">
        <v>5.0108518845834542</v>
      </c>
      <c r="H11" s="10"/>
      <c r="I11" s="9" t="s">
        <v>32</v>
      </c>
      <c r="J11" s="10">
        <v>21.07</v>
      </c>
      <c r="K11">
        <v>4.4984601268925299</v>
      </c>
      <c r="L11" s="10"/>
      <c r="M11" s="9" t="s">
        <v>32</v>
      </c>
      <c r="N11" s="10">
        <v>10.64</v>
      </c>
      <c r="O11">
        <v>1.3397268631882417</v>
      </c>
      <c r="P11" s="10"/>
      <c r="Q11" s="9" t="s">
        <v>32</v>
      </c>
      <c r="R11" s="10">
        <v>20.02</v>
      </c>
      <c r="S11">
        <v>5.6973453635555993</v>
      </c>
      <c r="T11" s="10"/>
      <c r="U11" s="9" t="s">
        <v>32</v>
      </c>
      <c r="V11" s="8">
        <v>158.19999999999999</v>
      </c>
      <c r="W11">
        <v>4.0612712307457643</v>
      </c>
    </row>
    <row r="12" spans="1:23" ht="15" x14ac:dyDescent="0.25">
      <c r="A12" s="9" t="s">
        <v>32</v>
      </c>
      <c r="B12" s="10">
        <v>21.74</v>
      </c>
      <c r="C12">
        <v>9.5558504892126306E-2</v>
      </c>
      <c r="D12" s="19"/>
      <c r="E12" s="9" t="s">
        <v>32</v>
      </c>
      <c r="F12" s="10">
        <v>65</v>
      </c>
      <c r="G12">
        <v>4.0127373860745257</v>
      </c>
      <c r="H12" s="10"/>
      <c r="I12" s="9" t="s">
        <v>32</v>
      </c>
      <c r="J12" s="10">
        <v>21.07</v>
      </c>
      <c r="K12">
        <v>4.8226587681277637</v>
      </c>
      <c r="L12" s="10"/>
      <c r="M12" s="9" t="s">
        <v>32</v>
      </c>
      <c r="N12" s="10">
        <v>10.64</v>
      </c>
      <c r="O12">
        <v>1.4346287142901235</v>
      </c>
      <c r="P12" s="10"/>
      <c r="Q12" s="9" t="s">
        <v>32</v>
      </c>
      <c r="R12" s="10">
        <v>20.02</v>
      </c>
      <c r="S12">
        <v>6.1334498860194095</v>
      </c>
      <c r="T12" s="10"/>
      <c r="U12" s="9" t="s">
        <v>32</v>
      </c>
      <c r="V12" s="8">
        <v>158.19999999999999</v>
      </c>
      <c r="W12">
        <v>3.8159103235108667</v>
      </c>
    </row>
    <row r="13" spans="1:23" ht="15" x14ac:dyDescent="0.25">
      <c r="A13" s="9" t="s">
        <v>33</v>
      </c>
      <c r="B13" s="10">
        <v>32.61</v>
      </c>
      <c r="C13">
        <v>0.16840541417294699</v>
      </c>
      <c r="D13" s="19"/>
      <c r="E13" s="9" t="s">
        <v>33</v>
      </c>
      <c r="F13" s="10">
        <v>97.49</v>
      </c>
      <c r="G13">
        <v>7.8611207751726599</v>
      </c>
      <c r="H13" s="8"/>
      <c r="I13" s="9" t="s">
        <v>33</v>
      </c>
      <c r="J13" s="10">
        <v>31.61</v>
      </c>
      <c r="K13">
        <v>7.0356133727627048</v>
      </c>
      <c r="L13" s="8"/>
      <c r="M13" s="9" t="s">
        <v>33</v>
      </c>
      <c r="N13" s="10">
        <v>15.96</v>
      </c>
      <c r="O13">
        <v>2.1051946159162394</v>
      </c>
      <c r="P13" s="8"/>
      <c r="Q13" s="9" t="s">
        <v>33</v>
      </c>
      <c r="R13" s="10">
        <v>30.03</v>
      </c>
      <c r="S13">
        <v>8.6362957861034975</v>
      </c>
      <c r="T13" s="8"/>
      <c r="U13" s="9" t="s">
        <v>33</v>
      </c>
      <c r="V13" s="10">
        <v>237.3</v>
      </c>
      <c r="W13">
        <v>6.1633137596908334</v>
      </c>
    </row>
    <row r="14" spans="1:23" ht="15" x14ac:dyDescent="0.25">
      <c r="A14" s="9" t="s">
        <v>33</v>
      </c>
      <c r="B14" s="10">
        <v>32.61</v>
      </c>
      <c r="C14">
        <v>0.12262191724495482</v>
      </c>
      <c r="D14" s="19"/>
      <c r="E14" s="9" t="s">
        <v>33</v>
      </c>
      <c r="F14" s="10">
        <v>97.49</v>
      </c>
      <c r="G14">
        <v>5.7962191029258552</v>
      </c>
      <c r="H14" s="10"/>
      <c r="I14" s="9" t="s">
        <v>33</v>
      </c>
      <c r="J14" s="10">
        <v>31.61</v>
      </c>
      <c r="K14">
        <v>6.6516227326585566</v>
      </c>
      <c r="L14" s="10"/>
      <c r="M14" s="9" t="s">
        <v>33</v>
      </c>
      <c r="N14" s="10">
        <v>15.96</v>
      </c>
      <c r="O14">
        <v>2.0054466847626906</v>
      </c>
      <c r="P14" s="10"/>
      <c r="Q14" s="9" t="s">
        <v>33</v>
      </c>
      <c r="R14" s="10">
        <v>30.03</v>
      </c>
      <c r="S14">
        <v>8.2393065110925061</v>
      </c>
      <c r="T14" s="10"/>
      <c r="U14" s="9" t="s">
        <v>33</v>
      </c>
      <c r="V14" s="10">
        <v>237.3</v>
      </c>
      <c r="W14">
        <v>5.1744736808127518</v>
      </c>
    </row>
    <row r="15" spans="1:23" ht="15" x14ac:dyDescent="0.25">
      <c r="A15" s="9" t="s">
        <v>34</v>
      </c>
      <c r="B15" s="10">
        <v>54.35</v>
      </c>
      <c r="C15">
        <v>0.25387837902722427</v>
      </c>
      <c r="D15" s="19"/>
      <c r="E15" s="9" t="s">
        <v>34</v>
      </c>
      <c r="F15" s="10">
        <v>162.49</v>
      </c>
      <c r="G15">
        <v>12.839279540980458</v>
      </c>
      <c r="H15" s="10"/>
      <c r="I15" s="9" t="s">
        <v>34</v>
      </c>
      <c r="J15" s="10">
        <v>52.68</v>
      </c>
      <c r="K15">
        <v>11.530657319825227</v>
      </c>
      <c r="L15" s="10"/>
      <c r="M15" s="9" t="s">
        <v>34</v>
      </c>
      <c r="N15" s="10">
        <v>26.6</v>
      </c>
      <c r="O15">
        <v>3.5896468526432037</v>
      </c>
      <c r="P15" s="10"/>
      <c r="Q15" s="9" t="s">
        <v>34</v>
      </c>
      <c r="R15" s="10">
        <v>50.05</v>
      </c>
      <c r="S15">
        <v>14.166208527392326</v>
      </c>
      <c r="T15" s="10"/>
      <c r="U15" s="9" t="s">
        <v>34</v>
      </c>
      <c r="V15" s="8">
        <v>395.5</v>
      </c>
      <c r="W15">
        <v>10.183725452537571</v>
      </c>
    </row>
    <row r="16" spans="1:23" ht="15" x14ac:dyDescent="0.25">
      <c r="A16" s="9" t="s">
        <v>34</v>
      </c>
      <c r="B16" s="10">
        <v>54.35</v>
      </c>
      <c r="C16">
        <v>0.23180482717163264</v>
      </c>
      <c r="D16" s="19"/>
      <c r="E16" s="9" t="s">
        <v>34</v>
      </c>
      <c r="F16" s="10">
        <v>162.49</v>
      </c>
      <c r="G16">
        <v>11.423514869578215</v>
      </c>
      <c r="H16" s="10"/>
      <c r="I16" s="9" t="s">
        <v>34</v>
      </c>
      <c r="J16" s="10">
        <v>52.68</v>
      </c>
      <c r="K16">
        <v>12.021171652285668</v>
      </c>
      <c r="L16" s="10"/>
      <c r="M16" s="9" t="s">
        <v>34</v>
      </c>
      <c r="N16" s="10">
        <v>26.6</v>
      </c>
      <c r="O16">
        <v>3.6671154251077076</v>
      </c>
      <c r="P16" s="10"/>
      <c r="Q16" s="9" t="s">
        <v>34</v>
      </c>
      <c r="R16" s="10">
        <v>50.05</v>
      </c>
      <c r="S16">
        <v>14.295395061984305</v>
      </c>
      <c r="T16" s="10"/>
      <c r="U16" s="9" t="s">
        <v>34</v>
      </c>
      <c r="V16" s="8">
        <v>395.5</v>
      </c>
      <c r="W16">
        <v>9.6451277161431932</v>
      </c>
    </row>
    <row r="17" spans="1:23" ht="15" x14ac:dyDescent="0.25">
      <c r="A17" s="9" t="s">
        <v>35</v>
      </c>
      <c r="B17" s="10">
        <v>86.96</v>
      </c>
      <c r="C17">
        <v>0.45200959392200085</v>
      </c>
      <c r="D17" s="19"/>
      <c r="E17" s="9" t="s">
        <v>35</v>
      </c>
      <c r="F17" s="10">
        <v>259.98</v>
      </c>
      <c r="G17">
        <v>22.369514720469262</v>
      </c>
      <c r="H17" s="10"/>
      <c r="I17" s="9" t="s">
        <v>35</v>
      </c>
      <c r="J17" s="10">
        <v>84.28</v>
      </c>
      <c r="K17">
        <v>18.306739566357752</v>
      </c>
      <c r="L17" s="10"/>
      <c r="M17" s="9" t="s">
        <v>35</v>
      </c>
      <c r="N17" s="10">
        <v>42.56</v>
      </c>
      <c r="O17">
        <v>5.9069747510457908</v>
      </c>
      <c r="P17" s="10"/>
      <c r="Q17" s="9" t="s">
        <v>35</v>
      </c>
      <c r="R17" s="10">
        <v>80.08</v>
      </c>
      <c r="S17">
        <v>22.414903096598394</v>
      </c>
      <c r="T17" s="10"/>
      <c r="U17" s="9" t="s">
        <v>35</v>
      </c>
      <c r="V17" s="10">
        <v>632.79999999999995</v>
      </c>
      <c r="W17">
        <v>17.0582693381429</v>
      </c>
    </row>
    <row r="18" spans="1:23" ht="15" x14ac:dyDescent="0.25">
      <c r="A18" s="9" t="s">
        <v>35</v>
      </c>
      <c r="B18" s="10">
        <v>86.96</v>
      </c>
      <c r="C18">
        <v>0.37851633216150232</v>
      </c>
      <c r="D18" s="19"/>
      <c r="E18" s="9" t="s">
        <v>35</v>
      </c>
      <c r="F18" s="10">
        <v>259.98</v>
      </c>
      <c r="G18">
        <v>19.393169068137013</v>
      </c>
      <c r="H18" s="10"/>
      <c r="I18" s="9" t="s">
        <v>35</v>
      </c>
      <c r="J18" s="10">
        <v>84.28</v>
      </c>
      <c r="K18">
        <v>18.321453905867138</v>
      </c>
      <c r="L18" s="10"/>
      <c r="M18" s="9" t="s">
        <v>35</v>
      </c>
      <c r="N18" s="10">
        <v>42.56</v>
      </c>
      <c r="O18">
        <v>5.9638213028582685</v>
      </c>
      <c r="P18" s="10"/>
      <c r="Q18" s="9" t="s">
        <v>35</v>
      </c>
      <c r="R18" s="10">
        <v>80.08</v>
      </c>
      <c r="S18">
        <v>22.156683352764396</v>
      </c>
      <c r="T18" s="10"/>
      <c r="U18" s="9" t="s">
        <v>35</v>
      </c>
      <c r="V18" s="10">
        <v>632.79999999999995</v>
      </c>
      <c r="W18">
        <v>15.950435128972272</v>
      </c>
    </row>
    <row r="19" spans="1:23" ht="15" x14ac:dyDescent="0.25">
      <c r="A19" s="9" t="s">
        <v>36</v>
      </c>
      <c r="B19" s="10">
        <v>108.7</v>
      </c>
      <c r="C19">
        <v>0.49687035386858369</v>
      </c>
      <c r="D19" s="19"/>
      <c r="E19" s="9" t="s">
        <v>36</v>
      </c>
      <c r="F19" s="10">
        <v>324.98</v>
      </c>
      <c r="G19">
        <v>25.555782399523469</v>
      </c>
      <c r="H19" s="10"/>
      <c r="I19" s="9" t="s">
        <v>36</v>
      </c>
      <c r="J19" s="10">
        <v>105.35</v>
      </c>
      <c r="K19">
        <v>19.515875208062621</v>
      </c>
      <c r="L19" s="10"/>
      <c r="M19" s="9" t="s">
        <v>36</v>
      </c>
      <c r="N19" s="10">
        <v>53.2</v>
      </c>
      <c r="O19">
        <v>6.6183501024400675</v>
      </c>
      <c r="P19" s="10"/>
      <c r="Q19" s="9" t="s">
        <v>36</v>
      </c>
      <c r="R19" s="10">
        <v>100.1</v>
      </c>
      <c r="S19">
        <v>24.536526549150818</v>
      </c>
      <c r="T19" s="10"/>
      <c r="U19" s="9" t="s">
        <v>36</v>
      </c>
      <c r="V19" s="10">
        <v>791</v>
      </c>
      <c r="W19">
        <v>19.663905308389037</v>
      </c>
    </row>
    <row r="20" spans="1:23" ht="15" x14ac:dyDescent="0.25">
      <c r="A20" s="9" t="s">
        <v>36</v>
      </c>
      <c r="B20" s="10">
        <v>108.7</v>
      </c>
      <c r="C20">
        <v>0.56784181220707364</v>
      </c>
      <c r="D20" s="19"/>
      <c r="E20" s="9" t="s">
        <v>36</v>
      </c>
      <c r="F20" s="10">
        <v>324.98</v>
      </c>
      <c r="G20">
        <v>27.043848806495198</v>
      </c>
      <c r="H20" s="10"/>
      <c r="I20" s="9" t="s">
        <v>36</v>
      </c>
      <c r="J20" s="10">
        <v>105.35</v>
      </c>
      <c r="K20">
        <v>21.69963405216496</v>
      </c>
      <c r="L20" s="10"/>
      <c r="M20" s="9" t="s">
        <v>36</v>
      </c>
      <c r="N20" s="10">
        <v>53.2</v>
      </c>
      <c r="O20">
        <v>7.3366766463594217</v>
      </c>
      <c r="P20" s="10"/>
      <c r="Q20" s="9" t="s">
        <v>36</v>
      </c>
      <c r="R20" s="10">
        <v>100.1</v>
      </c>
      <c r="S20">
        <v>25.587839075715024</v>
      </c>
      <c r="T20" s="10"/>
      <c r="U20" s="9" t="s">
        <v>36</v>
      </c>
      <c r="V20" s="10">
        <v>791</v>
      </c>
      <c r="W20">
        <v>21.145479338325497</v>
      </c>
    </row>
    <row r="21" spans="1:23" x14ac:dyDescent="0.2">
      <c r="A21" s="9" t="s">
        <v>47</v>
      </c>
      <c r="B21" s="10"/>
      <c r="C21" s="11">
        <f>SLOPE(C3:C12,B3:B12)</f>
        <v>4.3636039163592938E-3</v>
      </c>
      <c r="E21" s="9"/>
      <c r="F21" s="10"/>
      <c r="G21" s="11">
        <f>SLOPE(G3:G20,F3:F20)</f>
        <v>8.1316904237424048E-2</v>
      </c>
      <c r="H21" s="10"/>
      <c r="I21" s="9"/>
      <c r="J21" s="10"/>
      <c r="K21" s="11">
        <f>SLOPE(K3:K12,J3:J12)</f>
        <v>0.22253564719352517</v>
      </c>
      <c r="L21" s="10"/>
      <c r="M21" s="9"/>
      <c r="N21" s="11"/>
      <c r="O21" s="11">
        <f>SLOPE(O3:O12,N3:N12)</f>
        <v>0.13100350967785659</v>
      </c>
      <c r="P21" s="10"/>
      <c r="Q21" s="9"/>
      <c r="R21" s="10"/>
      <c r="S21" s="11">
        <f>SLOPE(S3:S12,R3:R12)</f>
        <v>0.29214299578935315</v>
      </c>
      <c r="T21" s="10"/>
      <c r="U21" s="9"/>
      <c r="V21" s="10"/>
      <c r="W21" s="11">
        <f>SLOPE(W3:W16,V3:V16)</f>
        <v>2.4762364585903297E-2</v>
      </c>
    </row>
    <row r="22" spans="1:23" x14ac:dyDescent="0.2">
      <c r="A22" s="9" t="s">
        <v>48</v>
      </c>
      <c r="B22" s="10"/>
      <c r="C22" s="11">
        <f>INTERCEPT(C3:C12,B3:B12)</f>
        <v>7.4703791909765671E-3</v>
      </c>
      <c r="E22" s="9"/>
      <c r="F22" s="10"/>
      <c r="G22" s="11">
        <f>INTERCEPT(G3:G20,F3:F20)</f>
        <v>-0.4717895378412269</v>
      </c>
      <c r="H22" s="10"/>
      <c r="I22" s="9"/>
      <c r="J22" s="10"/>
      <c r="K22" s="11">
        <f>INTERCEPT(K3:K12,J3:J12)</f>
        <v>-5.4262210403495104E-2</v>
      </c>
      <c r="L22" s="10"/>
      <c r="M22" s="9"/>
      <c r="N22" s="11"/>
      <c r="O22" s="11">
        <f>INTERCEPT(O3:O12,N3:N12)</f>
        <v>-1.38998268420788E-2</v>
      </c>
      <c r="P22" s="10"/>
      <c r="Q22" s="9"/>
      <c r="R22" s="10"/>
      <c r="S22" s="11">
        <f>INTERCEPT(S3:S12,R3:R12)</f>
        <v>6.6923809180725602E-2</v>
      </c>
      <c r="T22" s="10"/>
      <c r="U22" s="9"/>
      <c r="V22" s="10"/>
      <c r="W22" s="11">
        <f>INTERCEPT(W3:W16,V3:V16)</f>
        <v>7.3059387571676737E-3</v>
      </c>
    </row>
    <row r="23" spans="1:23" x14ac:dyDescent="0.2">
      <c r="A23" s="9" t="s">
        <v>49</v>
      </c>
      <c r="B23" s="10"/>
      <c r="C23" s="11">
        <f>RSQ(C3:C12,B3:B12)</f>
        <v>0.9416858839172042</v>
      </c>
      <c r="E23" s="9"/>
      <c r="F23" s="10"/>
      <c r="G23" s="11">
        <f>RSQ(G3:G20,F3:F20)</f>
        <v>0.99078547588996169</v>
      </c>
      <c r="H23" s="10"/>
      <c r="I23" s="9"/>
      <c r="J23" s="10"/>
      <c r="K23" s="11">
        <f>RSQ(K3:K12,J3:J12)</f>
        <v>0.9961838421196535</v>
      </c>
      <c r="L23" s="10"/>
      <c r="M23" s="9"/>
      <c r="N23" s="10"/>
      <c r="O23" s="11">
        <f>RSQ(O3:O12,N3:N12)</f>
        <v>0.9957340788611273</v>
      </c>
      <c r="P23" s="10"/>
      <c r="Q23" s="9"/>
      <c r="R23" s="10"/>
      <c r="S23" s="11">
        <f>RSQ(S3:S12,R3:R12)</f>
        <v>0.99431357800953779</v>
      </c>
      <c r="T23" s="10"/>
      <c r="U23" s="9"/>
      <c r="V23" s="10"/>
      <c r="W23" s="11">
        <f>RSQ(W3:W16,V3:V16)</f>
        <v>0.99326009399214932</v>
      </c>
    </row>
    <row r="27" spans="1:23" ht="15.75" x14ac:dyDescent="0.25">
      <c r="A27" s="20" t="s">
        <v>96</v>
      </c>
    </row>
    <row r="28" spans="1:23" s="16" customFormat="1" ht="15" x14ac:dyDescent="0.25">
      <c r="A28" s="15" t="s">
        <v>51</v>
      </c>
      <c r="B28" s="15" t="s">
        <v>40</v>
      </c>
      <c r="C28" s="15" t="s">
        <v>93</v>
      </c>
      <c r="D28" s="15" t="s">
        <v>42</v>
      </c>
      <c r="E28" s="15" t="s">
        <v>43</v>
      </c>
      <c r="F28" s="15" t="s">
        <v>44</v>
      </c>
      <c r="G28" s="15" t="s">
        <v>95</v>
      </c>
    </row>
    <row r="29" spans="1:23" s="16" customFormat="1" ht="15" x14ac:dyDescent="0.25">
      <c r="A29" s="17" t="s">
        <v>13</v>
      </c>
      <c r="B29">
        <v>0</v>
      </c>
      <c r="C29">
        <v>4.1449204281709466</v>
      </c>
      <c r="D29">
        <v>12.460148423303906</v>
      </c>
      <c r="E29">
        <v>0.80195351654418667</v>
      </c>
      <c r="F29">
        <v>6.9691682613193542E-2</v>
      </c>
      <c r="G29">
        <v>4.5806733454473336E-2</v>
      </c>
    </row>
    <row r="30" spans="1:23" s="16" customFormat="1" ht="15" x14ac:dyDescent="0.25">
      <c r="A30" s="17" t="s">
        <v>13</v>
      </c>
      <c r="B30">
        <v>0</v>
      </c>
      <c r="C30">
        <v>3.9433952373638004</v>
      </c>
      <c r="D30">
        <v>11.779960307301458</v>
      </c>
      <c r="E30">
        <v>0.84247265031659069</v>
      </c>
      <c r="F30">
        <v>7.1071385904215759E-2</v>
      </c>
      <c r="G30">
        <v>1.934775241313565E-2</v>
      </c>
    </row>
    <row r="31" spans="1:23" s="16" customFormat="1" ht="15" x14ac:dyDescent="0.25">
      <c r="A31" s="17" t="s">
        <v>37</v>
      </c>
      <c r="B31">
        <v>7.0371735063374144E-2</v>
      </c>
      <c r="C31">
        <v>4.4160300739346807</v>
      </c>
      <c r="D31">
        <v>11.979041239804099</v>
      </c>
      <c r="E31">
        <v>2.7465494590332562</v>
      </c>
      <c r="F31">
        <v>0.61479285787916471</v>
      </c>
      <c r="G31">
        <v>2.3783477320629993</v>
      </c>
    </row>
    <row r="32" spans="1:23" s="16" customFormat="1" ht="15" x14ac:dyDescent="0.25">
      <c r="A32" s="17" t="s">
        <v>37</v>
      </c>
      <c r="B32">
        <v>7.3471622904739076E-2</v>
      </c>
      <c r="C32">
        <v>4.8082654106852436</v>
      </c>
      <c r="D32">
        <v>12.958348610053491</v>
      </c>
      <c r="E32">
        <v>3.0139582216957628</v>
      </c>
      <c r="F32">
        <v>0.67455062940087052</v>
      </c>
      <c r="G32">
        <v>2.6097009523272319</v>
      </c>
    </row>
    <row r="33" spans="1:7" s="16" customFormat="1" ht="15" x14ac:dyDescent="0.25">
      <c r="A33" s="17" t="s">
        <v>15</v>
      </c>
      <c r="B33">
        <v>0</v>
      </c>
      <c r="C33">
        <v>2.942406660631498</v>
      </c>
      <c r="D33">
        <v>11.525955339752558</v>
      </c>
      <c r="E33">
        <v>0.49529531177132197</v>
      </c>
      <c r="F33">
        <v>4.1826461470935175E-2</v>
      </c>
      <c r="G33">
        <v>1.1704112144405124E-2</v>
      </c>
    </row>
    <row r="34" spans="1:7" s="16" customFormat="1" ht="15" x14ac:dyDescent="0.25">
      <c r="A34" s="17" t="s">
        <v>15</v>
      </c>
      <c r="B34">
        <v>0</v>
      </c>
      <c r="C34">
        <v>2.7959187508662144</v>
      </c>
      <c r="D34">
        <v>11.433552265311732</v>
      </c>
      <c r="E34">
        <v>0.49992365569422814</v>
      </c>
      <c r="F34">
        <v>4.0198213308339385E-2</v>
      </c>
      <c r="G34">
        <v>8.6727131356837978E-3</v>
      </c>
    </row>
    <row r="35" spans="1:7" s="16" customFormat="1" ht="15" x14ac:dyDescent="0.25">
      <c r="A35" s="17" t="s">
        <v>17</v>
      </c>
      <c r="B35">
        <v>0</v>
      </c>
      <c r="C35">
        <v>3.3698410696266397</v>
      </c>
      <c r="D35">
        <v>20.777850655903126</v>
      </c>
      <c r="E35">
        <v>0.72361755802219985</v>
      </c>
      <c r="F35">
        <v>7.8960645812310798E-2</v>
      </c>
      <c r="G35">
        <v>1.6683905146316853E-2</v>
      </c>
    </row>
    <row r="36" spans="1:7" s="16" customFormat="1" ht="15" x14ac:dyDescent="0.25">
      <c r="A36" s="17" t="s">
        <v>17</v>
      </c>
      <c r="B36">
        <v>0</v>
      </c>
      <c r="C36">
        <v>3.3091383234364447</v>
      </c>
      <c r="D36">
        <v>20.350468719476748</v>
      </c>
      <c r="E36">
        <v>0.72691765459034408</v>
      </c>
      <c r="F36">
        <v>7.8858550982510392E-2</v>
      </c>
      <c r="G36">
        <v>1.1857437729623117E-2</v>
      </c>
    </row>
    <row r="37" spans="1:7" s="16" customFormat="1" ht="15" x14ac:dyDescent="0.25">
      <c r="A37" s="17" t="s">
        <v>19</v>
      </c>
      <c r="B37">
        <v>0</v>
      </c>
      <c r="C37">
        <v>1.8651852817292376</v>
      </c>
      <c r="D37">
        <v>12.95366609561788</v>
      </c>
      <c r="E37">
        <v>0.553472849700544</v>
      </c>
      <c r="F37">
        <v>3.4937157480384035E-2</v>
      </c>
      <c r="G37">
        <v>9.8001496339982473E-3</v>
      </c>
    </row>
    <row r="38" spans="1:7" s="16" customFormat="1" ht="15" x14ac:dyDescent="0.25">
      <c r="A38" s="17" t="s">
        <v>19</v>
      </c>
      <c r="B38">
        <v>0</v>
      </c>
      <c r="C38">
        <v>1.9439725953727802</v>
      </c>
      <c r="D38">
        <v>13.488263110435195</v>
      </c>
      <c r="E38">
        <v>0.59377317643292105</v>
      </c>
      <c r="F38">
        <v>3.632814014480229E-2</v>
      </c>
      <c r="G38">
        <v>8.8021981732749853E-3</v>
      </c>
    </row>
    <row r="39" spans="1:7" s="16" customFormat="1" ht="15" x14ac:dyDescent="0.25">
      <c r="A39" s="17" t="s">
        <v>21</v>
      </c>
      <c r="B39">
        <v>0</v>
      </c>
      <c r="C39">
        <v>3.9447441129209393</v>
      </c>
      <c r="D39">
        <v>16.342830884477994</v>
      </c>
      <c r="E39">
        <v>1.025016473417107</v>
      </c>
      <c r="F39">
        <v>7.7324485855981867E-2</v>
      </c>
      <c r="G39">
        <v>8.4958903159428001E-2</v>
      </c>
    </row>
    <row r="40" spans="1:7" s="16" customFormat="1" ht="15" x14ac:dyDescent="0.25">
      <c r="A40" s="17" t="s">
        <v>21</v>
      </c>
      <c r="B40">
        <v>0</v>
      </c>
      <c r="C40">
        <v>4.1146837879712663</v>
      </c>
      <c r="D40">
        <v>17.186755246725198</v>
      </c>
      <c r="E40">
        <v>1.03196276820508</v>
      </c>
      <c r="F40">
        <v>8.2570777970796747E-2</v>
      </c>
      <c r="G40">
        <v>8.4276257101272359E-2</v>
      </c>
    </row>
    <row r="42" spans="1:7" ht="15.75" x14ac:dyDescent="0.25">
      <c r="A42" s="20" t="s">
        <v>97</v>
      </c>
    </row>
    <row r="43" spans="1:7" x14ac:dyDescent="0.2">
      <c r="A43" s="15" t="s">
        <v>51</v>
      </c>
      <c r="B43" s="15" t="s">
        <v>40</v>
      </c>
      <c r="C43" s="15" t="s">
        <v>93</v>
      </c>
      <c r="D43" s="15" t="s">
        <v>42</v>
      </c>
      <c r="E43" s="15" t="s">
        <v>43</v>
      </c>
      <c r="F43" s="15" t="s">
        <v>44</v>
      </c>
      <c r="G43" s="15" t="s">
        <v>95</v>
      </c>
    </row>
    <row r="44" spans="1:7" x14ac:dyDescent="0.2">
      <c r="A44" s="17" t="s">
        <v>13</v>
      </c>
      <c r="B44" s="21">
        <v>0</v>
      </c>
      <c r="C44" s="21">
        <f>(C29-W$22)/W$21</f>
        <v>167.09286688110706</v>
      </c>
      <c r="D44" s="21">
        <f>(D29-G$22)/G$21</f>
        <v>159.03136109789992</v>
      </c>
      <c r="E44" s="21">
        <f>(E29-K$22)/K$21</f>
        <v>3.8475441474016301</v>
      </c>
      <c r="F44" s="21">
        <f>(F29-O$22)/O$21</f>
        <v>0.63808603037298428</v>
      </c>
      <c r="G44" s="21">
        <v>0</v>
      </c>
    </row>
    <row r="45" spans="1:7" x14ac:dyDescent="0.2">
      <c r="A45" s="17" t="s">
        <v>13</v>
      </c>
      <c r="B45" s="21">
        <v>0</v>
      </c>
      <c r="C45" s="21">
        <f t="shared" ref="C45:C54" si="0">(C30-W$22)/W$21</f>
        <v>158.95450068800648</v>
      </c>
      <c r="D45" s="21">
        <f t="shared" ref="D45:D55" si="1">(D30-G$22)/G$21</f>
        <v>150.66670282197151</v>
      </c>
      <c r="E45" s="21">
        <f t="shared" ref="E45:E55" si="2">(E30-K$22)/K$21</f>
        <v>4.0296234424871811</v>
      </c>
      <c r="F45" s="21">
        <f t="shared" ref="F45:F55" si="3">(F30-O$22)/O$21</f>
        <v>0.64861783440186083</v>
      </c>
      <c r="G45" s="21">
        <v>0</v>
      </c>
    </row>
    <row r="46" spans="1:7" x14ac:dyDescent="0.2">
      <c r="A46" s="17" t="s">
        <v>37</v>
      </c>
      <c r="B46" s="21">
        <f t="shared" ref="B46:B47" si="4">(B31-C$22)/C$21</f>
        <v>14.41500124165219</v>
      </c>
      <c r="C46" s="21">
        <f t="shared" si="0"/>
        <v>178.04132234153877</v>
      </c>
      <c r="D46" s="21">
        <f t="shared" si="1"/>
        <v>153.11491373665876</v>
      </c>
      <c r="E46" s="21">
        <f t="shared" si="2"/>
        <v>12.585901201712023</v>
      </c>
      <c r="F46" s="21">
        <f t="shared" si="3"/>
        <v>4.7990522259077375</v>
      </c>
      <c r="G46" s="21">
        <f t="shared" ref="G46:G54" si="5">(G31-S$22)/S$21</f>
        <v>7.9119607733087784</v>
      </c>
    </row>
    <row r="47" spans="1:7" x14ac:dyDescent="0.2">
      <c r="A47" s="17" t="s">
        <v>37</v>
      </c>
      <c r="B47" s="21">
        <f t="shared" si="4"/>
        <v>15.125397487687113</v>
      </c>
      <c r="C47" s="21">
        <f t="shared" si="0"/>
        <v>193.88130141097926</v>
      </c>
      <c r="D47" s="21">
        <f t="shared" si="1"/>
        <v>165.15801079542126</v>
      </c>
      <c r="E47" s="21">
        <f t="shared" si="2"/>
        <v>13.787545819259332</v>
      </c>
      <c r="F47" s="21">
        <f t="shared" si="3"/>
        <v>5.2552061997108268</v>
      </c>
      <c r="G47" s="21">
        <f t="shared" si="5"/>
        <v>8.7038785108507302</v>
      </c>
    </row>
    <row r="48" spans="1:7" x14ac:dyDescent="0.2">
      <c r="A48" s="17" t="s">
        <v>15</v>
      </c>
      <c r="B48" s="21">
        <v>0</v>
      </c>
      <c r="C48" s="21">
        <f t="shared" si="0"/>
        <v>118.53071267455704</v>
      </c>
      <c r="D48" s="21">
        <f t="shared" si="1"/>
        <v>147.54305995913856</v>
      </c>
      <c r="E48" s="21">
        <f t="shared" si="2"/>
        <v>2.4695258000481228</v>
      </c>
      <c r="F48" s="21">
        <f t="shared" si="3"/>
        <v>0.42538011729645547</v>
      </c>
      <c r="G48" s="21">
        <v>0</v>
      </c>
    </row>
    <row r="49" spans="1:9" x14ac:dyDescent="0.2">
      <c r="A49" s="17" t="s">
        <v>15</v>
      </c>
      <c r="B49" s="21">
        <v>0</v>
      </c>
      <c r="C49" s="21">
        <f t="shared" si="0"/>
        <v>112.61496463453844</v>
      </c>
      <c r="D49" s="21">
        <f t="shared" si="1"/>
        <v>146.40672704893538</v>
      </c>
      <c r="E49" s="21">
        <f t="shared" si="2"/>
        <v>2.4903240136434541</v>
      </c>
      <c r="F49" s="21">
        <f t="shared" si="3"/>
        <v>0.41295107500133127</v>
      </c>
      <c r="G49" s="21">
        <v>0</v>
      </c>
    </row>
    <row r="50" spans="1:9" x14ac:dyDescent="0.2">
      <c r="A50" s="17" t="s">
        <v>17</v>
      </c>
      <c r="B50" s="21">
        <v>0</v>
      </c>
      <c r="C50" s="21">
        <f t="shared" si="0"/>
        <v>135.79216634196936</v>
      </c>
      <c r="D50" s="21">
        <f t="shared" si="1"/>
        <v>261.31885360147226</v>
      </c>
      <c r="E50" s="21">
        <f t="shared" si="2"/>
        <v>3.495528820824028</v>
      </c>
      <c r="F50" s="21">
        <f t="shared" si="3"/>
        <v>0.70883957905202377</v>
      </c>
      <c r="G50" s="21">
        <v>0</v>
      </c>
    </row>
    <row r="51" spans="1:9" x14ac:dyDescent="0.2">
      <c r="A51" s="17" t="s">
        <v>17</v>
      </c>
      <c r="B51" s="21">
        <v>0</v>
      </c>
      <c r="C51" s="21">
        <f t="shared" si="0"/>
        <v>133.34075480654792</v>
      </c>
      <c r="D51" s="21">
        <f t="shared" si="1"/>
        <v>256.0630960141134</v>
      </c>
      <c r="E51" s="21">
        <f t="shared" si="2"/>
        <v>3.5103583396438793</v>
      </c>
      <c r="F51" s="21">
        <f t="shared" si="3"/>
        <v>0.70806025008555973</v>
      </c>
      <c r="G51" s="21">
        <v>0</v>
      </c>
    </row>
    <row r="52" spans="1:9" x14ac:dyDescent="0.2">
      <c r="A52" s="17" t="s">
        <v>19</v>
      </c>
      <c r="B52" s="21">
        <v>0</v>
      </c>
      <c r="C52" s="21">
        <f t="shared" si="0"/>
        <v>75.028349434355803</v>
      </c>
      <c r="D52" s="21">
        <f t="shared" si="1"/>
        <v>165.1004272649177</v>
      </c>
      <c r="E52" s="21">
        <f t="shared" si="2"/>
        <v>2.7309559963466454</v>
      </c>
      <c r="F52" s="21">
        <f t="shared" si="3"/>
        <v>0.37279141942498434</v>
      </c>
      <c r="G52" s="21">
        <v>0</v>
      </c>
    </row>
    <row r="53" spans="1:9" x14ac:dyDescent="0.2">
      <c r="A53" s="17" t="s">
        <v>19</v>
      </c>
      <c r="B53" s="21">
        <v>0</v>
      </c>
      <c r="C53" s="21">
        <f t="shared" si="0"/>
        <v>78.210085708782302</v>
      </c>
      <c r="D53" s="21">
        <f t="shared" si="1"/>
        <v>171.67466935923591</v>
      </c>
      <c r="E53" s="21">
        <f t="shared" si="2"/>
        <v>2.9120520465328452</v>
      </c>
      <c r="F53" s="21">
        <f t="shared" si="3"/>
        <v>0.38340932323411697</v>
      </c>
      <c r="G53" s="21">
        <v>0</v>
      </c>
    </row>
    <row r="54" spans="1:9" x14ac:dyDescent="0.2">
      <c r="A54" s="17" t="s">
        <v>21</v>
      </c>
      <c r="B54" s="21">
        <v>0</v>
      </c>
      <c r="C54" s="21">
        <f t="shared" si="0"/>
        <v>159.00897349703322</v>
      </c>
      <c r="D54" s="21">
        <f t="shared" si="1"/>
        <v>206.77890507519737</v>
      </c>
      <c r="E54" s="21">
        <f>(E39-K$22)/K$21</f>
        <v>4.8499136989141416</v>
      </c>
      <c r="F54" s="21">
        <f t="shared" si="3"/>
        <v>0.69635014300292619</v>
      </c>
      <c r="G54" s="21">
        <f t="shared" si="5"/>
        <v>6.173378872210384E-2</v>
      </c>
    </row>
    <row r="55" spans="1:9" x14ac:dyDescent="0.2">
      <c r="A55" s="17" t="s">
        <v>21</v>
      </c>
      <c r="B55" s="21">
        <v>0</v>
      </c>
      <c r="C55" s="21">
        <f>(C40-W$22)/W$21</f>
        <v>165.87179447120911</v>
      </c>
      <c r="D55" s="21">
        <f t="shared" si="1"/>
        <v>217.15712065240581</v>
      </c>
      <c r="E55" s="21">
        <f t="shared" si="2"/>
        <v>4.8811280004230246</v>
      </c>
      <c r="F55" s="21">
        <f t="shared" si="3"/>
        <v>0.73639710149828064</v>
      </c>
      <c r="G55" s="21">
        <f>(G40-S$22)/S$21</f>
        <v>5.9397104057420463E-2</v>
      </c>
    </row>
    <row r="58" spans="1:9" ht="15.75" x14ac:dyDescent="0.25">
      <c r="A58" s="20" t="s">
        <v>98</v>
      </c>
    </row>
    <row r="59" spans="1:9" x14ac:dyDescent="0.2">
      <c r="C59" s="8" t="s">
        <v>40</v>
      </c>
      <c r="D59" s="6" t="s">
        <v>93</v>
      </c>
      <c r="E59" s="8" t="s">
        <v>42</v>
      </c>
      <c r="F59" s="8" t="s">
        <v>43</v>
      </c>
      <c r="G59" s="8" t="s">
        <v>44</v>
      </c>
      <c r="H59" s="8" t="s">
        <v>45</v>
      </c>
      <c r="I59" s="8"/>
    </row>
    <row r="60" spans="1:9" x14ac:dyDescent="0.2">
      <c r="A60" s="8" t="s">
        <v>99</v>
      </c>
      <c r="B60" s="9"/>
      <c r="C60" s="22">
        <v>108.7</v>
      </c>
      <c r="D60" s="22">
        <v>791</v>
      </c>
      <c r="E60" s="22">
        <v>324.98</v>
      </c>
      <c r="F60" s="22">
        <v>105.35</v>
      </c>
      <c r="G60" s="22">
        <v>53.2</v>
      </c>
      <c r="H60" s="22">
        <v>100.1</v>
      </c>
      <c r="I60" s="10"/>
    </row>
    <row r="61" spans="1:9" x14ac:dyDescent="0.2">
      <c r="A61" s="6" t="s">
        <v>100</v>
      </c>
      <c r="C61" s="23">
        <f t="shared" ref="C61:H61" si="6">C60/10</f>
        <v>10.870000000000001</v>
      </c>
      <c r="D61" s="23">
        <f t="shared" si="6"/>
        <v>79.099999999999994</v>
      </c>
      <c r="E61" s="23">
        <f t="shared" si="6"/>
        <v>32.498000000000005</v>
      </c>
      <c r="F61" s="23">
        <f t="shared" si="6"/>
        <v>10.535</v>
      </c>
      <c r="G61" s="23">
        <f t="shared" si="6"/>
        <v>5.32</v>
      </c>
      <c r="H61" s="23">
        <f t="shared" si="6"/>
        <v>10.01</v>
      </c>
    </row>
    <row r="63" spans="1:9" x14ac:dyDescent="0.2">
      <c r="A63" s="6" t="s">
        <v>50</v>
      </c>
      <c r="B63" s="6" t="s">
        <v>101</v>
      </c>
      <c r="C63" s="6" t="s">
        <v>40</v>
      </c>
      <c r="D63" s="6" t="s">
        <v>93</v>
      </c>
      <c r="E63" s="6" t="s">
        <v>42</v>
      </c>
      <c r="F63" s="6" t="s">
        <v>43</v>
      </c>
      <c r="G63" s="6" t="s">
        <v>44</v>
      </c>
      <c r="H63" s="6" t="s">
        <v>45</v>
      </c>
    </row>
    <row r="64" spans="1:9" x14ac:dyDescent="0.2">
      <c r="A64" s="17" t="s">
        <v>13</v>
      </c>
      <c r="B64" s="6" t="s">
        <v>102</v>
      </c>
      <c r="C64" s="21">
        <v>0</v>
      </c>
      <c r="D64" s="21">
        <v>167.09286688110706</v>
      </c>
      <c r="E64" s="21">
        <v>159.03136109789992</v>
      </c>
      <c r="F64" s="21">
        <v>3.8475441474016301</v>
      </c>
      <c r="G64" s="21">
        <v>0.63808603037298428</v>
      </c>
      <c r="H64" s="21">
        <v>0</v>
      </c>
    </row>
    <row r="65" spans="1:15" x14ac:dyDescent="0.2">
      <c r="A65" s="17" t="s">
        <v>13</v>
      </c>
      <c r="B65" s="6" t="s">
        <v>103</v>
      </c>
      <c r="C65" s="21">
        <v>0</v>
      </c>
      <c r="D65" s="21">
        <v>158.95450068800648</v>
      </c>
      <c r="E65" s="21">
        <v>150.66670282197151</v>
      </c>
      <c r="F65" s="21">
        <v>4.0296234424871811</v>
      </c>
      <c r="G65" s="21">
        <v>0.64861783440186083</v>
      </c>
      <c r="H65" s="21">
        <v>0</v>
      </c>
    </row>
    <row r="66" spans="1:15" x14ac:dyDescent="0.2">
      <c r="A66" s="17" t="s">
        <v>37</v>
      </c>
      <c r="B66" s="6" t="s">
        <v>102</v>
      </c>
      <c r="C66" s="21">
        <v>14.41500124165219</v>
      </c>
      <c r="D66" s="21">
        <v>178.04132234153877</v>
      </c>
      <c r="E66" s="21">
        <v>153.11491373665876</v>
      </c>
      <c r="F66" s="21">
        <v>12.585901201712023</v>
      </c>
      <c r="G66" s="21">
        <v>4.7990522259077375</v>
      </c>
      <c r="H66" s="21">
        <v>7.9119607733087784</v>
      </c>
    </row>
    <row r="67" spans="1:15" x14ac:dyDescent="0.2">
      <c r="A67" s="17" t="s">
        <v>37</v>
      </c>
      <c r="B67" s="6" t="s">
        <v>103</v>
      </c>
      <c r="C67" s="21">
        <v>15.125397487687113</v>
      </c>
      <c r="D67" s="21">
        <v>193.88130141097926</v>
      </c>
      <c r="E67" s="21">
        <v>165.15801079542126</v>
      </c>
      <c r="F67" s="21">
        <v>13.787545819259332</v>
      </c>
      <c r="G67" s="21">
        <v>5.2552061997108268</v>
      </c>
      <c r="H67" s="21">
        <v>8.7038785108507302</v>
      </c>
    </row>
    <row r="68" spans="1:15" x14ac:dyDescent="0.2">
      <c r="A68" s="6" t="s">
        <v>105</v>
      </c>
      <c r="C68" s="24">
        <v>0</v>
      </c>
      <c r="D68" s="24">
        <f>AVERAGE(D64:D65)</f>
        <v>163.02368378455677</v>
      </c>
      <c r="E68" s="24">
        <f t="shared" ref="E68:H68" si="7">AVERAGE(E64:E65)</f>
        <v>154.8490319599357</v>
      </c>
      <c r="F68" s="24">
        <f t="shared" si="7"/>
        <v>3.9385837949444058</v>
      </c>
      <c r="G68" s="24">
        <f t="shared" si="7"/>
        <v>0.64335193238742261</v>
      </c>
      <c r="H68" s="24">
        <f t="shared" si="7"/>
        <v>0</v>
      </c>
      <c r="I68" s="24"/>
    </row>
    <row r="69" spans="1:15" x14ac:dyDescent="0.2">
      <c r="O69" s="6" t="s">
        <v>199</v>
      </c>
    </row>
    <row r="70" spans="1:15" x14ac:dyDescent="0.2">
      <c r="C70" s="24">
        <f>C66-C$68</f>
        <v>14.41500124165219</v>
      </c>
      <c r="D70" s="24">
        <f t="shared" ref="D70:H71" si="8">D66-D$68</f>
        <v>15.017638556982007</v>
      </c>
      <c r="E70" s="24">
        <f t="shared" si="8"/>
        <v>-1.734118223276937</v>
      </c>
      <c r="F70" s="24">
        <f t="shared" si="8"/>
        <v>8.6473174067676162</v>
      </c>
      <c r="G70" s="24">
        <f t="shared" si="8"/>
        <v>4.1557002935203151</v>
      </c>
      <c r="H70" s="24">
        <f t="shared" si="8"/>
        <v>7.9119607733087784</v>
      </c>
      <c r="I70" s="24"/>
      <c r="J70" s="57">
        <f>C66-(C$68*0.9)</f>
        <v>14.41500124165219</v>
      </c>
      <c r="K70" s="58">
        <f t="shared" ref="K70:O70" si="9">D66-(D$68*0.9)</f>
        <v>31.320006935437675</v>
      </c>
      <c r="L70" s="58">
        <f t="shared" si="9"/>
        <v>13.750784972716616</v>
      </c>
      <c r="M70" s="58">
        <f t="shared" si="9"/>
        <v>9.0411757862620572</v>
      </c>
      <c r="N70" s="58">
        <f t="shared" si="9"/>
        <v>4.2200354867590573</v>
      </c>
      <c r="O70" s="59">
        <f t="shared" si="9"/>
        <v>7.9119607733087784</v>
      </c>
    </row>
    <row r="71" spans="1:15" x14ac:dyDescent="0.2">
      <c r="C71" s="24">
        <f>C67-C$68</f>
        <v>15.125397487687113</v>
      </c>
      <c r="D71" s="24">
        <f t="shared" si="8"/>
        <v>30.857617626422496</v>
      </c>
      <c r="E71" s="24">
        <f t="shared" si="8"/>
        <v>10.308978835485561</v>
      </c>
      <c r="F71" s="24">
        <f t="shared" si="8"/>
        <v>9.8489620243149254</v>
      </c>
      <c r="G71" s="24">
        <f t="shared" si="8"/>
        <v>4.6118542673234044</v>
      </c>
      <c r="H71" s="24">
        <f t="shared" si="8"/>
        <v>8.7038785108507302</v>
      </c>
      <c r="I71" s="24"/>
      <c r="J71" s="60">
        <f>C67-(C$68*0.9)</f>
        <v>15.125397487687113</v>
      </c>
      <c r="K71" s="61">
        <f t="shared" ref="K71:O71" si="10">D67-(D$68*0.9)</f>
        <v>47.159986004878164</v>
      </c>
      <c r="L71" s="61">
        <f t="shared" si="10"/>
        <v>25.793882031479114</v>
      </c>
      <c r="M71" s="61">
        <f t="shared" si="10"/>
        <v>10.242820403809366</v>
      </c>
      <c r="N71" s="61">
        <f t="shared" si="10"/>
        <v>4.6761894605621466</v>
      </c>
      <c r="O71" s="62">
        <f t="shared" si="10"/>
        <v>8.7038785108507302</v>
      </c>
    </row>
    <row r="72" spans="1:15" x14ac:dyDescent="0.2">
      <c r="J72" s="60"/>
      <c r="K72" s="61"/>
      <c r="L72" s="61"/>
      <c r="M72" s="61"/>
      <c r="N72" s="61"/>
      <c r="O72" s="62"/>
    </row>
    <row r="73" spans="1:15" x14ac:dyDescent="0.2">
      <c r="C73" s="24">
        <f>C70/C$61*100</f>
        <v>132.61270691492354</v>
      </c>
      <c r="D73" s="24">
        <f>D70/D$61*100</f>
        <v>18.98563660806828</v>
      </c>
      <c r="E73" s="24">
        <f t="shared" ref="E73:H74" si="11">E70/E$61*100</f>
        <v>-5.3360767532676991</v>
      </c>
      <c r="F73" s="24">
        <f t="shared" si="11"/>
        <v>82.081797881040501</v>
      </c>
      <c r="G73" s="24">
        <f t="shared" si="11"/>
        <v>78.11466717143449</v>
      </c>
      <c r="H73" s="24">
        <f t="shared" si="11"/>
        <v>79.040567165921857</v>
      </c>
      <c r="I73" s="25"/>
      <c r="J73" s="60">
        <f>(J70/C$61)*100</f>
        <v>132.61270691492354</v>
      </c>
      <c r="K73" s="61">
        <f t="shared" ref="K73:O73" si="12">(K70/D$61)*100</f>
        <v>39.595457566924999</v>
      </c>
      <c r="L73" s="61">
        <f t="shared" si="12"/>
        <v>42.312711467526043</v>
      </c>
      <c r="M73" s="61">
        <f t="shared" si="12"/>
        <v>85.820368165752797</v>
      </c>
      <c r="N73" s="61">
        <f t="shared" si="12"/>
        <v>79.323975315019865</v>
      </c>
      <c r="O73" s="62">
        <f t="shared" si="12"/>
        <v>79.040567165921857</v>
      </c>
    </row>
    <row r="74" spans="1:15" x14ac:dyDescent="0.2">
      <c r="C74" s="24">
        <f>C71/C$61*100</f>
        <v>139.14809096308292</v>
      </c>
      <c r="D74" s="24">
        <f>D71/D$61*100</f>
        <v>39.010894597247152</v>
      </c>
      <c r="E74" s="24">
        <f t="shared" si="11"/>
        <v>31.721886994539851</v>
      </c>
      <c r="F74" s="24">
        <f t="shared" si="11"/>
        <v>93.488011621404127</v>
      </c>
      <c r="G74" s="24">
        <f t="shared" si="11"/>
        <v>86.688989987282028</v>
      </c>
      <c r="H74" s="24">
        <f t="shared" si="11"/>
        <v>86.951833275232076</v>
      </c>
      <c r="J74" s="60">
        <f>(J71/C$61)*100</f>
        <v>139.14809096308292</v>
      </c>
      <c r="K74" s="61">
        <f t="shared" ref="K74" si="13">(K71/D$61)*100</f>
        <v>59.620715556103875</v>
      </c>
      <c r="L74" s="61">
        <f t="shared" ref="L74" si="14">(L71/E$61)*100</f>
        <v>79.370675215333591</v>
      </c>
      <c r="M74" s="61">
        <f t="shared" ref="M74" si="15">(M71/F$61)*100</f>
        <v>97.226581906116436</v>
      </c>
      <c r="N74" s="61">
        <f t="shared" ref="N74" si="16">(N71/G$61)*100</f>
        <v>87.898298130867417</v>
      </c>
      <c r="O74" s="62">
        <f t="shared" ref="O74" si="17">(O71/H$61)*100</f>
        <v>86.951833275232076</v>
      </c>
    </row>
    <row r="75" spans="1:15" x14ac:dyDescent="0.2">
      <c r="A75" s="6" t="s">
        <v>104</v>
      </c>
      <c r="C75" s="25">
        <f t="shared" ref="C75:O75" si="18">AVERAGE(C73:C74)</f>
        <v>135.88039893900321</v>
      </c>
      <c r="D75" s="25">
        <f>AVERAGE(D73:D74)</f>
        <v>28.998265602657717</v>
      </c>
      <c r="E75" s="25">
        <f t="shared" si="18"/>
        <v>13.192905120636077</v>
      </c>
      <c r="F75" s="25">
        <f t="shared" si="18"/>
        <v>87.784904751222314</v>
      </c>
      <c r="G75" s="25">
        <f t="shared" si="18"/>
        <v>82.401828579358266</v>
      </c>
      <c r="H75" s="25">
        <f t="shared" si="18"/>
        <v>82.996200220576966</v>
      </c>
      <c r="J75" s="63">
        <f t="shared" si="18"/>
        <v>135.88039893900321</v>
      </c>
      <c r="K75" s="64">
        <f>AVERAGE(K73:K74)</f>
        <v>49.60808656151444</v>
      </c>
      <c r="L75" s="64">
        <f t="shared" si="18"/>
        <v>60.841693341429817</v>
      </c>
      <c r="M75" s="64">
        <f t="shared" si="18"/>
        <v>91.523475035934609</v>
      </c>
      <c r="N75" s="64">
        <f t="shared" si="18"/>
        <v>83.611136722943641</v>
      </c>
      <c r="O75" s="65">
        <f t="shared" si="18"/>
        <v>82.996200220576966</v>
      </c>
    </row>
    <row r="79" spans="1:15" ht="15.75" x14ac:dyDescent="0.25">
      <c r="A79" s="20" t="s">
        <v>166</v>
      </c>
    </row>
    <row r="80" spans="1:15" x14ac:dyDescent="0.2">
      <c r="C80" s="6" t="s">
        <v>40</v>
      </c>
      <c r="D80" s="6" t="s">
        <v>93</v>
      </c>
      <c r="E80" s="6" t="s">
        <v>42</v>
      </c>
      <c r="F80" s="6" t="s">
        <v>43</v>
      </c>
      <c r="G80" s="6" t="s">
        <v>44</v>
      </c>
      <c r="H80" s="6" t="s">
        <v>45</v>
      </c>
    </row>
    <row r="81" spans="1:16" ht="15" x14ac:dyDescent="0.25">
      <c r="A81" s="6" t="s">
        <v>167</v>
      </c>
      <c r="C81" s="11">
        <v>2.7154069499999999E-2</v>
      </c>
      <c r="D81" s="11">
        <v>0.81161399999999995</v>
      </c>
      <c r="E81" s="11">
        <v>1.3847067355463989E-2</v>
      </c>
      <c r="F81" s="11">
        <v>1.0661035804272733E-2</v>
      </c>
      <c r="G81" s="11">
        <v>2.5455406895003737E-3</v>
      </c>
      <c r="H81" s="11">
        <v>7.2662568420476803E-2</v>
      </c>
      <c r="I81"/>
    </row>
    <row r="82" spans="1:16" x14ac:dyDescent="0.2">
      <c r="A82" s="6" t="s">
        <v>154</v>
      </c>
      <c r="C82" s="24">
        <f>(C81)/C21</f>
        <v>6.2228538658603965</v>
      </c>
      <c r="D82" s="24">
        <f>(D81)/W21</f>
        <v>32.776110584448588</v>
      </c>
      <c r="E82" s="40">
        <f>(E81-G22)/G21</f>
        <v>5.9721482236800272</v>
      </c>
      <c r="F82" s="40">
        <f>(F81-K22)/K21</f>
        <v>0.29174312981554906</v>
      </c>
      <c r="G82" s="40">
        <f>(G81-O22)/O21</f>
        <v>0.12553379349926622</v>
      </c>
      <c r="H82" s="40">
        <f>(H81-S22)/S21</f>
        <v>1.9643665336714345E-2</v>
      </c>
      <c r="I82" s="24"/>
    </row>
    <row r="85" spans="1:16" ht="15.75" x14ac:dyDescent="0.25">
      <c r="A85" s="20" t="s">
        <v>155</v>
      </c>
    </row>
    <row r="86" spans="1:16" x14ac:dyDescent="0.2">
      <c r="A86" s="28" t="s">
        <v>156</v>
      </c>
      <c r="B86" s="29" t="s">
        <v>40</v>
      </c>
      <c r="C86" s="30" t="s">
        <v>93</v>
      </c>
      <c r="D86" s="29" t="s">
        <v>42</v>
      </c>
      <c r="E86" s="29" t="s">
        <v>43</v>
      </c>
      <c r="F86" s="29" t="s">
        <v>44</v>
      </c>
      <c r="G86" s="29" t="s">
        <v>45</v>
      </c>
    </row>
    <row r="87" spans="1:16" x14ac:dyDescent="0.2">
      <c r="A87" s="31" t="s">
        <v>157</v>
      </c>
      <c r="B87" s="32" t="s">
        <v>158</v>
      </c>
      <c r="C87" s="33" t="s">
        <v>168</v>
      </c>
      <c r="D87" s="34" t="s">
        <v>159</v>
      </c>
      <c r="E87" s="34" t="s">
        <v>160</v>
      </c>
      <c r="F87" s="34" t="s">
        <v>161</v>
      </c>
      <c r="G87" s="34" t="s">
        <v>162</v>
      </c>
    </row>
    <row r="88" spans="1:16" ht="15" x14ac:dyDescent="0.2">
      <c r="A88" s="35" t="s">
        <v>163</v>
      </c>
      <c r="B88" s="36">
        <v>0.9416858839172042</v>
      </c>
      <c r="C88" s="36">
        <v>0.99326009399214932</v>
      </c>
      <c r="D88" s="36">
        <v>0.99078547588996213</v>
      </c>
      <c r="E88" s="36">
        <v>0.9961838421196535</v>
      </c>
      <c r="F88" s="36">
        <v>0.9957340788611273</v>
      </c>
      <c r="G88" s="36">
        <v>0.99431357800953779</v>
      </c>
    </row>
    <row r="89" spans="1:16" x14ac:dyDescent="0.2">
      <c r="A89" s="35" t="s">
        <v>164</v>
      </c>
      <c r="B89" s="37">
        <v>6.2228538658603965</v>
      </c>
      <c r="C89" s="37">
        <v>32.776110584448588</v>
      </c>
      <c r="D89" s="37">
        <v>5.9721482236800689</v>
      </c>
      <c r="E89" s="37">
        <v>0.29174312981554906</v>
      </c>
      <c r="F89" s="37">
        <v>0.12553379349926622</v>
      </c>
      <c r="G89" s="42">
        <v>1.9643665336714345E-2</v>
      </c>
    </row>
    <row r="90" spans="1:16" x14ac:dyDescent="0.2">
      <c r="A90" s="38" t="s">
        <v>165</v>
      </c>
      <c r="B90" s="39">
        <v>135.88039893900321</v>
      </c>
      <c r="C90" s="39">
        <v>49.60808656151444</v>
      </c>
      <c r="D90" s="39">
        <v>60.841693341429817</v>
      </c>
      <c r="E90" s="39">
        <v>91.523475035934609</v>
      </c>
      <c r="F90" s="39">
        <v>83.611136722943641</v>
      </c>
      <c r="G90" s="39">
        <v>82.996200220576966</v>
      </c>
    </row>
    <row r="93" spans="1:16" ht="15.75" x14ac:dyDescent="0.2">
      <c r="A93" s="43" t="s">
        <v>169</v>
      </c>
    </row>
    <row r="94" spans="1:16" x14ac:dyDescent="0.2">
      <c r="A94" s="6" t="s">
        <v>51</v>
      </c>
      <c r="B94" s="6" t="s">
        <v>170</v>
      </c>
      <c r="C94" s="6" t="s">
        <v>171</v>
      </c>
      <c r="D94" s="6" t="s">
        <v>172</v>
      </c>
      <c r="E94" s="6" t="s">
        <v>173</v>
      </c>
      <c r="F94" s="6" t="s">
        <v>174</v>
      </c>
      <c r="G94" s="6" t="s">
        <v>175</v>
      </c>
    </row>
    <row r="95" spans="1:16" x14ac:dyDescent="0.2">
      <c r="A95" s="6" t="s">
        <v>13</v>
      </c>
      <c r="B95" s="24"/>
      <c r="C95" s="24">
        <v>3.5299741665000002</v>
      </c>
      <c r="D95" s="24">
        <v>3.8196600356000001</v>
      </c>
      <c r="E95" s="24">
        <v>3.2689289088</v>
      </c>
      <c r="F95" s="24">
        <v>1.1575484073</v>
      </c>
      <c r="G95" s="24"/>
    </row>
    <row r="96" spans="1:16" x14ac:dyDescent="0.2">
      <c r="A96" s="6" t="s">
        <v>37</v>
      </c>
      <c r="B96" s="24">
        <v>3.4009426040999999</v>
      </c>
      <c r="C96" s="24">
        <v>6.0230574310999998</v>
      </c>
      <c r="D96" s="24">
        <v>5.3512284209000001</v>
      </c>
      <c r="E96" s="24">
        <v>6.4435343394000002</v>
      </c>
      <c r="F96" s="24">
        <v>6.4161781901000001</v>
      </c>
      <c r="G96" s="24">
        <v>6.7402000317999997</v>
      </c>
      <c r="K96" s="24"/>
      <c r="L96" s="24"/>
      <c r="M96" s="24"/>
      <c r="N96" s="24"/>
      <c r="O96" s="24"/>
      <c r="P96" s="24"/>
    </row>
    <row r="97" spans="1:18" x14ac:dyDescent="0.2">
      <c r="A97" s="6" t="s">
        <v>15</v>
      </c>
      <c r="B97" s="24"/>
      <c r="C97" s="24">
        <v>3.6194192368999998</v>
      </c>
      <c r="D97" s="24">
        <v>0.5466979341</v>
      </c>
      <c r="E97" s="24">
        <v>0.59302432220000001</v>
      </c>
      <c r="F97" s="24">
        <v>2.0967035870999999</v>
      </c>
      <c r="G97" s="24"/>
      <c r="K97" s="24"/>
      <c r="L97" s="24"/>
      <c r="M97" s="24"/>
      <c r="N97" s="24"/>
      <c r="O97" s="24"/>
      <c r="P97" s="24"/>
    </row>
    <row r="98" spans="1:18" x14ac:dyDescent="0.2">
      <c r="A98" s="6" t="s">
        <v>17</v>
      </c>
      <c r="B98" s="24"/>
      <c r="C98" s="24">
        <v>1.2881439497</v>
      </c>
      <c r="D98" s="24">
        <v>1.4366105478</v>
      </c>
      <c r="E98" s="24">
        <v>0.29934976340000002</v>
      </c>
      <c r="F98" s="24">
        <v>7.77851455E-2</v>
      </c>
      <c r="G98" s="24"/>
      <c r="K98" s="24"/>
      <c r="L98" s="24"/>
      <c r="M98" s="24"/>
      <c r="N98" s="24"/>
      <c r="O98" s="24"/>
      <c r="P98" s="24"/>
    </row>
    <row r="99" spans="1:18" x14ac:dyDescent="0.2">
      <c r="A99" s="6" t="s">
        <v>19</v>
      </c>
      <c r="B99" s="24"/>
      <c r="C99" s="24">
        <v>2.936374668</v>
      </c>
      <c r="D99" s="24">
        <v>2.7607095730000002</v>
      </c>
      <c r="E99" s="24">
        <v>4.5385101052000003</v>
      </c>
      <c r="F99" s="24">
        <v>1.9857139413</v>
      </c>
      <c r="G99" s="24"/>
      <c r="K99" s="24"/>
      <c r="L99" s="24"/>
      <c r="M99" s="24"/>
      <c r="N99" s="24"/>
      <c r="O99" s="24"/>
      <c r="P99" s="24"/>
    </row>
    <row r="100" spans="1:18" x14ac:dyDescent="0.2">
      <c r="A100" s="6" t="s">
        <v>21</v>
      </c>
      <c r="B100" s="24"/>
      <c r="C100" s="24">
        <v>2.9874019809000001</v>
      </c>
      <c r="D100" s="24">
        <v>3.4620820906000001</v>
      </c>
      <c r="E100" s="24">
        <v>0.4536378519</v>
      </c>
      <c r="F100" s="24">
        <v>3.9528920437999999</v>
      </c>
      <c r="G100" s="24">
        <v>2.7280993872999999</v>
      </c>
      <c r="K100" s="24"/>
      <c r="L100" s="24"/>
      <c r="M100" s="24"/>
      <c r="N100" s="24"/>
      <c r="O100" s="24"/>
      <c r="P100" s="24"/>
    </row>
    <row r="101" spans="1:18" x14ac:dyDescent="0.2">
      <c r="K101" s="24"/>
      <c r="L101" s="24"/>
      <c r="M101" s="24"/>
      <c r="N101" s="24"/>
      <c r="O101" s="24"/>
      <c r="P101" s="24"/>
    </row>
    <row r="102" spans="1:18" x14ac:dyDescent="0.2">
      <c r="K102" s="24"/>
      <c r="L102" s="24"/>
      <c r="M102" s="24"/>
      <c r="N102" s="24"/>
      <c r="O102" s="24"/>
      <c r="P102" s="24"/>
    </row>
    <row r="103" spans="1:18" x14ac:dyDescent="0.2">
      <c r="K103" s="24"/>
      <c r="L103" s="24"/>
      <c r="M103" s="24"/>
      <c r="N103" s="24"/>
      <c r="O103" s="24"/>
      <c r="P103" s="24"/>
    </row>
    <row r="104" spans="1:18" ht="15.75" x14ac:dyDescent="0.25">
      <c r="A104" s="20" t="s">
        <v>176</v>
      </c>
      <c r="K104" s="24"/>
      <c r="L104" s="24"/>
      <c r="M104" s="24"/>
      <c r="N104" s="24"/>
      <c r="O104" s="24"/>
      <c r="P104" s="24"/>
    </row>
    <row r="105" spans="1:18" x14ac:dyDescent="0.2">
      <c r="A105" s="44" t="s">
        <v>177</v>
      </c>
      <c r="B105" s="44" t="s">
        <v>6</v>
      </c>
      <c r="C105" s="44" t="s">
        <v>40</v>
      </c>
      <c r="D105" s="44" t="s">
        <v>93</v>
      </c>
      <c r="E105" s="44" t="s">
        <v>42</v>
      </c>
      <c r="F105" s="44" t="s">
        <v>43</v>
      </c>
      <c r="G105" s="44" t="s">
        <v>44</v>
      </c>
      <c r="H105" s="44" t="s">
        <v>45</v>
      </c>
      <c r="K105" s="24"/>
      <c r="L105" s="24"/>
      <c r="M105" s="24"/>
      <c r="N105" s="24"/>
      <c r="O105" s="24"/>
      <c r="P105" s="24"/>
    </row>
    <row r="106" spans="1:18" x14ac:dyDescent="0.2">
      <c r="A106" s="50" t="s">
        <v>13</v>
      </c>
      <c r="B106" s="49" t="s">
        <v>14</v>
      </c>
      <c r="C106" s="52">
        <v>0</v>
      </c>
      <c r="D106" s="52">
        <v>163.02368378455677</v>
      </c>
      <c r="E106" s="52">
        <v>154.8490319599357</v>
      </c>
      <c r="F106" s="52">
        <v>3.9385837949444058</v>
      </c>
      <c r="G106" s="52">
        <v>0.64335193238742261</v>
      </c>
      <c r="H106" s="54">
        <v>0</v>
      </c>
      <c r="K106" s="24"/>
      <c r="L106" s="24"/>
      <c r="M106" s="24"/>
      <c r="N106" s="24"/>
      <c r="O106" s="24"/>
      <c r="P106" s="24"/>
      <c r="Q106" s="24"/>
      <c r="R106" s="24"/>
    </row>
    <row r="107" spans="1:18" x14ac:dyDescent="0.2">
      <c r="A107" s="50" t="s">
        <v>15</v>
      </c>
      <c r="B107" s="49" t="s">
        <v>16</v>
      </c>
      <c r="C107" s="52">
        <v>0</v>
      </c>
      <c r="D107" s="52">
        <v>115.57283865454774</v>
      </c>
      <c r="E107" s="52">
        <v>146.97489350403697</v>
      </c>
      <c r="F107" s="52">
        <v>2.4799249068457883</v>
      </c>
      <c r="G107" s="52">
        <v>0.41916559614889337</v>
      </c>
      <c r="H107" s="54">
        <v>0</v>
      </c>
      <c r="K107" s="24"/>
      <c r="L107" s="24"/>
      <c r="M107" s="24"/>
      <c r="N107" s="24"/>
      <c r="O107" s="24"/>
      <c r="P107" s="24"/>
      <c r="Q107" s="24"/>
      <c r="R107" s="24"/>
    </row>
    <row r="108" spans="1:18" x14ac:dyDescent="0.2">
      <c r="A108" s="50" t="s">
        <v>17</v>
      </c>
      <c r="B108" s="49" t="s">
        <v>18</v>
      </c>
      <c r="C108" s="52">
        <v>0</v>
      </c>
      <c r="D108" s="52">
        <v>134.56646057425866</v>
      </c>
      <c r="E108" s="52">
        <v>258.69097480779283</v>
      </c>
      <c r="F108" s="52">
        <v>3.5029435802339535</v>
      </c>
      <c r="G108" s="52">
        <v>0.70844991456879169</v>
      </c>
      <c r="H108" s="54">
        <v>0</v>
      </c>
      <c r="K108" s="24"/>
      <c r="L108" s="24"/>
      <c r="M108" s="24"/>
      <c r="N108" s="24"/>
      <c r="O108" s="24"/>
      <c r="P108" s="24"/>
      <c r="Q108" s="24"/>
      <c r="R108" s="24"/>
    </row>
    <row r="109" spans="1:18" x14ac:dyDescent="0.2">
      <c r="A109" s="50" t="s">
        <v>19</v>
      </c>
      <c r="B109" s="49" t="s">
        <v>20</v>
      </c>
      <c r="C109" s="52">
        <v>0</v>
      </c>
      <c r="D109" s="52">
        <v>76.619217571569052</v>
      </c>
      <c r="E109" s="52">
        <v>168.3875483120768</v>
      </c>
      <c r="F109" s="52">
        <v>2.8215040214397451</v>
      </c>
      <c r="G109" s="52">
        <v>0.37810037132955066</v>
      </c>
      <c r="H109" s="54">
        <v>0</v>
      </c>
      <c r="K109" s="24"/>
      <c r="L109" s="24"/>
      <c r="M109" s="24"/>
      <c r="N109" s="24"/>
      <c r="O109" s="24"/>
      <c r="P109" s="24"/>
      <c r="Q109" s="24"/>
      <c r="R109" s="24"/>
    </row>
    <row r="110" spans="1:18" x14ac:dyDescent="0.2">
      <c r="A110" s="51" t="s">
        <v>21</v>
      </c>
      <c r="B110" s="46" t="s">
        <v>22</v>
      </c>
      <c r="C110" s="53">
        <v>0</v>
      </c>
      <c r="D110" s="53">
        <v>162.44038398412118</v>
      </c>
      <c r="E110" s="53">
        <v>211.96801286380159</v>
      </c>
      <c r="F110" s="53">
        <v>4.8655208496685827</v>
      </c>
      <c r="G110" s="53">
        <v>0.71637362225060341</v>
      </c>
      <c r="H110" s="55">
        <v>6.0565446389762148E-2</v>
      </c>
      <c r="K110" s="24"/>
      <c r="L110" s="24"/>
      <c r="M110" s="24"/>
      <c r="N110" s="24"/>
      <c r="O110" s="24"/>
      <c r="P110" s="24"/>
      <c r="Q110" s="24"/>
      <c r="R110" s="24"/>
    </row>
    <row r="111" spans="1:18" x14ac:dyDescent="0.2">
      <c r="A111" s="45"/>
      <c r="B111" s="45"/>
      <c r="C111" s="45"/>
      <c r="D111" s="45"/>
      <c r="E111" s="45"/>
      <c r="F111" s="45"/>
      <c r="G111" s="45"/>
      <c r="H111" s="45"/>
      <c r="K111" s="24"/>
      <c r="L111" s="24"/>
      <c r="M111" s="24"/>
      <c r="N111" s="24"/>
      <c r="O111" s="24"/>
      <c r="P111" s="24"/>
      <c r="Q111" s="24"/>
      <c r="R111" s="24"/>
    </row>
    <row r="112" spans="1:18" x14ac:dyDescent="0.2">
      <c r="A112" s="66" t="s">
        <v>178</v>
      </c>
      <c r="B112" s="66"/>
      <c r="C112" s="31" t="s">
        <v>179</v>
      </c>
      <c r="D112" s="47" t="s">
        <v>180</v>
      </c>
      <c r="E112" s="31" t="s">
        <v>181</v>
      </c>
      <c r="F112" s="31" t="s">
        <v>182</v>
      </c>
      <c r="G112" s="31" t="s">
        <v>183</v>
      </c>
      <c r="H112" s="47" t="s">
        <v>184</v>
      </c>
      <c r="K112" s="24"/>
      <c r="L112" s="24"/>
      <c r="M112" s="24"/>
      <c r="N112" s="24"/>
      <c r="O112" s="24"/>
      <c r="P112" s="24"/>
      <c r="Q112" s="24"/>
      <c r="R112" s="24"/>
    </row>
    <row r="113" spans="1:18" x14ac:dyDescent="0.2">
      <c r="A113" s="67" t="s">
        <v>185</v>
      </c>
      <c r="B113" s="67"/>
      <c r="C113" s="38" t="s">
        <v>186</v>
      </c>
      <c r="D113" s="48" t="s">
        <v>187</v>
      </c>
      <c r="E113" s="38" t="s">
        <v>188</v>
      </c>
      <c r="F113" s="38" t="s">
        <v>189</v>
      </c>
      <c r="G113" s="38" t="s">
        <v>190</v>
      </c>
      <c r="H113" s="48" t="s">
        <v>191</v>
      </c>
      <c r="K113" s="24"/>
      <c r="L113" s="24"/>
      <c r="M113" s="24"/>
      <c r="N113" s="24"/>
      <c r="O113" s="24"/>
      <c r="P113" s="24"/>
      <c r="Q113" s="24"/>
      <c r="R113" s="24"/>
    </row>
    <row r="114" spans="1:18" x14ac:dyDescent="0.2">
      <c r="K114" s="24"/>
      <c r="L114" s="24"/>
      <c r="M114" s="24"/>
      <c r="N114" s="24"/>
      <c r="O114" s="24"/>
      <c r="P114" s="24"/>
      <c r="Q114" s="24"/>
      <c r="R114" s="24"/>
    </row>
    <row r="115" spans="1:18" x14ac:dyDescent="0.2">
      <c r="K115" s="24"/>
      <c r="L115" s="24"/>
      <c r="M115" s="24"/>
      <c r="N115" s="24"/>
      <c r="O115" s="24"/>
      <c r="P115" s="24"/>
      <c r="Q115" s="24"/>
      <c r="R115" s="24"/>
    </row>
    <row r="116" spans="1:18" x14ac:dyDescent="0.2">
      <c r="K116" s="24"/>
      <c r="L116" s="24"/>
      <c r="M116" s="24"/>
      <c r="N116" s="24"/>
      <c r="O116" s="24"/>
      <c r="P116" s="24"/>
      <c r="Q116" s="24"/>
      <c r="R116" s="24"/>
    </row>
    <row r="117" spans="1:18" x14ac:dyDescent="0.2">
      <c r="K117" s="24"/>
      <c r="L117" s="24"/>
      <c r="M117" s="24"/>
      <c r="N117" s="24"/>
      <c r="O117" s="24"/>
      <c r="P117" s="24"/>
      <c r="Q117" s="24"/>
      <c r="R117" s="24"/>
    </row>
  </sheetData>
  <mergeCells count="2">
    <mergeCell ref="A112:B112"/>
    <mergeCell ref="A113:B1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0CAD-E120-4334-B0A3-D33FD32B4DCF}">
  <dimension ref="A1:G21"/>
  <sheetViews>
    <sheetView workbookViewId="0">
      <selection activeCell="H42" sqref="H42"/>
    </sheetView>
  </sheetViews>
  <sheetFormatPr defaultRowHeight="15" x14ac:dyDescent="0.25"/>
  <cols>
    <col min="1" max="1" width="14" customWidth="1"/>
  </cols>
  <sheetData>
    <row r="1" spans="1:7" x14ac:dyDescent="0.25">
      <c r="A1" s="15" t="s">
        <v>51</v>
      </c>
      <c r="B1" s="15" t="s">
        <v>192</v>
      </c>
      <c r="C1" s="15" t="s">
        <v>93</v>
      </c>
      <c r="D1" s="15" t="s">
        <v>42</v>
      </c>
      <c r="E1" s="15" t="s">
        <v>43</v>
      </c>
      <c r="F1" s="15" t="s">
        <v>44</v>
      </c>
      <c r="G1" s="15" t="s">
        <v>95</v>
      </c>
    </row>
    <row r="2" spans="1:7" x14ac:dyDescent="0.25">
      <c r="A2" s="17" t="s">
        <v>13</v>
      </c>
      <c r="B2" s="17" t="s">
        <v>102</v>
      </c>
      <c r="C2" s="21">
        <v>148.90770431685596</v>
      </c>
      <c r="D2" s="21">
        <v>146.39393704395354</v>
      </c>
      <c r="E2" s="21">
        <v>4.0095558765310759</v>
      </c>
      <c r="F2" s="21">
        <v>0.66566577469568167</v>
      </c>
      <c r="G2" s="21">
        <v>2.7609873933420587E-2</v>
      </c>
    </row>
    <row r="3" spans="1:7" x14ac:dyDescent="0.25">
      <c r="A3" s="17" t="s">
        <v>13</v>
      </c>
      <c r="B3" s="17" t="s">
        <v>102</v>
      </c>
      <c r="C3" s="21">
        <v>156.79354134118933</v>
      </c>
      <c r="D3" s="21">
        <v>158.29867746838713</v>
      </c>
      <c r="E3" s="21">
        <v>4.3766637379916622</v>
      </c>
      <c r="F3" s="21">
        <v>0.71950747135450632</v>
      </c>
      <c r="G3" s="21">
        <v>4.0689896320395789E-3</v>
      </c>
    </row>
    <row r="4" spans="1:7" x14ac:dyDescent="0.25">
      <c r="A4" s="17" t="s">
        <v>15</v>
      </c>
      <c r="B4" s="17" t="s">
        <v>102</v>
      </c>
      <c r="C4" s="21">
        <v>86.920105852696011</v>
      </c>
      <c r="D4" s="21">
        <v>144.24716059355475</v>
      </c>
      <c r="E4" s="21">
        <v>2.4167451489175753</v>
      </c>
      <c r="F4" s="21">
        <v>0.45215439611301961</v>
      </c>
      <c r="G4" s="21">
        <v>6.1946639780802636E-2</v>
      </c>
    </row>
    <row r="5" spans="1:7" x14ac:dyDescent="0.25">
      <c r="A5" s="17" t="s">
        <v>15</v>
      </c>
      <c r="B5" s="17" t="s">
        <v>102</v>
      </c>
      <c r="C5" s="21">
        <v>98.837042834485729</v>
      </c>
      <c r="D5" s="21">
        <v>169.65276990137653</v>
      </c>
      <c r="E5" s="21">
        <v>2.8964260819889769</v>
      </c>
      <c r="F5" s="21">
        <v>0.48937539979766115</v>
      </c>
      <c r="G5" s="21">
        <v>-3.2260840480327263E-2</v>
      </c>
    </row>
    <row r="6" spans="1:7" x14ac:dyDescent="0.25">
      <c r="A6" s="17" t="s">
        <v>17</v>
      </c>
      <c r="B6" s="17" t="s">
        <v>102</v>
      </c>
      <c r="C6" s="21">
        <v>135.17980321916292</v>
      </c>
      <c r="D6" s="21">
        <v>281.23760768331869</v>
      </c>
      <c r="E6" s="21">
        <v>3.9638268719433478</v>
      </c>
      <c r="F6" s="21">
        <v>0.80554985076532126</v>
      </c>
      <c r="G6" s="21">
        <v>-3.0819982647118491E-3</v>
      </c>
    </row>
    <row r="7" spans="1:7" x14ac:dyDescent="0.25">
      <c r="A7" s="17" t="s">
        <v>17</v>
      </c>
      <c r="B7" s="17" t="s">
        <v>102</v>
      </c>
      <c r="C7" s="21">
        <v>126.60314984965272</v>
      </c>
      <c r="D7" s="21">
        <v>284.31262793264375</v>
      </c>
      <c r="E7" s="21">
        <v>4.1185573742061683</v>
      </c>
      <c r="F7" s="21">
        <v>0.81219705168598477</v>
      </c>
      <c r="G7" s="21">
        <v>-1.2870351624321442E-2</v>
      </c>
    </row>
    <row r="8" spans="1:7" x14ac:dyDescent="0.25">
      <c r="A8" s="17" t="s">
        <v>19</v>
      </c>
      <c r="B8" s="17" t="s">
        <v>102</v>
      </c>
      <c r="C8" s="21">
        <v>74.740341077552429</v>
      </c>
      <c r="D8" s="21">
        <v>176.27995544214707</v>
      </c>
      <c r="E8" s="21">
        <v>3.1105175162251215</v>
      </c>
      <c r="F8" s="21">
        <v>0.40770640925467005</v>
      </c>
      <c r="G8" s="21">
        <v>-2.0375640752349492E-2</v>
      </c>
    </row>
    <row r="9" spans="1:7" x14ac:dyDescent="0.25">
      <c r="A9" s="17" t="s">
        <v>19</v>
      </c>
      <c r="B9" s="17" t="s">
        <v>102</v>
      </c>
      <c r="C9" s="21">
        <v>73.850224325719935</v>
      </c>
      <c r="D9" s="21">
        <v>172.97530309495281</v>
      </c>
      <c r="E9" s="21">
        <v>3.284553609036617</v>
      </c>
      <c r="F9" s="21">
        <v>0.42797020542176206</v>
      </c>
      <c r="G9" s="21">
        <v>-2.4937535438074337E-2</v>
      </c>
    </row>
    <row r="10" spans="1:7" x14ac:dyDescent="0.25">
      <c r="A10" s="17" t="s">
        <v>21</v>
      </c>
      <c r="B10" s="17" t="s">
        <v>102</v>
      </c>
      <c r="C10" s="21">
        <v>155.63349188238055</v>
      </c>
      <c r="D10" s="21">
        <v>215.58042285390542</v>
      </c>
      <c r="E10" s="21">
        <v>5.2231724420460468</v>
      </c>
      <c r="F10" s="21">
        <v>0.76688577441547268</v>
      </c>
      <c r="G10" s="21">
        <v>0.22474498748465499</v>
      </c>
    </row>
    <row r="11" spans="1:7" x14ac:dyDescent="0.25">
      <c r="A11" s="17" t="s">
        <v>21</v>
      </c>
      <c r="B11" s="17" t="s">
        <v>102</v>
      </c>
      <c r="C11" s="21">
        <v>160.76092566294352</v>
      </c>
      <c r="D11" s="21">
        <v>223.59717550344047</v>
      </c>
      <c r="E11" s="21">
        <v>5.5493830248134266</v>
      </c>
      <c r="F11" s="21">
        <v>0.80272812294256268</v>
      </c>
      <c r="G11" s="21">
        <v>0.24772407854859274</v>
      </c>
    </row>
    <row r="12" spans="1:7" x14ac:dyDescent="0.25">
      <c r="A12" s="17" t="s">
        <v>13</v>
      </c>
      <c r="B12" s="56" t="s">
        <v>103</v>
      </c>
      <c r="C12" s="21">
        <v>167.09286688110706</v>
      </c>
      <c r="D12" s="21">
        <v>159.03136109789992</v>
      </c>
      <c r="E12" s="21">
        <v>3.8475441474016301</v>
      </c>
      <c r="F12" s="21">
        <v>0.63808603037298428</v>
      </c>
      <c r="G12" s="21">
        <v>0</v>
      </c>
    </row>
    <row r="13" spans="1:7" x14ac:dyDescent="0.25">
      <c r="A13" s="17" t="s">
        <v>13</v>
      </c>
      <c r="B13" s="56" t="s">
        <v>103</v>
      </c>
      <c r="C13" s="21">
        <v>158.95450068800648</v>
      </c>
      <c r="D13" s="21">
        <v>150.66670282197151</v>
      </c>
      <c r="E13" s="21">
        <v>4.0296234424871811</v>
      </c>
      <c r="F13" s="21">
        <v>0.64861783440186083</v>
      </c>
      <c r="G13" s="21">
        <v>0</v>
      </c>
    </row>
    <row r="14" spans="1:7" x14ac:dyDescent="0.25">
      <c r="A14" s="17" t="s">
        <v>15</v>
      </c>
      <c r="B14" s="56" t="s">
        <v>103</v>
      </c>
      <c r="C14" s="21">
        <v>118.53071267455704</v>
      </c>
      <c r="D14" s="21">
        <v>147.54305995913856</v>
      </c>
      <c r="E14" s="21">
        <v>2.4695258000481228</v>
      </c>
      <c r="F14" s="21">
        <v>0.42538011729645547</v>
      </c>
      <c r="G14" s="21">
        <v>0</v>
      </c>
    </row>
    <row r="15" spans="1:7" x14ac:dyDescent="0.25">
      <c r="A15" s="17" t="s">
        <v>15</v>
      </c>
      <c r="B15" s="56" t="s">
        <v>103</v>
      </c>
      <c r="C15" s="21">
        <v>112.61496463453844</v>
      </c>
      <c r="D15" s="21">
        <v>146.40672704893538</v>
      </c>
      <c r="E15" s="21">
        <v>2.4903240136434541</v>
      </c>
      <c r="F15" s="21">
        <v>0.41295107500133127</v>
      </c>
      <c r="G15" s="21">
        <v>0</v>
      </c>
    </row>
    <row r="16" spans="1:7" x14ac:dyDescent="0.25">
      <c r="A16" s="17" t="s">
        <v>17</v>
      </c>
      <c r="B16" s="56" t="s">
        <v>103</v>
      </c>
      <c r="C16" s="21">
        <v>135.79216634196936</v>
      </c>
      <c r="D16" s="21">
        <v>261.31885360147226</v>
      </c>
      <c r="E16" s="21">
        <v>3.495528820824028</v>
      </c>
      <c r="F16" s="21">
        <v>0.70883957905202377</v>
      </c>
      <c r="G16" s="21">
        <v>0</v>
      </c>
    </row>
    <row r="17" spans="1:7" x14ac:dyDescent="0.25">
      <c r="A17" s="17" t="s">
        <v>17</v>
      </c>
      <c r="B17" s="56" t="s">
        <v>103</v>
      </c>
      <c r="C17" s="21">
        <v>133.34075480654792</v>
      </c>
      <c r="D17" s="21">
        <v>256.0630960141134</v>
      </c>
      <c r="E17" s="21">
        <v>3.5103583396438793</v>
      </c>
      <c r="F17" s="21">
        <v>0.70806025008555973</v>
      </c>
      <c r="G17" s="21">
        <v>0</v>
      </c>
    </row>
    <row r="18" spans="1:7" x14ac:dyDescent="0.25">
      <c r="A18" s="17" t="s">
        <v>19</v>
      </c>
      <c r="B18" s="56" t="s">
        <v>103</v>
      </c>
      <c r="C18" s="21">
        <v>75.028349434355803</v>
      </c>
      <c r="D18" s="21">
        <v>165.1004272649177</v>
      </c>
      <c r="E18" s="21">
        <v>2.7309559963466454</v>
      </c>
      <c r="F18" s="21">
        <v>0.37279141942498434</v>
      </c>
      <c r="G18" s="21">
        <v>0</v>
      </c>
    </row>
    <row r="19" spans="1:7" x14ac:dyDescent="0.25">
      <c r="A19" s="17" t="s">
        <v>19</v>
      </c>
      <c r="B19" s="56" t="s">
        <v>103</v>
      </c>
      <c r="C19" s="21">
        <v>78.210085708782302</v>
      </c>
      <c r="D19" s="21">
        <v>171.67466935923591</v>
      </c>
      <c r="E19" s="21">
        <v>2.9120520465328452</v>
      </c>
      <c r="F19" s="21">
        <v>0.38340932323411697</v>
      </c>
      <c r="G19" s="21">
        <v>0</v>
      </c>
    </row>
    <row r="20" spans="1:7" x14ac:dyDescent="0.25">
      <c r="A20" s="17" t="s">
        <v>21</v>
      </c>
      <c r="B20" s="56" t="s">
        <v>103</v>
      </c>
      <c r="C20" s="21">
        <v>159.00897349703322</v>
      </c>
      <c r="D20" s="21">
        <v>206.77890507519737</v>
      </c>
      <c r="E20" s="21">
        <v>4.8499136989141416</v>
      </c>
      <c r="F20" s="21">
        <v>0.69635014300292619</v>
      </c>
      <c r="G20" s="21">
        <v>6.173378872210384E-2</v>
      </c>
    </row>
    <row r="21" spans="1:7" x14ac:dyDescent="0.25">
      <c r="A21" s="17" t="s">
        <v>21</v>
      </c>
      <c r="B21" s="56" t="s">
        <v>103</v>
      </c>
      <c r="C21" s="21">
        <v>165.87179447120911</v>
      </c>
      <c r="D21" s="21">
        <v>217.15712065240581</v>
      </c>
      <c r="E21" s="21">
        <v>4.8811280004230246</v>
      </c>
      <c r="F21" s="21">
        <v>0.73639710149828064</v>
      </c>
      <c r="G21" s="21">
        <v>5.9397104057420463E-2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prep</vt:lpstr>
      <vt:lpstr>sequence</vt:lpstr>
      <vt:lpstr>results</vt:lpstr>
      <vt:lpstr>data analysis</vt:lpstr>
      <vt:lpstr>results repeat</vt:lpstr>
      <vt:lpstr>data analysis repeat</vt:lpstr>
      <vt:lpstr>compare repeats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Harrison</dc:creator>
  <cp:keywords/>
  <dc:description/>
  <cp:lastModifiedBy>Hannah Ford</cp:lastModifiedBy>
  <cp:revision/>
  <dcterms:created xsi:type="dcterms:W3CDTF">2021-06-09T11:22:21Z</dcterms:created>
  <dcterms:modified xsi:type="dcterms:W3CDTF">2021-09-09T09:51:37Z</dcterms:modified>
  <cp:category/>
  <cp:contentStatus/>
</cp:coreProperties>
</file>