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dean\Documents\ArcGIS\Projects\PythonWorkSpace_ROW\"/>
    </mc:Choice>
  </mc:AlternateContent>
  <xr:revisionPtr revIDLastSave="0" documentId="13_ncr:1_{04339EBA-286D-45A9-9AE3-78FD9377A01E}" xr6:coauthVersionLast="47" xr6:coauthVersionMax="47" xr10:uidLastSave="{00000000-0000-0000-0000-000000000000}"/>
  <bookViews>
    <workbookView xWindow="-120" yWindow="-120" windowWidth="29040" windowHeight="17640" xr2:uid="{AC593C86-349B-4EC2-B54B-7D4C46118E88}"/>
  </bookViews>
  <sheets>
    <sheet name="rawdata" sheetId="1" r:id="rId1"/>
    <sheet name="truebearing" sheetId="6" r:id="rId2"/>
    <sheet name="Sheet2" sheetId="2" r:id="rId3"/>
    <sheet name="Sheet3" sheetId="3" r:id="rId4"/>
    <sheet name="Sheet5" sheetId="5" r:id="rId5"/>
    <sheet name="REFERENCE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6" l="1"/>
  <c r="H15" i="6"/>
  <c r="I15" i="6" s="1"/>
  <c r="H16" i="6"/>
  <c r="I16" i="6" s="1"/>
  <c r="H17" i="6"/>
  <c r="I17" i="6" s="1"/>
  <c r="K17" i="6" s="1"/>
  <c r="H18" i="6"/>
  <c r="I18" i="6" s="1"/>
  <c r="H19" i="6"/>
  <c r="I19" i="6" s="1"/>
  <c r="G4" i="6"/>
  <c r="H4" i="6" s="1"/>
  <c r="I4" i="6" s="1"/>
  <c r="G5" i="6"/>
  <c r="H5" i="6" s="1"/>
  <c r="I5" i="6" s="1"/>
  <c r="G6" i="6"/>
  <c r="H6" i="6" s="1"/>
  <c r="I6" i="6" s="1"/>
  <c r="G7" i="6"/>
  <c r="H7" i="6" s="1"/>
  <c r="I7" i="6" s="1"/>
  <c r="G8" i="6"/>
  <c r="H8" i="6" s="1"/>
  <c r="I8" i="6" s="1"/>
  <c r="G9" i="6"/>
  <c r="H9" i="6" s="1"/>
  <c r="I9" i="6" s="1"/>
  <c r="G10" i="6"/>
  <c r="H10" i="6" s="1"/>
  <c r="I10" i="6" s="1"/>
  <c r="G11" i="6"/>
  <c r="H11" i="6" s="1"/>
  <c r="I11" i="6" s="1"/>
  <c r="G12" i="6"/>
  <c r="H12" i="6" s="1"/>
  <c r="I12" i="6" s="1"/>
  <c r="G13" i="6"/>
  <c r="H13" i="6" s="1"/>
  <c r="I13" i="6" s="1"/>
  <c r="G14" i="6"/>
  <c r="H14" i="6" s="1"/>
  <c r="I14" i="6" s="1"/>
  <c r="G15" i="6"/>
  <c r="G16" i="6"/>
  <c r="G17" i="6"/>
  <c r="G18" i="6"/>
  <c r="G19" i="6"/>
  <c r="G20" i="6"/>
  <c r="H20" i="6" s="1"/>
  <c r="I20" i="6" s="1"/>
  <c r="G21" i="6"/>
  <c r="H21" i="6" s="1"/>
  <c r="I21" i="6" s="1"/>
  <c r="G22" i="6"/>
  <c r="H22" i="6" s="1"/>
  <c r="I22" i="6" s="1"/>
  <c r="G23" i="6"/>
  <c r="H23" i="6" s="1"/>
  <c r="I23" i="6" s="1"/>
  <c r="K23" i="6" s="1"/>
  <c r="G24" i="6"/>
  <c r="H24" i="6" s="1"/>
  <c r="I24" i="6" s="1"/>
  <c r="J24" i="6" s="1"/>
  <c r="G25" i="6"/>
  <c r="H25" i="6" s="1"/>
  <c r="I25" i="6" s="1"/>
  <c r="K25" i="6" s="1"/>
  <c r="G26" i="6"/>
  <c r="H26" i="6" s="1"/>
  <c r="I26" i="6" s="1"/>
  <c r="K26" i="6" s="1"/>
  <c r="G27" i="6"/>
  <c r="H27" i="6" s="1"/>
  <c r="I27" i="6" s="1"/>
  <c r="K27" i="6" s="1"/>
  <c r="G28" i="6"/>
  <c r="H28" i="6" s="1"/>
  <c r="I28" i="6" s="1"/>
  <c r="K28" i="6" s="1"/>
  <c r="G3" i="6"/>
  <c r="H3" i="6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" i="2"/>
  <c r="K21" i="6" l="1"/>
  <c r="J21" i="6"/>
  <c r="K20" i="6"/>
  <c r="J20" i="6"/>
  <c r="K19" i="6"/>
  <c r="J19" i="6"/>
  <c r="J18" i="6"/>
  <c r="K18" i="6"/>
  <c r="K22" i="6"/>
  <c r="J22" i="6"/>
  <c r="J23" i="6"/>
  <c r="K24" i="6"/>
  <c r="J25" i="6"/>
  <c r="J26" i="6"/>
  <c r="J27" i="6"/>
  <c r="J17" i="6"/>
  <c r="J28" i="6"/>
  <c r="J3" i="6"/>
  <c r="L3" i="6" s="1"/>
  <c r="K3" i="6"/>
  <c r="M3" i="6" s="1"/>
  <c r="K9" i="6"/>
  <c r="J5" i="6"/>
  <c r="K4" i="6"/>
  <c r="J4" i="6"/>
  <c r="J8" i="6"/>
  <c r="K8" i="6"/>
  <c r="J7" i="6"/>
  <c r="K7" i="6"/>
  <c r="J10" i="6"/>
  <c r="K10" i="6"/>
  <c r="J11" i="6"/>
  <c r="K11" i="6"/>
  <c r="K6" i="6"/>
  <c r="J6" i="6"/>
  <c r="J12" i="6"/>
  <c r="K12" i="6"/>
  <c r="J13" i="6"/>
  <c r="K13" i="6"/>
  <c r="K15" i="6"/>
  <c r="J15" i="6"/>
  <c r="K14" i="6"/>
  <c r="J14" i="6"/>
  <c r="K16" i="6"/>
  <c r="J16" i="6"/>
  <c r="K5" i="6"/>
  <c r="J9" i="6"/>
  <c r="L4" i="6" l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M4" i="6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</calcChain>
</file>

<file path=xl/sharedStrings.xml><?xml version="1.0" encoding="utf-8"?>
<sst xmlns="http://schemas.openxmlformats.org/spreadsheetml/2006/main" count="567" uniqueCount="85">
  <si>
    <t>Distance</t>
  </si>
  <si>
    <t>Degree</t>
  </si>
  <si>
    <t>Minutes</t>
  </si>
  <si>
    <t>Seconds</t>
  </si>
  <si>
    <t>thence</t>
  </si>
  <si>
    <t>South</t>
  </si>
  <si>
    <t>19°26’24”</t>
  </si>
  <si>
    <t>East</t>
  </si>
  <si>
    <t>a</t>
  </si>
  <si>
    <t>distance</t>
  </si>
  <si>
    <t>of</t>
  </si>
  <si>
    <t>feet</t>
  </si>
  <si>
    <t>to</t>
  </si>
  <si>
    <t>rebar</t>
  </si>
  <si>
    <t>with</t>
  </si>
  <si>
    <t>cap</t>
  </si>
  <si>
    <t>set</t>
  </si>
  <si>
    <t>68°53’12”</t>
  </si>
  <si>
    <t>West</t>
  </si>
  <si>
    <t>45°44’01”</t>
  </si>
  <si>
    <t>72°08’03”</t>
  </si>
  <si>
    <t>75°44’52”</t>
  </si>
  <si>
    <t>81°36’01”</t>
  </si>
  <si>
    <t>42°26’17”</t>
  </si>
  <si>
    <t>41°39’31”</t>
  </si>
  <si>
    <t>87°30’55”</t>
  </si>
  <si>
    <t>North</t>
  </si>
  <si>
    <t>87°21’42”</t>
  </si>
  <si>
    <t>01°48’35”</t>
  </si>
  <si>
    <t>77°40’57”</t>
  </si>
  <si>
    <t>76°08’27”</t>
  </si>
  <si>
    <t>40°23’11”</t>
  </si>
  <si>
    <t>set,</t>
  </si>
  <si>
    <t>19</t>
  </si>
  <si>
    <t>26</t>
  </si>
  <si>
    <t>24</t>
  </si>
  <si>
    <t>68</t>
  </si>
  <si>
    <t>53</t>
  </si>
  <si>
    <t>12</t>
  </si>
  <si>
    <t>45</t>
  </si>
  <si>
    <t>44</t>
  </si>
  <si>
    <t>01</t>
  </si>
  <si>
    <t>72</t>
  </si>
  <si>
    <t>08</t>
  </si>
  <si>
    <t>03</t>
  </si>
  <si>
    <t>75</t>
  </si>
  <si>
    <t>52</t>
  </si>
  <si>
    <t>81</t>
  </si>
  <si>
    <t>36</t>
  </si>
  <si>
    <t>42</t>
  </si>
  <si>
    <t>17</t>
  </si>
  <si>
    <t>41</t>
  </si>
  <si>
    <t>39</t>
  </si>
  <si>
    <t>31</t>
  </si>
  <si>
    <t>87</t>
  </si>
  <si>
    <t>30</t>
  </si>
  <si>
    <t>55</t>
  </si>
  <si>
    <t>21</t>
  </si>
  <si>
    <t>48</t>
  </si>
  <si>
    <t>35</t>
  </si>
  <si>
    <t>77</t>
  </si>
  <si>
    <t>40</t>
  </si>
  <si>
    <t>57</t>
  </si>
  <si>
    <t>76</t>
  </si>
  <si>
    <t>27</t>
  </si>
  <si>
    <t>23</t>
  </si>
  <si>
    <t>11</t>
  </si>
  <si>
    <t>Bearing in Radians</t>
  </si>
  <si>
    <t>Latitude</t>
  </si>
  <si>
    <t>Departure</t>
  </si>
  <si>
    <t>Northing</t>
  </si>
  <si>
    <t>Easting</t>
  </si>
  <si>
    <t>https://www.exceldemy.com/calculate-coordinates-from-bearing-and-distance-excel/</t>
  </si>
  <si>
    <t>How to Calculate Coordinates from Bearing and Distance in Excel (exceldemy.com)</t>
  </si>
  <si>
    <t>Bearing Distance To Line (Data Management)—ArcGIS Pro | Documentation</t>
  </si>
  <si>
    <t>Converts degrees, minutes and seconds to radians and radians to degrees, minutes and seconds</t>
  </si>
  <si>
    <t>First, degrees are converted to decimal degrees -</t>
  </si>
  <si>
    <t>Decimal Degrees = Degrees + (Minutes + Seconds/60)/60.</t>
  </si>
  <si>
    <t>Then, decimal degrees are converted to radians -</t>
  </si>
  <si>
    <t>Radians = Decimal Degrees * Pi/180.</t>
  </si>
  <si>
    <t>If we are talking about Earth coordinates, we also have to consider a sign. For North latitude and East longitude, it is a plus, for South latitude and West longitude, it is a minus.</t>
  </si>
  <si>
    <t>NS</t>
  </si>
  <si>
    <t>EW</t>
  </si>
  <si>
    <t>DD</t>
  </si>
  <si>
    <t>True Bearing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</si>
</sst>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"/>
  </numFmts>
  <fonts count="3">
    <font>
      <sz val="11"/>
      <color theme="1"/>
      <name val="Calibri"/>
      <family val="2"/>
      <scheme val="minor"/>
    </font>
    <font>
      <b/>
      <sz val="10"/>
      <color rgb="FFC4690E"/>
      <name val="Arial Unicode MS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8" fontId="0" fillId="0" borderId="0" xfId="0" applyNumberFormat="1"/>
    <xf numFmtId="0" fontId="2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pro.arcgis.com/en/pro-app/latest/tool-reference/data-management/bearing-distance-to-line.htm" TargetMode="External"/><Relationship Id="rId1" Type="http://schemas.openxmlformats.org/officeDocument/2006/relationships/hyperlink" Target="https://www.exceldemy.com/calculate-coordinates-from-bearing-and-distance-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91BE-2D69-49AF-8CB9-644F1DC5076F}">
  <dimension ref="A1:L28"/>
  <sheetViews>
    <sheetView tabSelected="1" workbookViewId="0">
      <selection activeCell="H10" sqref="H10"/>
    </sheetView>
  </sheetViews>
  <sheetFormatPr defaultRowHeight="15"/>
  <cols>
    <col min="11" max="11" width="12.5703125" style="2" bestFit="1" customWidth="1"/>
    <col min="12" max="12" width="13.7109375" style="2" bestFit="1" customWidth="1"/>
  </cols>
  <sheetData>
    <row r="1" spans="1:12">
      <c r="A1" t="s">
        <v>0</v>
      </c>
      <c r="B1" t="s">
        <v>81</v>
      </c>
      <c r="C1" t="s">
        <v>1</v>
      </c>
      <c r="D1" t="s">
        <v>2</v>
      </c>
      <c r="E1" t="s">
        <v>3</v>
      </c>
      <c r="F1" t="s">
        <v>82</v>
      </c>
      <c r="G1" t="s">
        <v>83</v>
      </c>
      <c r="H1" t="s">
        <v>67</v>
      </c>
      <c r="I1" t="s">
        <v>68</v>
      </c>
      <c r="J1" t="s">
        <v>69</v>
      </c>
      <c r="K1" s="2" t="s">
        <v>70</v>
      </c>
      <c r="L1" s="2" t="s">
        <v>71</v>
      </c>
    </row>
    <row r="2" spans="1:12">
      <c r="K2" s="2">
        <v>151651.948</v>
      </c>
      <c r="L2" s="2">
        <v>1016284.67</v>
      </c>
    </row>
    <row r="3" spans="1:12">
      <c r="A3">
        <v>15.01</v>
      </c>
      <c r="B3" t="s">
        <v>5</v>
      </c>
      <c r="C3" t="s">
        <v>33</v>
      </c>
      <c r="D3" t="s">
        <v>34</v>
      </c>
      <c r="E3" t="s">
        <v>35</v>
      </c>
      <c r="F3" t="s">
        <v>7</v>
      </c>
      <c r="K3"/>
      <c r="L3"/>
    </row>
    <row r="4" spans="1:12">
      <c r="A4">
        <v>273.69</v>
      </c>
      <c r="B4" t="s">
        <v>5</v>
      </c>
      <c r="C4" t="s">
        <v>36</v>
      </c>
      <c r="D4" t="s">
        <v>37</v>
      </c>
      <c r="E4" t="s">
        <v>38</v>
      </c>
      <c r="F4" t="s">
        <v>18</v>
      </c>
      <c r="K4"/>
      <c r="L4"/>
    </row>
    <row r="5" spans="1:12">
      <c r="A5">
        <v>108.39</v>
      </c>
      <c r="B5" t="s">
        <v>5</v>
      </c>
      <c r="C5" t="s">
        <v>39</v>
      </c>
      <c r="D5" t="s">
        <v>40</v>
      </c>
      <c r="E5" t="s">
        <v>41</v>
      </c>
      <c r="F5" t="s">
        <v>18</v>
      </c>
      <c r="K5"/>
      <c r="L5"/>
    </row>
    <row r="6" spans="1:12">
      <c r="A6">
        <v>403.92</v>
      </c>
      <c r="B6" t="s">
        <v>5</v>
      </c>
      <c r="C6" t="s">
        <v>42</v>
      </c>
      <c r="D6" t="s">
        <v>43</v>
      </c>
      <c r="E6" t="s">
        <v>44</v>
      </c>
      <c r="F6" t="s">
        <v>18</v>
      </c>
      <c r="K6"/>
      <c r="L6"/>
    </row>
    <row r="7" spans="1:12">
      <c r="A7">
        <v>183.06</v>
      </c>
      <c r="B7" t="s">
        <v>5</v>
      </c>
      <c r="C7" t="s">
        <v>45</v>
      </c>
      <c r="D7" t="s">
        <v>40</v>
      </c>
      <c r="E7" t="s">
        <v>46</v>
      </c>
      <c r="F7" t="s">
        <v>18</v>
      </c>
      <c r="K7"/>
      <c r="L7"/>
    </row>
    <row r="8" spans="1:12">
      <c r="A8">
        <v>161.74</v>
      </c>
      <c r="B8" t="s">
        <v>5</v>
      </c>
      <c r="C8" t="s">
        <v>47</v>
      </c>
      <c r="D8" t="s">
        <v>48</v>
      </c>
      <c r="E8" t="s">
        <v>41</v>
      </c>
      <c r="F8" t="s">
        <v>18</v>
      </c>
      <c r="K8"/>
      <c r="L8"/>
    </row>
    <row r="9" spans="1:12">
      <c r="A9">
        <v>26.64</v>
      </c>
      <c r="B9" t="s">
        <v>5</v>
      </c>
      <c r="C9" t="s">
        <v>49</v>
      </c>
      <c r="D9" t="s">
        <v>34</v>
      </c>
      <c r="E9" t="s">
        <v>50</v>
      </c>
      <c r="F9" t="s">
        <v>18</v>
      </c>
      <c r="K9"/>
      <c r="L9"/>
    </row>
    <row r="10" spans="1:12">
      <c r="A10">
        <v>70.7</v>
      </c>
      <c r="B10" t="s">
        <v>5</v>
      </c>
      <c r="C10" t="s">
        <v>51</v>
      </c>
      <c r="D10" t="s">
        <v>52</v>
      </c>
      <c r="E10" t="s">
        <v>53</v>
      </c>
      <c r="F10" t="s">
        <v>18</v>
      </c>
      <c r="K10"/>
      <c r="L10"/>
    </row>
    <row r="11" spans="1:12">
      <c r="A11">
        <v>284.77999999999997</v>
      </c>
      <c r="B11" t="s">
        <v>5</v>
      </c>
      <c r="C11" t="s">
        <v>54</v>
      </c>
      <c r="D11" t="s">
        <v>55</v>
      </c>
      <c r="E11" t="s">
        <v>56</v>
      </c>
      <c r="F11" t="s">
        <v>18</v>
      </c>
      <c r="K11"/>
      <c r="L11"/>
    </row>
    <row r="12" spans="1:12">
      <c r="A12">
        <v>172.73</v>
      </c>
      <c r="B12" t="s">
        <v>26</v>
      </c>
      <c r="C12" t="s">
        <v>54</v>
      </c>
      <c r="D12" t="s">
        <v>57</v>
      </c>
      <c r="E12" t="s">
        <v>49</v>
      </c>
      <c r="F12" t="s">
        <v>18</v>
      </c>
      <c r="K12"/>
      <c r="L12"/>
    </row>
    <row r="13" spans="1:12">
      <c r="A13">
        <v>113.59</v>
      </c>
      <c r="B13" t="s">
        <v>26</v>
      </c>
      <c r="C13" t="s">
        <v>41</v>
      </c>
      <c r="D13" t="s">
        <v>58</v>
      </c>
      <c r="E13" t="s">
        <v>59</v>
      </c>
      <c r="F13" t="s">
        <v>18</v>
      </c>
      <c r="K13"/>
      <c r="L13"/>
    </row>
    <row r="14" spans="1:12">
      <c r="A14">
        <v>153.88</v>
      </c>
      <c r="B14" t="s">
        <v>26</v>
      </c>
      <c r="C14" t="s">
        <v>60</v>
      </c>
      <c r="D14" t="s">
        <v>61</v>
      </c>
      <c r="E14" t="s">
        <v>62</v>
      </c>
      <c r="F14" t="s">
        <v>18</v>
      </c>
      <c r="K14"/>
      <c r="L14"/>
    </row>
    <row r="15" spans="1:12">
      <c r="A15">
        <v>225.34</v>
      </c>
      <c r="B15" t="s">
        <v>26</v>
      </c>
      <c r="C15" t="s">
        <v>63</v>
      </c>
      <c r="D15" t="s">
        <v>43</v>
      </c>
      <c r="E15" t="s">
        <v>64</v>
      </c>
      <c r="F15" t="s">
        <v>18</v>
      </c>
      <c r="K15"/>
      <c r="L15"/>
    </row>
    <row r="16" spans="1:12">
      <c r="A16">
        <v>25.66</v>
      </c>
      <c r="B16" t="s">
        <v>26</v>
      </c>
      <c r="C16" t="s">
        <v>61</v>
      </c>
      <c r="D16" t="s">
        <v>65</v>
      </c>
      <c r="E16" t="s">
        <v>66</v>
      </c>
      <c r="F16" t="s">
        <v>18</v>
      </c>
      <c r="K16"/>
      <c r="L16"/>
    </row>
    <row r="17" spans="1:12">
      <c r="A17">
        <v>245.68</v>
      </c>
      <c r="B17" t="s">
        <v>5</v>
      </c>
      <c r="C17" t="s">
        <v>63</v>
      </c>
      <c r="D17" t="s">
        <v>43</v>
      </c>
      <c r="E17" t="s">
        <v>64</v>
      </c>
      <c r="F17" t="s">
        <v>7</v>
      </c>
      <c r="K17"/>
      <c r="L17"/>
    </row>
    <row r="18" spans="1:12">
      <c r="A18">
        <v>165.66</v>
      </c>
      <c r="B18" t="s">
        <v>5</v>
      </c>
      <c r="C18" t="s">
        <v>60</v>
      </c>
      <c r="D18" t="s">
        <v>61</v>
      </c>
      <c r="E18" t="s">
        <v>62</v>
      </c>
      <c r="F18" t="s">
        <v>7</v>
      </c>
      <c r="K18"/>
      <c r="L18"/>
    </row>
    <row r="19" spans="1:12">
      <c r="A19">
        <v>111.4</v>
      </c>
      <c r="B19" t="s">
        <v>5</v>
      </c>
      <c r="C19" t="s">
        <v>41</v>
      </c>
      <c r="D19" t="s">
        <v>58</v>
      </c>
      <c r="E19" t="s">
        <v>59</v>
      </c>
      <c r="F19" t="s">
        <v>7</v>
      </c>
      <c r="K19"/>
      <c r="L19"/>
    </row>
    <row r="20" spans="1:12">
      <c r="A20">
        <v>158.18</v>
      </c>
      <c r="B20" t="s">
        <v>5</v>
      </c>
      <c r="C20" t="s">
        <v>54</v>
      </c>
      <c r="D20" t="s">
        <v>57</v>
      </c>
      <c r="E20" t="s">
        <v>49</v>
      </c>
      <c r="F20" t="s">
        <v>7</v>
      </c>
      <c r="K20"/>
      <c r="L20"/>
    </row>
    <row r="21" spans="1:12">
      <c r="A21">
        <v>277.76</v>
      </c>
      <c r="B21" t="s">
        <v>26</v>
      </c>
      <c r="C21" t="s">
        <v>54</v>
      </c>
      <c r="D21" t="s">
        <v>55</v>
      </c>
      <c r="E21" t="s">
        <v>56</v>
      </c>
      <c r="F21" t="s">
        <v>7</v>
      </c>
      <c r="K21"/>
      <c r="L21"/>
    </row>
    <row r="22" spans="1:12">
      <c r="A22">
        <v>64.459999999999994</v>
      </c>
      <c r="B22" t="s">
        <v>26</v>
      </c>
      <c r="C22" t="s">
        <v>51</v>
      </c>
      <c r="D22" t="s">
        <v>52</v>
      </c>
      <c r="E22" t="s">
        <v>53</v>
      </c>
      <c r="F22" t="s">
        <v>7</v>
      </c>
      <c r="K22"/>
      <c r="L22"/>
    </row>
    <row r="23" spans="1:12">
      <c r="A23">
        <v>32.08</v>
      </c>
      <c r="B23" t="s">
        <v>26</v>
      </c>
      <c r="C23" t="s">
        <v>49</v>
      </c>
      <c r="D23" t="s">
        <v>34</v>
      </c>
      <c r="E23" t="s">
        <v>50</v>
      </c>
      <c r="F23" t="s">
        <v>7</v>
      </c>
      <c r="K23"/>
      <c r="L23"/>
    </row>
    <row r="24" spans="1:12">
      <c r="A24">
        <v>166.31</v>
      </c>
      <c r="B24" t="s">
        <v>26</v>
      </c>
      <c r="C24" t="s">
        <v>47</v>
      </c>
      <c r="D24" t="s">
        <v>48</v>
      </c>
      <c r="E24" t="s">
        <v>41</v>
      </c>
      <c r="F24" t="s">
        <v>7</v>
      </c>
      <c r="K24"/>
      <c r="L24"/>
    </row>
    <row r="25" spans="1:12">
      <c r="A25">
        <v>181.82</v>
      </c>
      <c r="B25" t="s">
        <v>26</v>
      </c>
      <c r="C25" t="s">
        <v>45</v>
      </c>
      <c r="D25" t="s">
        <v>40</v>
      </c>
      <c r="E25" t="s">
        <v>46</v>
      </c>
      <c r="F25" t="s">
        <v>7</v>
      </c>
      <c r="K25"/>
      <c r="L25"/>
    </row>
    <row r="26" spans="1:12">
      <c r="A26">
        <v>399.93</v>
      </c>
      <c r="B26" t="s">
        <v>26</v>
      </c>
      <c r="C26" t="s">
        <v>42</v>
      </c>
      <c r="D26" t="s">
        <v>43</v>
      </c>
      <c r="E26" t="s">
        <v>44</v>
      </c>
      <c r="F26" t="s">
        <v>7</v>
      </c>
      <c r="K26"/>
      <c r="L26"/>
    </row>
    <row r="27" spans="1:12">
      <c r="A27">
        <v>107.94</v>
      </c>
      <c r="B27" t="s">
        <v>26</v>
      </c>
      <c r="C27" t="s">
        <v>39</v>
      </c>
      <c r="D27" t="s">
        <v>40</v>
      </c>
      <c r="E27" t="s">
        <v>41</v>
      </c>
      <c r="F27" t="s">
        <v>7</v>
      </c>
      <c r="K27"/>
      <c r="L27"/>
    </row>
    <row r="28" spans="1:12">
      <c r="A28">
        <v>277.2</v>
      </c>
      <c r="B28" t="s">
        <v>26</v>
      </c>
      <c r="C28" t="s">
        <v>36</v>
      </c>
      <c r="D28" t="s">
        <v>37</v>
      </c>
      <c r="E28" t="s">
        <v>38</v>
      </c>
      <c r="F28" t="s">
        <v>7</v>
      </c>
      <c r="K28"/>
      <c r="L28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D5590-E45B-4C4F-9DC4-0DDAFBAABE90}">
  <dimension ref="A1:M37"/>
  <sheetViews>
    <sheetView workbookViewId="0">
      <selection activeCell="B1" sqref="B1:B1048576"/>
    </sheetView>
  </sheetViews>
  <sheetFormatPr defaultRowHeight="15"/>
  <cols>
    <col min="8" max="8" width="17.85546875" customWidth="1"/>
    <col min="12" max="12" width="12.5703125" bestFit="1" customWidth="1"/>
    <col min="13" max="13" width="13.7109375" bestFit="1" customWidth="1"/>
  </cols>
  <sheetData>
    <row r="1" spans="1:13">
      <c r="A1" t="s">
        <v>0</v>
      </c>
      <c r="B1" t="s">
        <v>81</v>
      </c>
      <c r="C1" t="s">
        <v>1</v>
      </c>
      <c r="D1" t="s">
        <v>2</v>
      </c>
      <c r="E1" t="s">
        <v>3</v>
      </c>
      <c r="F1" t="s">
        <v>82</v>
      </c>
      <c r="G1" t="s">
        <v>83</v>
      </c>
      <c r="H1" t="s">
        <v>84</v>
      </c>
      <c r="I1" t="s">
        <v>67</v>
      </c>
      <c r="J1" t="s">
        <v>68</v>
      </c>
      <c r="K1" t="s">
        <v>69</v>
      </c>
      <c r="L1" s="2" t="s">
        <v>70</v>
      </c>
      <c r="M1" s="2" t="s">
        <v>71</v>
      </c>
    </row>
    <row r="2" spans="1:13">
      <c r="L2" s="2">
        <v>151651.948</v>
      </c>
      <c r="M2" s="2">
        <v>1016284.67</v>
      </c>
    </row>
    <row r="3" spans="1:13">
      <c r="A3">
        <v>15.01</v>
      </c>
      <c r="B3" t="s">
        <v>5</v>
      </c>
      <c r="C3" t="s">
        <v>33</v>
      </c>
      <c r="D3" t="s">
        <v>34</v>
      </c>
      <c r="E3" t="s">
        <v>35</v>
      </c>
      <c r="F3" t="s">
        <v>7</v>
      </c>
      <c r="G3">
        <f>C3+(D3/60)+(E3/3600)</f>
        <v>19.440000000000001</v>
      </c>
      <c r="H3">
        <f>IF(AND(EXACT(B3,"South"),EXACT(F3,"East")),(180-G3),IF(AND(EXACT(B3,"South"),EXACT(F3,"West")),(180+G3),IF(AND(EXACT(B3,"North"),EXACT(F3,"East")),(G3),IF(AND(EXACT(B3,"North"),EXACT(F3,"West")),(360-G3)))))</f>
        <v>160.56</v>
      </c>
      <c r="I3" s="1">
        <f>RADIANS(H3)</f>
        <v>2.8023006470020957</v>
      </c>
      <c r="J3">
        <f>A3*COS(I3)</f>
        <v>-14.154287943751896</v>
      </c>
      <c r="K3">
        <f>A3*SIN(I3)</f>
        <v>4.9956213632900273</v>
      </c>
      <c r="L3" s="2">
        <f>J3+L2</f>
        <v>151637.79371205624</v>
      </c>
      <c r="M3" s="2">
        <f>K3+M2</f>
        <v>1016289.6656213633</v>
      </c>
    </row>
    <row r="4" spans="1:13">
      <c r="A4">
        <v>273.69</v>
      </c>
      <c r="B4" t="s">
        <v>5</v>
      </c>
      <c r="C4" t="s">
        <v>36</v>
      </c>
      <c r="D4" t="s">
        <v>37</v>
      </c>
      <c r="E4" t="s">
        <v>38</v>
      </c>
      <c r="F4" t="s">
        <v>18</v>
      </c>
      <c r="G4">
        <f t="shared" ref="G4:G28" si="0">C4+(D4/60)+(E4/3600)</f>
        <v>68.88666666666667</v>
      </c>
      <c r="H4">
        <f t="shared" ref="H4:H28" si="1">IF(AND(EXACT(B4,"South"),EXACT(F4,"East")),(180-G4),IF(AND(EXACT(B4,"South"),EXACT(F4,"West")),(180+G4),IF(AND(EXACT(B4,"North"),EXACT(F4,"East")),(G4),IF(AND(EXACT(B4,"North"),EXACT(F4,"West")),(360-G4)))))</f>
        <v>248.88666666666666</v>
      </c>
      <c r="I4" s="1">
        <f t="shared" ref="I4:I28" si="2">RADIANS(H4)</f>
        <v>4.3438917976469531</v>
      </c>
      <c r="J4">
        <f>A4*COS(I4)</f>
        <v>-98.586944074482346</v>
      </c>
      <c r="K4">
        <f>A4*SIN(I4)</f>
        <v>-255.31711763619549</v>
      </c>
      <c r="L4" s="2">
        <f t="shared" ref="L4:M28" si="3">J4+L3</f>
        <v>151539.20676798176</v>
      </c>
      <c r="M4" s="2">
        <f t="shared" si="3"/>
        <v>1016034.3485037271</v>
      </c>
    </row>
    <row r="5" spans="1:13">
      <c r="A5">
        <v>108.39</v>
      </c>
      <c r="B5" t="s">
        <v>5</v>
      </c>
      <c r="C5" t="s">
        <v>39</v>
      </c>
      <c r="D5" t="s">
        <v>40</v>
      </c>
      <c r="E5" t="s">
        <v>41</v>
      </c>
      <c r="F5" t="s">
        <v>18</v>
      </c>
      <c r="G5">
        <f t="shared" si="0"/>
        <v>45.733611111111109</v>
      </c>
      <c r="H5">
        <f t="shared" si="1"/>
        <v>225.73361111111112</v>
      </c>
      <c r="I5" s="1">
        <f t="shared" si="2"/>
        <v>3.9397947463053442</v>
      </c>
      <c r="J5">
        <f>A5*COS(I5)</f>
        <v>-75.655712989735605</v>
      </c>
      <c r="K5">
        <f>A5*SIN(I5)</f>
        <v>-77.618330257837627</v>
      </c>
      <c r="L5" s="2">
        <f t="shared" si="3"/>
        <v>151463.55105499201</v>
      </c>
      <c r="M5" s="2">
        <f t="shared" si="3"/>
        <v>1015956.7301734693</v>
      </c>
    </row>
    <row r="6" spans="1:13">
      <c r="A6">
        <v>403.92</v>
      </c>
      <c r="B6" t="s">
        <v>5</v>
      </c>
      <c r="C6" t="s">
        <v>42</v>
      </c>
      <c r="D6" t="s">
        <v>43</v>
      </c>
      <c r="E6" t="s">
        <v>44</v>
      </c>
      <c r="F6" t="s">
        <v>18</v>
      </c>
      <c r="G6">
        <f t="shared" si="0"/>
        <v>72.134166666666673</v>
      </c>
      <c r="H6">
        <f t="shared" si="1"/>
        <v>252.13416666666666</v>
      </c>
      <c r="I6" s="1">
        <f t="shared" si="2"/>
        <v>4.4005713651054696</v>
      </c>
      <c r="J6">
        <f>A6*COS(I6)</f>
        <v>-123.91825635109886</v>
      </c>
      <c r="K6">
        <f>A6*SIN(I6)</f>
        <v>-384.44197500130412</v>
      </c>
      <c r="L6" s="2">
        <f t="shared" si="3"/>
        <v>151339.6327986409</v>
      </c>
      <c r="M6" s="2">
        <f t="shared" si="3"/>
        <v>1015572.2881984679</v>
      </c>
    </row>
    <row r="7" spans="1:13">
      <c r="A7">
        <v>183.06</v>
      </c>
      <c r="B7" t="s">
        <v>5</v>
      </c>
      <c r="C7" t="s">
        <v>45</v>
      </c>
      <c r="D7" t="s">
        <v>40</v>
      </c>
      <c r="E7" t="s">
        <v>46</v>
      </c>
      <c r="F7" t="s">
        <v>18</v>
      </c>
      <c r="G7">
        <f t="shared" si="0"/>
        <v>75.747777777777785</v>
      </c>
      <c r="H7">
        <f t="shared" si="1"/>
        <v>255.7477777777778</v>
      </c>
      <c r="I7" s="1">
        <f t="shared" si="2"/>
        <v>4.4636407768810091</v>
      </c>
      <c r="J7">
        <f>A7*COS(I7)</f>
        <v>-45.067703326868198</v>
      </c>
      <c r="K7">
        <f>A7*SIN(I7)</f>
        <v>-177.42566250923622</v>
      </c>
      <c r="L7" s="2">
        <f t="shared" si="3"/>
        <v>151294.56509531403</v>
      </c>
      <c r="M7" s="2">
        <f t="shared" si="3"/>
        <v>1015394.8625359586</v>
      </c>
    </row>
    <row r="8" spans="1:13">
      <c r="A8">
        <v>161.74</v>
      </c>
      <c r="B8" t="s">
        <v>5</v>
      </c>
      <c r="C8" t="s">
        <v>47</v>
      </c>
      <c r="D8" t="s">
        <v>48</v>
      </c>
      <c r="E8" t="s">
        <v>41</v>
      </c>
      <c r="F8" t="s">
        <v>18</v>
      </c>
      <c r="G8">
        <f t="shared" si="0"/>
        <v>81.600277777777777</v>
      </c>
      <c r="H8">
        <f t="shared" si="1"/>
        <v>261.60027777777776</v>
      </c>
      <c r="I8" s="1">
        <f t="shared" si="2"/>
        <v>4.5657861713539774</v>
      </c>
      <c r="J8">
        <f>A8*COS(I8)</f>
        <v>-23.626693313726545</v>
      </c>
      <c r="K8">
        <f>A8*SIN(I8)</f>
        <v>-160.00502168075573</v>
      </c>
      <c r="L8" s="2">
        <f t="shared" si="3"/>
        <v>151270.93840200029</v>
      </c>
      <c r="M8" s="2">
        <f t="shared" si="3"/>
        <v>1015234.8575142779</v>
      </c>
    </row>
    <row r="9" spans="1:13">
      <c r="A9">
        <v>26.64</v>
      </c>
      <c r="B9" t="s">
        <v>5</v>
      </c>
      <c r="C9" t="s">
        <v>49</v>
      </c>
      <c r="D9" t="s">
        <v>34</v>
      </c>
      <c r="E9" t="s">
        <v>50</v>
      </c>
      <c r="F9" t="s">
        <v>18</v>
      </c>
      <c r="G9">
        <f t="shared" si="0"/>
        <v>42.43805555555555</v>
      </c>
      <c r="H9">
        <f t="shared" si="1"/>
        <v>222.43805555555554</v>
      </c>
      <c r="I9" s="1">
        <f t="shared" si="2"/>
        <v>3.8822764511785088</v>
      </c>
      <c r="J9">
        <f>A9*COS(I9)</f>
        <v>-19.660514729640962</v>
      </c>
      <c r="K9">
        <f>A9*SIN(I9)</f>
        <v>-17.976477980004063</v>
      </c>
      <c r="L9" s="2">
        <f t="shared" si="3"/>
        <v>151251.27788727064</v>
      </c>
      <c r="M9" s="2">
        <f t="shared" si="3"/>
        <v>1015216.8810362979</v>
      </c>
    </row>
    <row r="10" spans="1:13">
      <c r="A10">
        <v>70.7</v>
      </c>
      <c r="B10" t="s">
        <v>5</v>
      </c>
      <c r="C10" t="s">
        <v>51</v>
      </c>
      <c r="D10" t="s">
        <v>52</v>
      </c>
      <c r="E10" t="s">
        <v>53</v>
      </c>
      <c r="F10" t="s">
        <v>18</v>
      </c>
      <c r="G10">
        <f t="shared" si="0"/>
        <v>41.658611111111107</v>
      </c>
      <c r="H10">
        <f t="shared" si="1"/>
        <v>221.6586111111111</v>
      </c>
      <c r="I10" s="1">
        <f t="shared" si="2"/>
        <v>3.8686725792865753</v>
      </c>
      <c r="J10">
        <f>A10*COS(I10)</f>
        <v>-52.821280175304558</v>
      </c>
      <c r="K10">
        <f>A10*SIN(I10)</f>
        <v>-46.993641704404844</v>
      </c>
      <c r="L10" s="2">
        <f t="shared" si="3"/>
        <v>151198.45660709534</v>
      </c>
      <c r="M10" s="2">
        <f t="shared" si="3"/>
        <v>1015169.8873945934</v>
      </c>
    </row>
    <row r="11" spans="1:13">
      <c r="A11">
        <v>284.77999999999997</v>
      </c>
      <c r="B11" t="s">
        <v>5</v>
      </c>
      <c r="C11" t="s">
        <v>54</v>
      </c>
      <c r="D11" t="s">
        <v>55</v>
      </c>
      <c r="E11" t="s">
        <v>56</v>
      </c>
      <c r="F11" t="s">
        <v>18</v>
      </c>
      <c r="G11">
        <f t="shared" si="0"/>
        <v>87.515277777777783</v>
      </c>
      <c r="H11">
        <f t="shared" si="1"/>
        <v>267.51527777777778</v>
      </c>
      <c r="I11" s="1">
        <f t="shared" si="2"/>
        <v>4.6690223966094422</v>
      </c>
      <c r="J11">
        <f>A11*COS(I11)</f>
        <v>-12.346065085269307</v>
      </c>
      <c r="K11">
        <f>A11*SIN(I11)</f>
        <v>-284.51225470427505</v>
      </c>
      <c r="L11" s="2">
        <f t="shared" si="3"/>
        <v>151186.11054201008</v>
      </c>
      <c r="M11" s="2">
        <f t="shared" si="3"/>
        <v>1014885.3751398892</v>
      </c>
    </row>
    <row r="12" spans="1:13">
      <c r="A12">
        <v>172.73</v>
      </c>
      <c r="B12" t="s">
        <v>26</v>
      </c>
      <c r="C12" t="s">
        <v>54</v>
      </c>
      <c r="D12" t="s">
        <v>57</v>
      </c>
      <c r="E12" t="s">
        <v>49</v>
      </c>
      <c r="F12" t="s">
        <v>18</v>
      </c>
      <c r="G12">
        <f t="shared" si="0"/>
        <v>87.361666666666665</v>
      </c>
      <c r="H12">
        <f t="shared" si="1"/>
        <v>272.63833333333332</v>
      </c>
      <c r="I12" s="1">
        <f t="shared" si="2"/>
        <v>4.7584365838164731</v>
      </c>
      <c r="J12">
        <f>A12*COS(I12)</f>
        <v>7.9509919890933265</v>
      </c>
      <c r="K12">
        <f>A12*SIN(I12)</f>
        <v>-172.54690558334963</v>
      </c>
      <c r="L12" s="2">
        <f t="shared" si="3"/>
        <v>151194.06153399916</v>
      </c>
      <c r="M12" s="2">
        <f t="shared" si="3"/>
        <v>1014712.8282343058</v>
      </c>
    </row>
    <row r="13" spans="1:13">
      <c r="A13">
        <v>113.59</v>
      </c>
      <c r="B13" t="s">
        <v>26</v>
      </c>
      <c r="C13" t="s">
        <v>41</v>
      </c>
      <c r="D13" t="s">
        <v>58</v>
      </c>
      <c r="E13" t="s">
        <v>59</v>
      </c>
      <c r="F13" t="s">
        <v>18</v>
      </c>
      <c r="G13">
        <f t="shared" si="0"/>
        <v>1.8097222222222222</v>
      </c>
      <c r="H13">
        <f t="shared" si="1"/>
        <v>358.19027777777779</v>
      </c>
      <c r="I13" s="1">
        <f t="shared" si="2"/>
        <v>6.2515996958553002</v>
      </c>
      <c r="J13">
        <f>A13*COS(I13)</f>
        <v>113.53334313093661</v>
      </c>
      <c r="K13">
        <f>A13*SIN(I13)</f>
        <v>-3.5872130565395235</v>
      </c>
      <c r="L13" s="2">
        <f t="shared" si="3"/>
        <v>151307.59487713009</v>
      </c>
      <c r="M13" s="2">
        <f t="shared" si="3"/>
        <v>1014709.2410212493</v>
      </c>
    </row>
    <row r="14" spans="1:13">
      <c r="A14">
        <v>153.88</v>
      </c>
      <c r="B14" t="s">
        <v>26</v>
      </c>
      <c r="C14" t="s">
        <v>60</v>
      </c>
      <c r="D14" t="s">
        <v>61</v>
      </c>
      <c r="E14" t="s">
        <v>62</v>
      </c>
      <c r="F14" t="s">
        <v>18</v>
      </c>
      <c r="G14">
        <f t="shared" si="0"/>
        <v>77.682500000000005</v>
      </c>
      <c r="H14">
        <f t="shared" si="1"/>
        <v>282.3175</v>
      </c>
      <c r="I14" s="1">
        <f t="shared" si="2"/>
        <v>4.9273699109990909</v>
      </c>
      <c r="J14">
        <f>A14*COS(I14)</f>
        <v>32.82703542430049</v>
      </c>
      <c r="K14">
        <f>A14*SIN(I14)</f>
        <v>-150.33775355928304</v>
      </c>
      <c r="L14" s="2">
        <f t="shared" si="3"/>
        <v>151340.42191255439</v>
      </c>
      <c r="M14" s="2">
        <f t="shared" si="3"/>
        <v>1014558.9032676901</v>
      </c>
    </row>
    <row r="15" spans="1:13">
      <c r="A15">
        <v>225.34</v>
      </c>
      <c r="B15" t="s">
        <v>26</v>
      </c>
      <c r="C15" t="s">
        <v>63</v>
      </c>
      <c r="D15" t="s">
        <v>43</v>
      </c>
      <c r="E15" t="s">
        <v>64</v>
      </c>
      <c r="F15" t="s">
        <v>18</v>
      </c>
      <c r="G15">
        <f t="shared" si="0"/>
        <v>76.140833333333333</v>
      </c>
      <c r="H15">
        <f t="shared" si="1"/>
        <v>283.85916666666668</v>
      </c>
      <c r="I15" s="1">
        <f t="shared" si="2"/>
        <v>4.9542770703006704</v>
      </c>
      <c r="J15">
        <f>A15*COS(I15)</f>
        <v>53.977081692943713</v>
      </c>
      <c r="K15">
        <f>A15*SIN(I15)</f>
        <v>-218.77977569216327</v>
      </c>
      <c r="L15" s="2">
        <f t="shared" si="3"/>
        <v>151394.39899424734</v>
      </c>
      <c r="M15" s="2">
        <f t="shared" si="3"/>
        <v>1014340.1234919979</v>
      </c>
    </row>
    <row r="16" spans="1:13">
      <c r="A16">
        <v>25.66</v>
      </c>
      <c r="B16" t="s">
        <v>26</v>
      </c>
      <c r="C16" t="s">
        <v>61</v>
      </c>
      <c r="D16" t="s">
        <v>65</v>
      </c>
      <c r="E16" t="s">
        <v>66</v>
      </c>
      <c r="F16" t="s">
        <v>18</v>
      </c>
      <c r="G16">
        <f t="shared" si="0"/>
        <v>40.386388888888888</v>
      </c>
      <c r="H16">
        <f t="shared" si="1"/>
        <v>319.61361111111114</v>
      </c>
      <c r="I16" s="1">
        <f t="shared" si="2"/>
        <v>5.5783098480776214</v>
      </c>
      <c r="J16">
        <f>A16*COS(I16)</f>
        <v>19.545023200958443</v>
      </c>
      <c r="K16">
        <f>A16*SIN(I16)</f>
        <v>-16.626114040087547</v>
      </c>
      <c r="L16" s="2">
        <f t="shared" si="3"/>
        <v>151413.94401744829</v>
      </c>
      <c r="M16" s="2">
        <f t="shared" si="3"/>
        <v>1014323.4973779579</v>
      </c>
    </row>
    <row r="17" spans="1:13">
      <c r="A17">
        <v>245.68</v>
      </c>
      <c r="B17" t="s">
        <v>5</v>
      </c>
      <c r="C17" t="s">
        <v>63</v>
      </c>
      <c r="D17" t="s">
        <v>43</v>
      </c>
      <c r="E17" t="s">
        <v>64</v>
      </c>
      <c r="F17" t="s">
        <v>7</v>
      </c>
      <c r="G17">
        <f t="shared" si="0"/>
        <v>76.140833333333333</v>
      </c>
      <c r="H17">
        <f t="shared" si="1"/>
        <v>103.85916666666667</v>
      </c>
      <c r="I17" s="1">
        <f t="shared" si="2"/>
        <v>1.8126844167108773</v>
      </c>
      <c r="J17">
        <f>A17*COS(I17)</f>
        <v>-58.849247494108546</v>
      </c>
      <c r="K17">
        <f>A17*SIN(I17)</f>
        <v>238.52762621838411</v>
      </c>
      <c r="L17" s="2">
        <f t="shared" si="3"/>
        <v>151355.09476995419</v>
      </c>
      <c r="M17" s="2">
        <f t="shared" si="3"/>
        <v>1014562.0250041763</v>
      </c>
    </row>
    <row r="18" spans="1:13">
      <c r="A18">
        <v>165.66</v>
      </c>
      <c r="B18" t="s">
        <v>5</v>
      </c>
      <c r="C18" t="s">
        <v>60</v>
      </c>
      <c r="D18" t="s">
        <v>61</v>
      </c>
      <c r="E18" t="s">
        <v>62</v>
      </c>
      <c r="F18" t="s">
        <v>7</v>
      </c>
      <c r="G18">
        <f t="shared" si="0"/>
        <v>77.682500000000005</v>
      </c>
      <c r="H18">
        <f t="shared" si="1"/>
        <v>102.3175</v>
      </c>
      <c r="I18" s="1">
        <f t="shared" si="2"/>
        <v>1.785777257409298</v>
      </c>
      <c r="J18">
        <f>A18*COS(I18)</f>
        <v>-35.340048663826543</v>
      </c>
      <c r="K18">
        <f>A18*SIN(I18)</f>
        <v>161.84658340675088</v>
      </c>
      <c r="L18" s="2">
        <f t="shared" si="3"/>
        <v>151319.75472129037</v>
      </c>
      <c r="M18" s="2">
        <f t="shared" si="3"/>
        <v>1014723.8715875831</v>
      </c>
    </row>
    <row r="19" spans="1:13">
      <c r="A19">
        <v>111.4</v>
      </c>
      <c r="B19" t="s">
        <v>5</v>
      </c>
      <c r="C19" t="s">
        <v>41</v>
      </c>
      <c r="D19" t="s">
        <v>58</v>
      </c>
      <c r="E19" t="s">
        <v>59</v>
      </c>
      <c r="F19" t="s">
        <v>7</v>
      </c>
      <c r="G19">
        <f t="shared" si="0"/>
        <v>1.8097222222222222</v>
      </c>
      <c r="H19">
        <f t="shared" si="1"/>
        <v>178.19027777777777</v>
      </c>
      <c r="I19" s="1">
        <f t="shared" si="2"/>
        <v>3.1100070422655066</v>
      </c>
      <c r="J19">
        <f>A19*COS(I19)</f>
        <v>-111.34443546779065</v>
      </c>
      <c r="K19">
        <f>A19*SIN(I19)</f>
        <v>3.5180520688309445</v>
      </c>
      <c r="L19" s="2">
        <f t="shared" si="3"/>
        <v>151208.41028582258</v>
      </c>
      <c r="M19" s="2">
        <f t="shared" si="3"/>
        <v>1014727.389639652</v>
      </c>
    </row>
    <row r="20" spans="1:13">
      <c r="A20">
        <v>158.18</v>
      </c>
      <c r="B20" t="s">
        <v>5</v>
      </c>
      <c r="C20" t="s">
        <v>54</v>
      </c>
      <c r="D20" t="s">
        <v>57</v>
      </c>
      <c r="E20" t="s">
        <v>49</v>
      </c>
      <c r="F20" t="s">
        <v>7</v>
      </c>
      <c r="G20">
        <f t="shared" si="0"/>
        <v>87.361666666666665</v>
      </c>
      <c r="H20">
        <f t="shared" si="1"/>
        <v>92.638333333333335</v>
      </c>
      <c r="I20" s="1">
        <f t="shared" si="2"/>
        <v>1.6168439302266804</v>
      </c>
      <c r="J20">
        <f>A20*COS(I20)</f>
        <v>-7.2812361074208178</v>
      </c>
      <c r="K20">
        <f>A20*SIN(I20)</f>
        <v>158.0123286352935</v>
      </c>
      <c r="L20" s="2">
        <f t="shared" si="3"/>
        <v>151201.12904971515</v>
      </c>
      <c r="M20" s="2">
        <f t="shared" si="3"/>
        <v>1014885.4019682873</v>
      </c>
    </row>
    <row r="21" spans="1:13">
      <c r="A21">
        <v>277.76</v>
      </c>
      <c r="B21" t="s">
        <v>26</v>
      </c>
      <c r="C21" t="s">
        <v>54</v>
      </c>
      <c r="D21" t="s">
        <v>55</v>
      </c>
      <c r="E21" t="s">
        <v>56</v>
      </c>
      <c r="F21" t="s">
        <v>7</v>
      </c>
      <c r="G21">
        <f t="shared" si="0"/>
        <v>87.515277777777783</v>
      </c>
      <c r="H21">
        <f t="shared" si="1"/>
        <v>87.515277777777783</v>
      </c>
      <c r="I21" s="1">
        <f t="shared" si="2"/>
        <v>1.5274297430196486</v>
      </c>
      <c r="J21">
        <f>A21*COS(I21)</f>
        <v>12.041727080849878</v>
      </c>
      <c r="K21">
        <f>A21*SIN(I21)</f>
        <v>277.4988547884663</v>
      </c>
      <c r="L21" s="2">
        <f t="shared" si="3"/>
        <v>151213.170776796</v>
      </c>
      <c r="M21" s="2">
        <f t="shared" si="3"/>
        <v>1015162.9008230758</v>
      </c>
    </row>
    <row r="22" spans="1:13">
      <c r="A22">
        <v>64.459999999999994</v>
      </c>
      <c r="B22" t="s">
        <v>26</v>
      </c>
      <c r="C22" t="s">
        <v>51</v>
      </c>
      <c r="D22" t="s">
        <v>52</v>
      </c>
      <c r="E22" t="s">
        <v>53</v>
      </c>
      <c r="F22" t="s">
        <v>7</v>
      </c>
      <c r="G22">
        <f t="shared" si="0"/>
        <v>41.658611111111107</v>
      </c>
      <c r="H22">
        <f t="shared" si="1"/>
        <v>41.658611111111107</v>
      </c>
      <c r="I22" s="1">
        <f t="shared" si="2"/>
        <v>0.72707992569678215</v>
      </c>
      <c r="J22">
        <f>A22*COS(I22)</f>
        <v>48.159260538898593</v>
      </c>
      <c r="K22">
        <f>A22*SIN(I22)</f>
        <v>42.845970923139127</v>
      </c>
      <c r="L22" s="2">
        <f t="shared" si="3"/>
        <v>151261.3300373349</v>
      </c>
      <c r="M22" s="2">
        <f t="shared" si="3"/>
        <v>1015205.7467939989</v>
      </c>
    </row>
    <row r="23" spans="1:13">
      <c r="A23">
        <v>32.08</v>
      </c>
      <c r="B23" t="s">
        <v>26</v>
      </c>
      <c r="C23" t="s">
        <v>49</v>
      </c>
      <c r="D23" t="s">
        <v>34</v>
      </c>
      <c r="E23" t="s">
        <v>50</v>
      </c>
      <c r="F23" t="s">
        <v>7</v>
      </c>
      <c r="G23">
        <f t="shared" si="0"/>
        <v>42.43805555555555</v>
      </c>
      <c r="H23">
        <f t="shared" si="1"/>
        <v>42.43805555555555</v>
      </c>
      <c r="I23" s="1">
        <f t="shared" si="2"/>
        <v>0.74068379758871572</v>
      </c>
      <c r="J23">
        <f>A23*COS(I23)</f>
        <v>23.675274494252321</v>
      </c>
      <c r="K23">
        <f>A23*SIN(I23)</f>
        <v>21.647350360305193</v>
      </c>
      <c r="L23" s="2">
        <f t="shared" si="3"/>
        <v>151285.00531182915</v>
      </c>
      <c r="M23" s="2">
        <f t="shared" si="3"/>
        <v>1015227.3941443592</v>
      </c>
    </row>
    <row r="24" spans="1:13">
      <c r="A24">
        <v>166.31</v>
      </c>
      <c r="B24" t="s">
        <v>26</v>
      </c>
      <c r="C24" t="s">
        <v>47</v>
      </c>
      <c r="D24" t="s">
        <v>48</v>
      </c>
      <c r="E24" t="s">
        <v>41</v>
      </c>
      <c r="F24" t="s">
        <v>7</v>
      </c>
      <c r="G24">
        <f t="shared" si="0"/>
        <v>81.600277777777777</v>
      </c>
      <c r="H24">
        <f t="shared" si="1"/>
        <v>81.600277777777777</v>
      </c>
      <c r="I24" s="1">
        <f t="shared" si="2"/>
        <v>1.424193517764184</v>
      </c>
      <c r="J24">
        <f>A24*COS(I24)</f>
        <v>24.294270835945738</v>
      </c>
      <c r="K24">
        <f>A24*SIN(I24)</f>
        <v>164.52599947895686</v>
      </c>
      <c r="L24" s="2">
        <f t="shared" si="3"/>
        <v>151309.29958266509</v>
      </c>
      <c r="M24" s="2">
        <f t="shared" si="3"/>
        <v>1015391.9201438382</v>
      </c>
    </row>
    <row r="25" spans="1:13">
      <c r="A25">
        <v>181.82</v>
      </c>
      <c r="B25" t="s">
        <v>26</v>
      </c>
      <c r="C25" t="s">
        <v>45</v>
      </c>
      <c r="D25" t="s">
        <v>40</v>
      </c>
      <c r="E25" t="s">
        <v>46</v>
      </c>
      <c r="F25" t="s">
        <v>7</v>
      </c>
      <c r="G25">
        <f t="shared" si="0"/>
        <v>75.747777777777785</v>
      </c>
      <c r="H25">
        <f t="shared" si="1"/>
        <v>75.747777777777785</v>
      </c>
      <c r="I25" s="1">
        <f t="shared" si="2"/>
        <v>1.322048123291216</v>
      </c>
      <c r="J25">
        <f>A25*COS(I25)</f>
        <v>44.762426630018417</v>
      </c>
      <c r="K25">
        <f>A25*SIN(I25)</f>
        <v>176.22382802048142</v>
      </c>
      <c r="L25" s="2">
        <f t="shared" si="3"/>
        <v>151354.0620092951</v>
      </c>
      <c r="M25" s="2">
        <f t="shared" si="3"/>
        <v>1015568.1439718587</v>
      </c>
    </row>
    <row r="26" spans="1:13">
      <c r="A26">
        <v>399.93</v>
      </c>
      <c r="B26" t="s">
        <v>26</v>
      </c>
      <c r="C26" t="s">
        <v>42</v>
      </c>
      <c r="D26" t="s">
        <v>43</v>
      </c>
      <c r="E26" t="s">
        <v>44</v>
      </c>
      <c r="F26" t="s">
        <v>7</v>
      </c>
      <c r="G26">
        <f t="shared" si="0"/>
        <v>72.134166666666673</v>
      </c>
      <c r="H26">
        <f t="shared" si="1"/>
        <v>72.134166666666673</v>
      </c>
      <c r="I26" s="1">
        <f t="shared" si="2"/>
        <v>1.2589787115156765</v>
      </c>
      <c r="J26">
        <f>A26*COS(I26)</f>
        <v>122.69416781168289</v>
      </c>
      <c r="K26">
        <f>A26*SIN(I26)</f>
        <v>380.64438270516831</v>
      </c>
      <c r="L26" s="2">
        <f t="shared" si="3"/>
        <v>151476.75617710678</v>
      </c>
      <c r="M26" s="2">
        <f t="shared" si="3"/>
        <v>1015948.7883545639</v>
      </c>
    </row>
    <row r="27" spans="1:13">
      <c r="A27">
        <v>107.94</v>
      </c>
      <c r="B27" t="s">
        <v>26</v>
      </c>
      <c r="C27" t="s">
        <v>39</v>
      </c>
      <c r="D27" t="s">
        <v>40</v>
      </c>
      <c r="E27" t="s">
        <v>41</v>
      </c>
      <c r="F27" t="s">
        <v>7</v>
      </c>
      <c r="G27">
        <f t="shared" si="0"/>
        <v>45.733611111111109</v>
      </c>
      <c r="H27">
        <f t="shared" si="1"/>
        <v>45.733611111111109</v>
      </c>
      <c r="I27" s="1">
        <f t="shared" si="2"/>
        <v>0.79820209271555109</v>
      </c>
      <c r="J27">
        <f>A27*COS(I27)</f>
        <v>75.341615094677181</v>
      </c>
      <c r="K27">
        <f>A27*SIN(I27)</f>
        <v>77.296084214696862</v>
      </c>
      <c r="L27" s="2">
        <f t="shared" si="3"/>
        <v>151552.09779220147</v>
      </c>
      <c r="M27" s="2">
        <f t="shared" si="3"/>
        <v>1016026.0844387786</v>
      </c>
    </row>
    <row r="28" spans="1:13">
      <c r="A28">
        <v>277.2</v>
      </c>
      <c r="B28" t="s">
        <v>26</v>
      </c>
      <c r="C28" t="s">
        <v>36</v>
      </c>
      <c r="D28" t="s">
        <v>37</v>
      </c>
      <c r="E28" t="s">
        <v>38</v>
      </c>
      <c r="F28" t="s">
        <v>7</v>
      </c>
      <c r="G28">
        <f t="shared" si="0"/>
        <v>68.88666666666667</v>
      </c>
      <c r="H28">
        <f t="shared" si="1"/>
        <v>68.88666666666667</v>
      </c>
      <c r="I28" s="1">
        <f t="shared" si="2"/>
        <v>1.2022991440571607</v>
      </c>
      <c r="J28">
        <f>A28*COS(I28)</f>
        <v>99.851294886354822</v>
      </c>
      <c r="K28">
        <f>A28*SIN(I28)</f>
        <v>258.59149040430196</v>
      </c>
      <c r="L28" s="2">
        <f t="shared" si="3"/>
        <v>151651.94908708782</v>
      </c>
      <c r="M28" s="2">
        <f t="shared" si="3"/>
        <v>1016284.6759291829</v>
      </c>
    </row>
    <row r="29" spans="1:13">
      <c r="L29" s="2"/>
      <c r="M29" s="2"/>
    </row>
    <row r="30" spans="1:13">
      <c r="L30" s="2"/>
      <c r="M30" s="2"/>
    </row>
    <row r="31" spans="1:13">
      <c r="L31" s="2"/>
      <c r="M31" s="2"/>
    </row>
    <row r="32" spans="1:13">
      <c r="L32" s="2"/>
      <c r="M32" s="2"/>
    </row>
    <row r="33" spans="12:13">
      <c r="L33" s="2"/>
      <c r="M33" s="2"/>
    </row>
    <row r="34" spans="12:13">
      <c r="L34" s="2"/>
      <c r="M34" s="2"/>
    </row>
    <row r="35" spans="12:13">
      <c r="L35" s="2"/>
      <c r="M35" s="2"/>
    </row>
    <row r="36" spans="12:13">
      <c r="L36" s="2"/>
      <c r="M36" s="2"/>
    </row>
    <row r="37" spans="12:13">
      <c r="L37" s="2"/>
      <c r="M3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DD05A-A92A-4D1F-A342-F6FBA64CC8F4}">
  <dimension ref="B2:G27"/>
  <sheetViews>
    <sheetView workbookViewId="0">
      <selection activeCell="F2" sqref="F2:F27"/>
    </sheetView>
  </sheetViews>
  <sheetFormatPr defaultRowHeight="15"/>
  <sheetData>
    <row r="2" spans="2:7">
      <c r="B2" t="s">
        <v>6</v>
      </c>
      <c r="C2" t="str">
        <f>LEFT(B2,2)</f>
        <v>19</v>
      </c>
      <c r="D2" t="str">
        <f>MID(B2,4,2)</f>
        <v>26</v>
      </c>
      <c r="E2" t="str">
        <f>MID(B2,7,2)</f>
        <v>24</v>
      </c>
      <c r="F2">
        <v>15.01</v>
      </c>
      <c r="G2" t="s">
        <v>11</v>
      </c>
    </row>
    <row r="3" spans="2:7">
      <c r="B3" t="s">
        <v>17</v>
      </c>
      <c r="C3" t="str">
        <f t="shared" ref="C3:C27" si="0">LEFT(B3,2)</f>
        <v>68</v>
      </c>
      <c r="D3" t="str">
        <f t="shared" ref="D3:D27" si="1">MID(B3,4,2)</f>
        <v>53</v>
      </c>
      <c r="E3" t="str">
        <f t="shared" ref="E3:E27" si="2">MID(B3,7,2)</f>
        <v>12</v>
      </c>
      <c r="F3">
        <v>273.69</v>
      </c>
      <c r="G3" t="s">
        <v>11</v>
      </c>
    </row>
    <row r="4" spans="2:7">
      <c r="B4" t="s">
        <v>19</v>
      </c>
      <c r="C4" t="str">
        <f t="shared" si="0"/>
        <v>45</v>
      </c>
      <c r="D4" t="str">
        <f t="shared" si="1"/>
        <v>44</v>
      </c>
      <c r="E4" t="str">
        <f t="shared" si="2"/>
        <v>01</v>
      </c>
      <c r="F4">
        <v>108.39</v>
      </c>
      <c r="G4" t="s">
        <v>11</v>
      </c>
    </row>
    <row r="5" spans="2:7">
      <c r="B5" t="s">
        <v>20</v>
      </c>
      <c r="C5" t="str">
        <f t="shared" si="0"/>
        <v>72</v>
      </c>
      <c r="D5" t="str">
        <f t="shared" si="1"/>
        <v>08</v>
      </c>
      <c r="E5" t="str">
        <f t="shared" si="2"/>
        <v>03</v>
      </c>
      <c r="F5">
        <v>403.92</v>
      </c>
      <c r="G5" t="s">
        <v>11</v>
      </c>
    </row>
    <row r="6" spans="2:7">
      <c r="B6" t="s">
        <v>21</v>
      </c>
      <c r="C6" t="str">
        <f t="shared" si="0"/>
        <v>75</v>
      </c>
      <c r="D6" t="str">
        <f t="shared" si="1"/>
        <v>44</v>
      </c>
      <c r="E6" t="str">
        <f t="shared" si="2"/>
        <v>52</v>
      </c>
      <c r="F6">
        <v>183.06</v>
      </c>
      <c r="G6" t="s">
        <v>11</v>
      </c>
    </row>
    <row r="7" spans="2:7">
      <c r="B7" t="s">
        <v>22</v>
      </c>
      <c r="C7" t="str">
        <f t="shared" si="0"/>
        <v>81</v>
      </c>
      <c r="D7" t="str">
        <f t="shared" si="1"/>
        <v>36</v>
      </c>
      <c r="E7" t="str">
        <f t="shared" si="2"/>
        <v>01</v>
      </c>
      <c r="F7">
        <v>161.74</v>
      </c>
      <c r="G7" t="s">
        <v>11</v>
      </c>
    </row>
    <row r="8" spans="2:7">
      <c r="B8" t="s">
        <v>23</v>
      </c>
      <c r="C8" t="str">
        <f t="shared" si="0"/>
        <v>42</v>
      </c>
      <c r="D8" t="str">
        <f t="shared" si="1"/>
        <v>26</v>
      </c>
      <c r="E8" t="str">
        <f t="shared" si="2"/>
        <v>17</v>
      </c>
      <c r="F8">
        <v>26.64</v>
      </c>
      <c r="G8" t="s">
        <v>11</v>
      </c>
    </row>
    <row r="9" spans="2:7">
      <c r="B9" t="s">
        <v>24</v>
      </c>
      <c r="C9" t="str">
        <f t="shared" si="0"/>
        <v>41</v>
      </c>
      <c r="D9" t="str">
        <f t="shared" si="1"/>
        <v>39</v>
      </c>
      <c r="E9" t="str">
        <f t="shared" si="2"/>
        <v>31</v>
      </c>
      <c r="F9">
        <v>70.7</v>
      </c>
      <c r="G9" t="s">
        <v>11</v>
      </c>
    </row>
    <row r="10" spans="2:7">
      <c r="B10" t="s">
        <v>25</v>
      </c>
      <c r="C10" t="str">
        <f t="shared" si="0"/>
        <v>87</v>
      </c>
      <c r="D10" t="str">
        <f t="shared" si="1"/>
        <v>30</v>
      </c>
      <c r="E10" t="str">
        <f t="shared" si="2"/>
        <v>55</v>
      </c>
      <c r="F10">
        <v>284.77999999999997</v>
      </c>
      <c r="G10" t="s">
        <v>11</v>
      </c>
    </row>
    <row r="11" spans="2:7">
      <c r="B11" t="s">
        <v>27</v>
      </c>
      <c r="C11" t="str">
        <f t="shared" si="0"/>
        <v>87</v>
      </c>
      <c r="D11" t="str">
        <f t="shared" si="1"/>
        <v>21</v>
      </c>
      <c r="E11" t="str">
        <f t="shared" si="2"/>
        <v>42</v>
      </c>
      <c r="F11">
        <v>172.73</v>
      </c>
      <c r="G11" t="s">
        <v>11</v>
      </c>
    </row>
    <row r="12" spans="2:7">
      <c r="B12" t="s">
        <v>28</v>
      </c>
      <c r="C12" t="str">
        <f t="shared" si="0"/>
        <v>01</v>
      </c>
      <c r="D12" t="str">
        <f t="shared" si="1"/>
        <v>48</v>
      </c>
      <c r="E12" t="str">
        <f t="shared" si="2"/>
        <v>35</v>
      </c>
      <c r="F12">
        <v>113.59</v>
      </c>
      <c r="G12" t="s">
        <v>11</v>
      </c>
    </row>
    <row r="13" spans="2:7">
      <c r="B13" t="s">
        <v>29</v>
      </c>
      <c r="C13" t="str">
        <f t="shared" si="0"/>
        <v>77</v>
      </c>
      <c r="D13" t="str">
        <f t="shared" si="1"/>
        <v>40</v>
      </c>
      <c r="E13" t="str">
        <f t="shared" si="2"/>
        <v>57</v>
      </c>
      <c r="F13">
        <v>153.88</v>
      </c>
      <c r="G13" t="s">
        <v>11</v>
      </c>
    </row>
    <row r="14" spans="2:7">
      <c r="B14" t="s">
        <v>30</v>
      </c>
      <c r="C14" t="str">
        <f t="shared" si="0"/>
        <v>76</v>
      </c>
      <c r="D14" t="str">
        <f t="shared" si="1"/>
        <v>08</v>
      </c>
      <c r="E14" t="str">
        <f t="shared" si="2"/>
        <v>27</v>
      </c>
      <c r="F14">
        <v>225.34</v>
      </c>
      <c r="G14" t="s">
        <v>11</v>
      </c>
    </row>
    <row r="15" spans="2:7">
      <c r="B15" t="s">
        <v>31</v>
      </c>
      <c r="C15" t="str">
        <f t="shared" si="0"/>
        <v>40</v>
      </c>
      <c r="D15" t="str">
        <f t="shared" si="1"/>
        <v>23</v>
      </c>
      <c r="E15" t="str">
        <f t="shared" si="2"/>
        <v>11</v>
      </c>
      <c r="F15">
        <v>25.66</v>
      </c>
      <c r="G15" t="s">
        <v>11</v>
      </c>
    </row>
    <row r="16" spans="2:7">
      <c r="B16" t="s">
        <v>30</v>
      </c>
      <c r="C16" t="str">
        <f t="shared" si="0"/>
        <v>76</v>
      </c>
      <c r="D16" t="str">
        <f t="shared" si="1"/>
        <v>08</v>
      </c>
      <c r="E16" t="str">
        <f t="shared" si="2"/>
        <v>27</v>
      </c>
      <c r="F16">
        <v>245.68</v>
      </c>
      <c r="G16" t="s">
        <v>11</v>
      </c>
    </row>
    <row r="17" spans="2:7">
      <c r="B17" t="s">
        <v>29</v>
      </c>
      <c r="C17" t="str">
        <f t="shared" si="0"/>
        <v>77</v>
      </c>
      <c r="D17" t="str">
        <f t="shared" si="1"/>
        <v>40</v>
      </c>
      <c r="E17" t="str">
        <f t="shared" si="2"/>
        <v>57</v>
      </c>
      <c r="F17">
        <v>165.66</v>
      </c>
      <c r="G17" t="s">
        <v>11</v>
      </c>
    </row>
    <row r="18" spans="2:7">
      <c r="B18" t="s">
        <v>28</v>
      </c>
      <c r="C18" t="str">
        <f t="shared" si="0"/>
        <v>01</v>
      </c>
      <c r="D18" t="str">
        <f t="shared" si="1"/>
        <v>48</v>
      </c>
      <c r="E18" t="str">
        <f t="shared" si="2"/>
        <v>35</v>
      </c>
      <c r="F18">
        <v>111.4</v>
      </c>
      <c r="G18" t="s">
        <v>11</v>
      </c>
    </row>
    <row r="19" spans="2:7">
      <c r="B19" t="s">
        <v>27</v>
      </c>
      <c r="C19" t="str">
        <f t="shared" si="0"/>
        <v>87</v>
      </c>
      <c r="D19" t="str">
        <f t="shared" si="1"/>
        <v>21</v>
      </c>
      <c r="E19" t="str">
        <f t="shared" si="2"/>
        <v>42</v>
      </c>
      <c r="F19">
        <v>158.18</v>
      </c>
      <c r="G19" t="s">
        <v>11</v>
      </c>
    </row>
    <row r="20" spans="2:7">
      <c r="B20" t="s">
        <v>25</v>
      </c>
      <c r="C20" t="str">
        <f t="shared" si="0"/>
        <v>87</v>
      </c>
      <c r="D20" t="str">
        <f t="shared" si="1"/>
        <v>30</v>
      </c>
      <c r="E20" t="str">
        <f t="shared" si="2"/>
        <v>55</v>
      </c>
      <c r="F20">
        <v>277.76</v>
      </c>
      <c r="G20" t="s">
        <v>11</v>
      </c>
    </row>
    <row r="21" spans="2:7">
      <c r="B21" t="s">
        <v>24</v>
      </c>
      <c r="C21" t="str">
        <f t="shared" si="0"/>
        <v>41</v>
      </c>
      <c r="D21" t="str">
        <f t="shared" si="1"/>
        <v>39</v>
      </c>
      <c r="E21" t="str">
        <f t="shared" si="2"/>
        <v>31</v>
      </c>
      <c r="F21">
        <v>64.459999999999994</v>
      </c>
      <c r="G21" t="s">
        <v>11</v>
      </c>
    </row>
    <row r="22" spans="2:7">
      <c r="B22" t="s">
        <v>23</v>
      </c>
      <c r="C22" t="str">
        <f t="shared" si="0"/>
        <v>42</v>
      </c>
      <c r="D22" t="str">
        <f t="shared" si="1"/>
        <v>26</v>
      </c>
      <c r="E22" t="str">
        <f t="shared" si="2"/>
        <v>17</v>
      </c>
      <c r="F22">
        <v>32.08</v>
      </c>
      <c r="G22" t="s">
        <v>11</v>
      </c>
    </row>
    <row r="23" spans="2:7">
      <c r="B23" t="s">
        <v>22</v>
      </c>
      <c r="C23" t="str">
        <f t="shared" si="0"/>
        <v>81</v>
      </c>
      <c r="D23" t="str">
        <f t="shared" si="1"/>
        <v>36</v>
      </c>
      <c r="E23" t="str">
        <f t="shared" si="2"/>
        <v>01</v>
      </c>
      <c r="F23">
        <v>166.31</v>
      </c>
      <c r="G23" t="s">
        <v>11</v>
      </c>
    </row>
    <row r="24" spans="2:7">
      <c r="B24" t="s">
        <v>21</v>
      </c>
      <c r="C24" t="str">
        <f t="shared" si="0"/>
        <v>75</v>
      </c>
      <c r="D24" t="str">
        <f t="shared" si="1"/>
        <v>44</v>
      </c>
      <c r="E24" t="str">
        <f t="shared" si="2"/>
        <v>52</v>
      </c>
      <c r="F24">
        <v>181.82</v>
      </c>
      <c r="G24" t="s">
        <v>11</v>
      </c>
    </row>
    <row r="25" spans="2:7">
      <c r="B25" t="s">
        <v>20</v>
      </c>
      <c r="C25" t="str">
        <f t="shared" si="0"/>
        <v>72</v>
      </c>
      <c r="D25" t="str">
        <f t="shared" si="1"/>
        <v>08</v>
      </c>
      <c r="E25" t="str">
        <f t="shared" si="2"/>
        <v>03</v>
      </c>
      <c r="F25">
        <v>399.93</v>
      </c>
      <c r="G25" t="s">
        <v>11</v>
      </c>
    </row>
    <row r="26" spans="2:7">
      <c r="B26" t="s">
        <v>19</v>
      </c>
      <c r="C26" t="str">
        <f t="shared" si="0"/>
        <v>45</v>
      </c>
      <c r="D26" t="str">
        <f t="shared" si="1"/>
        <v>44</v>
      </c>
      <c r="E26" t="str">
        <f t="shared" si="2"/>
        <v>01</v>
      </c>
      <c r="F26">
        <v>107.94</v>
      </c>
      <c r="G26" t="s">
        <v>11</v>
      </c>
    </row>
    <row r="27" spans="2:7">
      <c r="B27" t="s">
        <v>17</v>
      </c>
      <c r="C27" t="str">
        <f t="shared" si="0"/>
        <v>68</v>
      </c>
      <c r="D27" t="str">
        <f t="shared" si="1"/>
        <v>53</v>
      </c>
      <c r="E27" t="str">
        <f t="shared" si="2"/>
        <v>12</v>
      </c>
      <c r="F27">
        <v>277.2</v>
      </c>
      <c r="G27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902C-621B-412B-A10D-D3FBE9FDEBC5}">
  <dimension ref="B1:P14"/>
  <sheetViews>
    <sheetView workbookViewId="0">
      <selection activeCell="E1" sqref="E1:E14"/>
    </sheetView>
  </sheetViews>
  <sheetFormatPr defaultRowHeight="15"/>
  <sheetData>
    <row r="1" spans="2:16">
      <c r="B1" t="s">
        <v>4</v>
      </c>
      <c r="C1" t="s">
        <v>26</v>
      </c>
      <c r="D1" t="s">
        <v>30</v>
      </c>
      <c r="E1" t="s">
        <v>18</v>
      </c>
      <c r="F1" t="s">
        <v>8</v>
      </c>
      <c r="G1" t="s">
        <v>9</v>
      </c>
      <c r="H1" t="s">
        <v>10</v>
      </c>
      <c r="I1">
        <v>225.34</v>
      </c>
      <c r="J1" t="s">
        <v>11</v>
      </c>
      <c r="K1" t="s">
        <v>12</v>
      </c>
      <c r="L1" t="s">
        <v>8</v>
      </c>
      <c r="M1" t="s">
        <v>13</v>
      </c>
      <c r="N1" t="s">
        <v>14</v>
      </c>
      <c r="O1" t="s">
        <v>15</v>
      </c>
      <c r="P1" t="s">
        <v>16</v>
      </c>
    </row>
    <row r="2" spans="2:16">
      <c r="B2" t="s">
        <v>4</v>
      </c>
      <c r="C2" t="s">
        <v>26</v>
      </c>
      <c r="D2" t="s">
        <v>31</v>
      </c>
      <c r="E2" t="s">
        <v>18</v>
      </c>
      <c r="F2" t="s">
        <v>8</v>
      </c>
      <c r="G2" t="s">
        <v>9</v>
      </c>
      <c r="H2" t="s">
        <v>10</v>
      </c>
      <c r="I2">
        <v>25.66</v>
      </c>
      <c r="J2" t="s">
        <v>11</v>
      </c>
      <c r="K2" t="s">
        <v>12</v>
      </c>
      <c r="L2" t="s">
        <v>8</v>
      </c>
      <c r="M2" t="s">
        <v>13</v>
      </c>
      <c r="N2" t="s">
        <v>14</v>
      </c>
      <c r="O2" t="s">
        <v>15</v>
      </c>
      <c r="P2" t="s">
        <v>16</v>
      </c>
    </row>
    <row r="3" spans="2:16">
      <c r="B3" t="s">
        <v>4</v>
      </c>
      <c r="C3" t="s">
        <v>5</v>
      </c>
      <c r="D3" t="s">
        <v>30</v>
      </c>
      <c r="E3" t="s">
        <v>7</v>
      </c>
      <c r="F3" t="s">
        <v>8</v>
      </c>
      <c r="G3" t="s">
        <v>9</v>
      </c>
      <c r="H3">
        <v>245.68</v>
      </c>
      <c r="I3" t="s">
        <v>11</v>
      </c>
      <c r="J3" t="s">
        <v>12</v>
      </c>
      <c r="K3" t="s">
        <v>8</v>
      </c>
      <c r="L3" t="s">
        <v>13</v>
      </c>
      <c r="M3" t="s">
        <v>14</v>
      </c>
      <c r="N3" t="s">
        <v>15</v>
      </c>
      <c r="O3" t="s">
        <v>16</v>
      </c>
    </row>
    <row r="4" spans="2:16">
      <c r="B4" t="s">
        <v>4</v>
      </c>
      <c r="C4" t="s">
        <v>5</v>
      </c>
      <c r="D4" t="s">
        <v>29</v>
      </c>
      <c r="E4" t="s">
        <v>7</v>
      </c>
      <c r="F4" t="s">
        <v>8</v>
      </c>
      <c r="G4" t="s">
        <v>9</v>
      </c>
      <c r="H4" t="s">
        <v>10</v>
      </c>
      <c r="I4">
        <v>165.66</v>
      </c>
      <c r="J4" t="s">
        <v>11</v>
      </c>
      <c r="K4" t="s">
        <v>12</v>
      </c>
      <c r="L4" t="s">
        <v>8</v>
      </c>
      <c r="M4" t="s">
        <v>13</v>
      </c>
      <c r="N4" t="s">
        <v>14</v>
      </c>
      <c r="O4" t="s">
        <v>15</v>
      </c>
      <c r="P4" t="s">
        <v>16</v>
      </c>
    </row>
    <row r="5" spans="2:16">
      <c r="B5" t="s">
        <v>4</v>
      </c>
      <c r="C5" t="s">
        <v>5</v>
      </c>
      <c r="D5" t="s">
        <v>28</v>
      </c>
      <c r="E5" t="s">
        <v>7</v>
      </c>
      <c r="F5" t="s">
        <v>8</v>
      </c>
      <c r="G5" t="s">
        <v>9</v>
      </c>
      <c r="H5" t="s">
        <v>10</v>
      </c>
      <c r="I5">
        <v>111.4</v>
      </c>
      <c r="J5" t="s">
        <v>11</v>
      </c>
      <c r="K5" t="s">
        <v>12</v>
      </c>
      <c r="L5" t="s">
        <v>8</v>
      </c>
      <c r="M5" t="s">
        <v>13</v>
      </c>
      <c r="N5" t="s">
        <v>14</v>
      </c>
      <c r="O5" t="s">
        <v>15</v>
      </c>
      <c r="P5" t="s">
        <v>16</v>
      </c>
    </row>
    <row r="6" spans="2:16">
      <c r="B6" t="s">
        <v>4</v>
      </c>
      <c r="C6" t="s">
        <v>5</v>
      </c>
      <c r="D6" t="s">
        <v>27</v>
      </c>
      <c r="E6" t="s">
        <v>7</v>
      </c>
      <c r="F6" t="s">
        <v>8</v>
      </c>
      <c r="G6" t="s">
        <v>9</v>
      </c>
      <c r="H6" t="s">
        <v>10</v>
      </c>
      <c r="I6">
        <v>158.18</v>
      </c>
      <c r="J6" t="s">
        <v>11</v>
      </c>
      <c r="K6" t="s">
        <v>12</v>
      </c>
      <c r="L6" t="s">
        <v>8</v>
      </c>
      <c r="M6" t="s">
        <v>13</v>
      </c>
      <c r="N6" t="s">
        <v>14</v>
      </c>
      <c r="O6" t="s">
        <v>15</v>
      </c>
      <c r="P6" t="s">
        <v>16</v>
      </c>
    </row>
    <row r="7" spans="2:16">
      <c r="B7" t="s">
        <v>4</v>
      </c>
      <c r="C7" t="s">
        <v>26</v>
      </c>
      <c r="D7" t="s">
        <v>25</v>
      </c>
      <c r="E7" t="s">
        <v>7</v>
      </c>
      <c r="F7" t="s">
        <v>8</v>
      </c>
      <c r="G7" t="s">
        <v>9</v>
      </c>
      <c r="H7" t="s">
        <v>10</v>
      </c>
      <c r="I7">
        <v>277.76</v>
      </c>
      <c r="J7" t="s">
        <v>11</v>
      </c>
      <c r="K7" t="s">
        <v>12</v>
      </c>
      <c r="L7" t="s">
        <v>8</v>
      </c>
      <c r="M7" t="s">
        <v>13</v>
      </c>
      <c r="N7" t="s">
        <v>14</v>
      </c>
      <c r="O7" t="s">
        <v>15</v>
      </c>
      <c r="P7" t="s">
        <v>16</v>
      </c>
    </row>
    <row r="8" spans="2:16">
      <c r="B8" t="s">
        <v>4</v>
      </c>
      <c r="C8" t="s">
        <v>26</v>
      </c>
      <c r="D8" t="s">
        <v>24</v>
      </c>
      <c r="E8" t="s">
        <v>7</v>
      </c>
      <c r="F8" t="s">
        <v>8</v>
      </c>
      <c r="G8" t="s">
        <v>9</v>
      </c>
      <c r="H8" t="s">
        <v>10</v>
      </c>
      <c r="I8">
        <v>64.459999999999994</v>
      </c>
      <c r="J8" t="s">
        <v>11</v>
      </c>
      <c r="K8" t="s">
        <v>12</v>
      </c>
      <c r="L8" t="s">
        <v>8</v>
      </c>
      <c r="M8" t="s">
        <v>13</v>
      </c>
      <c r="N8" t="s">
        <v>14</v>
      </c>
      <c r="O8" t="s">
        <v>15</v>
      </c>
      <c r="P8" t="s">
        <v>16</v>
      </c>
    </row>
    <row r="9" spans="2:16">
      <c r="B9" t="s">
        <v>4</v>
      </c>
      <c r="C9" t="s">
        <v>26</v>
      </c>
      <c r="D9" t="s">
        <v>23</v>
      </c>
      <c r="E9" t="s">
        <v>7</v>
      </c>
      <c r="F9" t="s">
        <v>8</v>
      </c>
      <c r="G9" t="s">
        <v>9</v>
      </c>
      <c r="H9" t="s">
        <v>10</v>
      </c>
      <c r="I9">
        <v>32.08</v>
      </c>
      <c r="J9" t="s">
        <v>11</v>
      </c>
      <c r="K9" t="s">
        <v>12</v>
      </c>
      <c r="L9" t="s">
        <v>8</v>
      </c>
      <c r="M9" t="s">
        <v>13</v>
      </c>
      <c r="N9" t="s">
        <v>14</v>
      </c>
      <c r="O9" t="s">
        <v>15</v>
      </c>
      <c r="P9" t="s">
        <v>16</v>
      </c>
    </row>
    <row r="10" spans="2:16">
      <c r="B10" t="s">
        <v>4</v>
      </c>
      <c r="C10" t="s">
        <v>26</v>
      </c>
      <c r="D10" t="s">
        <v>22</v>
      </c>
      <c r="E10" t="s">
        <v>7</v>
      </c>
      <c r="F10" t="s">
        <v>8</v>
      </c>
      <c r="G10" t="s">
        <v>9</v>
      </c>
      <c r="H10" t="s">
        <v>10</v>
      </c>
      <c r="I10">
        <v>166.31</v>
      </c>
      <c r="J10" t="s">
        <v>11</v>
      </c>
      <c r="K10" t="s">
        <v>12</v>
      </c>
      <c r="L10" t="s">
        <v>8</v>
      </c>
      <c r="M10" t="s">
        <v>13</v>
      </c>
      <c r="N10" t="s">
        <v>14</v>
      </c>
      <c r="O10" t="s">
        <v>15</v>
      </c>
      <c r="P10" t="s">
        <v>16</v>
      </c>
    </row>
    <row r="11" spans="2:16">
      <c r="B11" t="s">
        <v>4</v>
      </c>
      <c r="C11" t="s">
        <v>26</v>
      </c>
      <c r="D11" t="s">
        <v>21</v>
      </c>
      <c r="E11" t="s">
        <v>7</v>
      </c>
      <c r="F11" t="s">
        <v>8</v>
      </c>
      <c r="G11" t="s">
        <v>9</v>
      </c>
      <c r="H11" t="s">
        <v>10</v>
      </c>
      <c r="I11">
        <v>181.82</v>
      </c>
      <c r="J11" t="s">
        <v>11</v>
      </c>
      <c r="K11" t="s">
        <v>12</v>
      </c>
      <c r="L11" t="s">
        <v>8</v>
      </c>
      <c r="M11" t="s">
        <v>13</v>
      </c>
      <c r="N11" t="s">
        <v>14</v>
      </c>
      <c r="O11" t="s">
        <v>15</v>
      </c>
      <c r="P11" t="s">
        <v>16</v>
      </c>
    </row>
    <row r="12" spans="2:16">
      <c r="B12" t="s">
        <v>4</v>
      </c>
      <c r="C12" t="s">
        <v>26</v>
      </c>
      <c r="D12" t="s">
        <v>20</v>
      </c>
      <c r="E12" t="s">
        <v>7</v>
      </c>
      <c r="F12" t="s">
        <v>8</v>
      </c>
      <c r="G12" t="s">
        <v>9</v>
      </c>
      <c r="H12" t="s">
        <v>10</v>
      </c>
      <c r="I12">
        <v>399.93</v>
      </c>
      <c r="J12" t="s">
        <v>11</v>
      </c>
      <c r="K12" t="s">
        <v>12</v>
      </c>
      <c r="L12" t="s">
        <v>8</v>
      </c>
      <c r="M12" t="s">
        <v>13</v>
      </c>
      <c r="N12" t="s">
        <v>14</v>
      </c>
      <c r="O12" t="s">
        <v>15</v>
      </c>
      <c r="P12" t="s">
        <v>16</v>
      </c>
    </row>
    <row r="13" spans="2:16">
      <c r="B13" t="s">
        <v>4</v>
      </c>
      <c r="C13" t="s">
        <v>26</v>
      </c>
      <c r="D13" t="s">
        <v>19</v>
      </c>
      <c r="E13" t="s">
        <v>7</v>
      </c>
      <c r="F13" t="s">
        <v>8</v>
      </c>
      <c r="G13" t="s">
        <v>9</v>
      </c>
      <c r="H13" t="s">
        <v>10</v>
      </c>
      <c r="I13">
        <v>107.94</v>
      </c>
      <c r="J13" t="s">
        <v>11</v>
      </c>
      <c r="K13" t="s">
        <v>12</v>
      </c>
      <c r="L13" t="s">
        <v>8</v>
      </c>
      <c r="M13" t="s">
        <v>13</v>
      </c>
      <c r="N13" t="s">
        <v>14</v>
      </c>
      <c r="O13" t="s">
        <v>15</v>
      </c>
      <c r="P13" t="s">
        <v>16</v>
      </c>
    </row>
    <row r="14" spans="2:16">
      <c r="B14" t="s">
        <v>4</v>
      </c>
      <c r="C14" t="s">
        <v>26</v>
      </c>
      <c r="D14" t="s">
        <v>17</v>
      </c>
      <c r="E14" t="s">
        <v>7</v>
      </c>
      <c r="F14" t="s">
        <v>8</v>
      </c>
      <c r="G14" t="s">
        <v>9</v>
      </c>
      <c r="H14" t="s">
        <v>10</v>
      </c>
      <c r="I14">
        <v>277.2</v>
      </c>
      <c r="J14" t="s">
        <v>11</v>
      </c>
      <c r="K14" t="s">
        <v>12</v>
      </c>
      <c r="L14" t="s">
        <v>8</v>
      </c>
      <c r="M14" t="s">
        <v>13</v>
      </c>
      <c r="N14" t="s">
        <v>14</v>
      </c>
      <c r="O14" t="s">
        <v>15</v>
      </c>
      <c r="P14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D9C9F-18A3-447B-9B1B-2F752677009D}">
  <dimension ref="A1:B14"/>
  <sheetViews>
    <sheetView workbookViewId="0">
      <selection activeCell="B1" sqref="B1:B12"/>
    </sheetView>
  </sheetViews>
  <sheetFormatPr defaultRowHeight="15"/>
  <sheetData>
    <row r="1" spans="1:2">
      <c r="A1" t="s">
        <v>18</v>
      </c>
      <c r="B1" t="s">
        <v>7</v>
      </c>
    </row>
    <row r="2" spans="1:2">
      <c r="A2" t="s">
        <v>18</v>
      </c>
      <c r="B2" t="s">
        <v>18</v>
      </c>
    </row>
    <row r="3" spans="1:2">
      <c r="A3" t="s">
        <v>7</v>
      </c>
      <c r="B3" t="s">
        <v>18</v>
      </c>
    </row>
    <row r="4" spans="1:2">
      <c r="A4" t="s">
        <v>7</v>
      </c>
      <c r="B4" t="s">
        <v>18</v>
      </c>
    </row>
    <row r="5" spans="1:2">
      <c r="A5" t="s">
        <v>7</v>
      </c>
      <c r="B5" t="s">
        <v>18</v>
      </c>
    </row>
    <row r="6" spans="1:2">
      <c r="A6" t="s">
        <v>7</v>
      </c>
      <c r="B6" t="s">
        <v>18</v>
      </c>
    </row>
    <row r="7" spans="1:2">
      <c r="A7" t="s">
        <v>7</v>
      </c>
      <c r="B7" t="s">
        <v>18</v>
      </c>
    </row>
    <row r="8" spans="1:2">
      <c r="A8" t="s">
        <v>7</v>
      </c>
      <c r="B8" t="s">
        <v>18</v>
      </c>
    </row>
    <row r="9" spans="1:2">
      <c r="A9" t="s">
        <v>7</v>
      </c>
      <c r="B9" t="s">
        <v>18</v>
      </c>
    </row>
    <row r="10" spans="1:2">
      <c r="A10" t="s">
        <v>7</v>
      </c>
      <c r="B10" t="s">
        <v>18</v>
      </c>
    </row>
    <row r="11" spans="1:2">
      <c r="A11" t="s">
        <v>7</v>
      </c>
      <c r="B11" t="s">
        <v>18</v>
      </c>
    </row>
    <row r="12" spans="1:2">
      <c r="A12" t="s">
        <v>7</v>
      </c>
      <c r="B12" t="s">
        <v>18</v>
      </c>
    </row>
    <row r="13" spans="1:2">
      <c r="A13" t="s">
        <v>7</v>
      </c>
    </row>
    <row r="14" spans="1:2">
      <c r="A14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2EBFA-02B9-4C31-84FB-8626D0E9218E}">
  <dimension ref="A1:A16"/>
  <sheetViews>
    <sheetView workbookViewId="0">
      <selection activeCell="E15" sqref="E15"/>
    </sheetView>
  </sheetViews>
  <sheetFormatPr defaultRowHeight="15"/>
  <sheetData>
    <row r="1" spans="1:1">
      <c r="A1" t="s">
        <v>72</v>
      </c>
    </row>
    <row r="2" spans="1:1">
      <c r="A2" s="3" t="s">
        <v>73</v>
      </c>
    </row>
    <row r="5" spans="1:1">
      <c r="A5" s="3" t="s">
        <v>74</v>
      </c>
    </row>
    <row r="10" spans="1:1">
      <c r="A10" t="s">
        <v>75</v>
      </c>
    </row>
    <row r="12" spans="1:1">
      <c r="A12" t="s">
        <v>76</v>
      </c>
    </row>
    <row r="13" spans="1:1">
      <c r="A13" t="s">
        <v>77</v>
      </c>
    </row>
    <row r="14" spans="1:1">
      <c r="A14" t="s">
        <v>78</v>
      </c>
    </row>
    <row r="15" spans="1:1">
      <c r="A15" t="s">
        <v>79</v>
      </c>
    </row>
    <row r="16" spans="1:1" s="4" customFormat="1">
      <c r="A16" s="4" t="s">
        <v>80</v>
      </c>
    </row>
  </sheetData>
  <hyperlinks>
    <hyperlink ref="A2" r:id="rId1" display="https://www.exceldemy.com/calculate-coordinates-from-bearing-and-distance-excel/" xr:uid="{3C5D3DD8-BA4C-4C5E-BBEC-750C72474AE0}"/>
    <hyperlink ref="A5" r:id="rId2" display="https://pro.arcgis.com/en/pro-app/latest/tool-reference/data-management/bearing-distance-to-line.htm" xr:uid="{52258C9B-C784-4418-9C17-343312076F23}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truebearing</vt:lpstr>
      <vt:lpstr>Sheet2</vt:lpstr>
      <vt:lpstr>Sheet3</vt:lpstr>
      <vt:lpstr>Sheet5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Dean, Hannah M</dc:creator>
  <cp:lastModifiedBy>Dean, Hannah M</cp:lastModifiedBy>
  <dcterms:created xsi:type="dcterms:W3CDTF">2023-10-30T19:31:40Z</dcterms:created>
  <dcterms:modified xsi:type="dcterms:W3CDTF">2023-10-31T16:03:22Z</dcterms:modified>
</cp:coreProperties>
</file>