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kollmann/Desktop/"/>
    </mc:Choice>
  </mc:AlternateContent>
  <xr:revisionPtr revIDLastSave="0" documentId="13_ncr:1_{A30DEDE3-2DBC-EC49-9967-21AE09730993}" xr6:coauthVersionLast="47" xr6:coauthVersionMax="47" xr10:uidLastSave="{00000000-0000-0000-0000-000000000000}"/>
  <bookViews>
    <workbookView xWindow="10360" yWindow="500" windowWidth="25480" windowHeight="19640" xr2:uid="{00000000-000D-0000-FFFF-FFFF00000000}"/>
  </bookViews>
  <sheets>
    <sheet name="Crowdfunding" sheetId="1" r:id="rId1"/>
    <sheet name="Pivot Table_Parent Category" sheetId="2" r:id="rId2"/>
    <sheet name="Pivot Table_Sub-Category" sheetId="5" r:id="rId3"/>
    <sheet name="Pivot Table_DCC" sheetId="7" r:id="rId4"/>
    <sheet name="Goal Analysis" sheetId="9" r:id="rId5"/>
    <sheet name="Statistical Analysis" sheetId="11" r:id="rId6"/>
  </sheets>
  <definedNames>
    <definedName name="_xlnm._FilterDatabase" localSheetId="5" hidden="1">'Statistical Analysis'!$A$1:$B$1001</definedName>
  </definedNames>
  <calcPr calcId="191029"/>
  <pivotCaches>
    <pivotCache cacheId="55" r:id="rId7"/>
    <pivotCache cacheId="5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1" l="1"/>
  <c r="L20" i="11"/>
  <c r="L19" i="11"/>
  <c r="L18" i="11"/>
  <c r="L17" i="11"/>
  <c r="L16" i="11"/>
  <c r="L11" i="11"/>
  <c r="L12" i="11"/>
  <c r="L10" i="11"/>
  <c r="L9" i="11"/>
  <c r="L8" i="11"/>
  <c r="L7" i="11"/>
  <c r="H3" i="9" l="1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2" i="9"/>
  <c r="F3" i="9"/>
  <c r="F4" i="9"/>
  <c r="F5" i="9"/>
  <c r="F6" i="9"/>
  <c r="F7" i="9"/>
  <c r="F8" i="9"/>
  <c r="F9" i="9"/>
  <c r="F10" i="9"/>
  <c r="F11" i="9"/>
  <c r="F12" i="9"/>
  <c r="F13" i="9"/>
  <c r="E3" i="9"/>
  <c r="E4" i="9"/>
  <c r="E5" i="9"/>
  <c r="E6" i="9"/>
  <c r="E7" i="9"/>
  <c r="E8" i="9"/>
  <c r="E9" i="9"/>
  <c r="E10" i="9"/>
  <c r="E11" i="9"/>
  <c r="E12" i="9"/>
  <c r="E13" i="9"/>
  <c r="D13" i="9"/>
  <c r="D12" i="9"/>
  <c r="D11" i="9"/>
  <c r="D10" i="9"/>
  <c r="D9" i="9"/>
  <c r="D8" i="9"/>
  <c r="D7" i="9"/>
  <c r="D6" i="9"/>
  <c r="D5" i="9"/>
  <c r="E2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S2" i="1"/>
  <c r="B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<sst xmlns="http://schemas.openxmlformats.org/spreadsheetml/2006/main" count="8073" uniqueCount="2116">
  <si>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</si>
  <si>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</si>
  <si>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</si>
  <si>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</si>
  <si>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</si>
  <si>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</si>
  <si>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</si>
  <si>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</si>
  <si>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</si>
  <si>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</si>
  <si>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</si>
  <si>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</si>
  <si>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</si>
  <si>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</si>
  <si>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</si>
  <si>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</si>
  <si>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</si>
  <si>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</si>
  <si>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</si>
  <si>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</si>
  <si>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</si>
  <si>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</si>
  <si>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</si>
  <si>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</si>
  <si>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</si>
  <si>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</si>
  <si>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</si>
  <si>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</si>
  <si>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</si>
  <si>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</si>
  <si>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</si>
  <si>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</si>
  <si>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</si>
  <si>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</si>
  <si>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</si>
  <si>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</si>
  <si>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</si>
  <si>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</si>
  <si>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</si>
  <si>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</si>
  <si>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</si>
  <si>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</si>
  <si>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</si>
  <si>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</si>
  <si>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</si>
  <si>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</si>
  <si>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</si>
  <si>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</si>
  <si>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</si>
  <si>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</si>
  <si>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</si>
  <si>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</si>
  <si>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</si>
  <si>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</si>
  <si>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</si>
  <si>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</si>
  <si>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</si>
  <si>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</si>
  <si>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</si>
  <si>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</si>
  <si>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</si>
  <si>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</si>
  <si>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</si>
  <si>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</si>
  <si>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</si>
  <si>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</si>
  <si>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</si>
  <si>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</si>
  <si>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</si>
  <si>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</si>
  <si>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</si>
  <si>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</si>
  <si>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</si>
  <si>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</si>
  <si>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</si>
  <si>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</si>
  <si>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</si>
  <si>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</si>
  <si>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</si>
  <si>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</si>
  <si>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</si>
  <si>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</si>
  <si>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</si>
  <si>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</si>
  <si>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</si>
  <si>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</si>
  <si>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</si>
  <si>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</si>
  <si>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</si>
  <si>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</si>
  <si>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</si>
  <si>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</si>
  <si>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</si>
  <si>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</si>
  <si>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</si>
  <si>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</si>
  <si>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</si>
  <si>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</si>
  <si>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</si>
  <si>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</si>
  <si>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</si>
  <si>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</si>
  <si>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</si>
  <si>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</si>
  <si>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</si>
  <si>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</si>
  <si>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</si>
  <si>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</si>
  <si>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</si>
  <si>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</si>
  <si>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</si>
  <si>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</si>
  <si>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</si>
  <si>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</si>
  <si>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</si>
  <si>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</si>
  <si>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</si>
  <si>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</si>
  <si>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</si>
  <si>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</si>
  <si>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</si>
  <si>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</si>
  <si>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</si>
  <si>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</si>
  <si>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</si>
  <si>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</si>
  <si>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</si>
  <si>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</si>
  <si>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</si>
  <si>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</si>
  <si>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</si>
  <si>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</si>
  <si>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</si>
  <si>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</si>
  <si>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</si>
  <si>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</si>
  <si>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</si>
  <si>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</si>
  <si>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</si>
  <si>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</si>
  <si>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</si>
  <si>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</si>
  <si>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</si>
  <si>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</si>
  <si>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</si>
  <si>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</si>
  <si>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</si>
  <si>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</si>
  <si>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</si>
  <si>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</si>
  <si>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</si>
  <si>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</si>
  <si>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</si>
  <si>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</si>
  <si>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</si>
  <si>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</si>
  <si>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</si>
  <si>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</si>
  <si>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</si>
  <si>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</si>
  <si>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</si>
  <si>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</si>
  <si>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</si>
  <si>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</si>
  <si>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</si>
  <si>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</si>
  <si>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</si>
  <si>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</si>
  <si>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</si>
  <si>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</si>
  <si>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</si>
  <si>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</si>
  <si>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</si>
  <si>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</si>
  <si>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</si>
  <si>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</si>
  <si>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</si>
  <si>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</si>
  <si>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</si>
  <si>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</si>
  <si>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</si>
  <si>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</si>
  <si>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</si>
  <si>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</si>
  <si>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</si>
  <si>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</si>
  <si>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</si>
  <si>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</si>
  <si>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</si>
  <si>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</si>
  <si>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</si>
  <si>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</si>
  <si>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</si>
  <si>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</si>
  <si>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</si>
  <si>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</si>
  <si>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</si>
  <si>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</si>
  <si>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</si>
  <si>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</si>
  <si>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</si>
  <si>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</si>
  <si>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</si>
  <si>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</si>
  <si>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</si>
  <si>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</si>
  <si>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</si>
  <si>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</si>
  <si>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</si>
  <si>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</si>
  <si>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</si>
  <si>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</si>
  <si>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</si>
  <si>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</si>
  <si>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</si>
  <si>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</si>
  <si>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</si>
  <si>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</si>
  <si>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</si>
  <si>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</si>
  <si>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</si>
  <si>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</si>
  <si>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</si>
  <si>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</si>
  <si>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</si>
  <si>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</si>
  <si>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</si>
  <si>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</si>
  <si>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</si>
  <si>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</si>
  <si>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</si>
  <si>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</si>
  <si>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</si>
  <si>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</si>
  <si>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</si>
  <si>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</si>
  <si>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</si>
  <si>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</si>
  <si>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</si>
  <si>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</si>
  <si>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</si>
  <si>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</si>
  <si>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</si>
  <si>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</si>
  <si>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</si>
  <si>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</si>
  <si>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</si>
  <si>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</si>
  <si>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</si>
  <si>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</si>
  <si>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</si>
  <si>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</si>
  <si>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</si>
  <si>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</si>
  <si>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</si>
  <si>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</si>
  <si>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</si>
  <si>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</si>
  <si>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</si>
  <si>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</si>
  <si>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</si>
  <si>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</si>
  <si>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</si>
  <si>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</si>
  <si>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</si>
  <si>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</si>
  <si>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</si>
  <si>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</si>
  <si>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</si>
  <si>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</si>
  <si>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</si>
  <si>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</si>
  <si>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</si>
  <si>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</si>
  <si>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</si>
  <si>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</si>
  <si>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</si>
  <si>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</si>
  <si>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</si>
  <si>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</si>
  <si>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</si>
  <si>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</si>
  <si>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</si>
  <si>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</si>
  <si>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</si>
  <si>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</si>
  <si>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</si>
  <si>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</si>
  <si>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</si>
  <si>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</si>
  <si>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</si>
  <si>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</si>
  <si>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</si>
  <si>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</si>
  <si>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</si>
  <si>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</si>
  <si>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</si>
  <si>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</si>
  <si>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</si>
  <si>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</si>
  <si>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</si>
  <si>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</si>
  <si>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</si>
  <si>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</si>
  <si>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</si>
  <si>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</si>
  <si>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</si>
  <si>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</si>
  <si>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</si>
  <si>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</si>
  <si>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</si>
  <si>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</si>
  <si>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</si>
  <si>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</si>
  <si>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</si>
  <si>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</si>
  <si>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</si>
  <si>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</si>
  <si>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</si>
  <si>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</si>
  <si>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</si>
  <si>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</si>
  <si>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</si>
  <si>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</si>
  <si>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</si>
  <si>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</si>
  <si>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</si>
  <si>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</si>
  <si>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</si>
  <si>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</si>
  <si>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</si>
  <si>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</si>
  <si>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</si>
  <si>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</si>
  <si>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</si>
  <si>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</si>
  <si>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</si>
  <si>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</si>
  <si>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</si>
  <si>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</si>
  <si>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</si>
  <si>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</si>
  <si>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</si>
  <si>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</si>
  <si>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</si>
  <si>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</si>
  <si>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</si>
  <si>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</si>
  <si>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</si>
  <si>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</si>
  <si>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</si>
  <si>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</si>
  <si>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</si>
  <si>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</si>
  <si>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</si>
  <si>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</si>
  <si>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</si>
  <si>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</si>
  <si>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</si>
  <si>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</si>
  <si>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</si>
  <si>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</si>
  <si>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</si>
  <si>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</si>
  <si>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</si>
  <si>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</si>
  <si>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</si>
  <si>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</si>
  <si>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</si>
  <si>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</si>
  <si>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</si>
  <si>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</si>
  <si>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</si>
  <si>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</si>
  <si>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</si>
  <si>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</si>
  <si>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</si>
  <si>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</si>
  <si>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</si>
  <si>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</si>
  <si>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</si>
  <si>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</si>
  <si>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</si>
  <si>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</si>
  <si>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</si>
  <si>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</si>
  <si>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</si>
  <si>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</si>
  <si>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</si>
  <si>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</si>
  <si>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</si>
  <si>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</si>
  <si>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</si>
  <si>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</si>
  <si>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</si>
  <si>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</si>
  <si>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</si>
  <si>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</si>
  <si>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</si>
  <si>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</si>
  <si>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</si>
  <si>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</si>
  <si>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</si>
  <si>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</si>
  <si>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</si>
  <si>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</si>
  <si>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</si>
  <si>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</si>
  <si>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</si>
  <si>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</si>
  <si>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</si>
  <si>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</si>
  <si>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</si>
  <si>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</si>
  <si>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</si>
  <si>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</si>
  <si>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</si>
  <si>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</si>
  <si>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</si>
  <si>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</si>
  <si>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</si>
  <si>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</si>
  <si>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</si>
  <si>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</si>
  <si>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</si>
  <si>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</si>
  <si>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</si>
  <si>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</si>
  <si>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</si>
  <si>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</si>
  <si>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</si>
  <si>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</si>
  <si>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</si>
  <si>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</si>
  <si>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</si>
  <si>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</si>
  <si>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</si>
  <si>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</si>
  <si>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</si>
  <si>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</si>
  <si>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</si>
  <si>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</si>
  <si>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</si>
  <si>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</si>
  <si>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</si>
  <si>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</si>
  <si>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</si>
  <si>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</si>
  <si>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</si>
  <si>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</si>
  <si>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</si>
  <si>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</si>
  <si>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</si>
  <si>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</si>
  <si>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</si>
  <si>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</si>
  <si>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</si>
  <si>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</si>
  <si>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</si>
  <si>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</si>
  <si>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</si>
  <si>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</si>
  <si>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</si>
  <si>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</si>
  <si>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</si>
  <si>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</si>
  <si>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</si>
  <si>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</si>
  <si>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</si>
  <si>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</si>
  <si>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</si>
  <si>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</si>
  <si>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</si>
  <si>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</si>
  <si>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</si>
  <si>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</si>
  <si>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</si>
  <si>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</si>
  <si>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</si>
  <si>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</si>
  <si>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</si>
  <si>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</si>
  <si>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</si>
  <si>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</si>
  <si>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</si>
  <si>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</si>
  <si>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</si>
  <si>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</si>
  <si>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</si>
  <si>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</si>
  <si>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</si>
  <si>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</si>
  <si>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</si>
  <si>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</si>
  <si>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</si>
  <si>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</si>
  <si>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</si>
  <si>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</si>
  <si>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</si>
  <si>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</si>
  <si>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</si>
  <si>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</si>
  <si>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</si>
  <si>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</si>
  <si>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</si>
  <si>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</si>
  <si>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</si>
  <si>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</si>
  <si>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</si>
  <si>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</si>
  <si>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</si>
  <si>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</si>
  <si>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</si>
  <si>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</si>
  <si>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</si>
  <si>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</si>
  <si>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</si>
  <si>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</si>
  <si>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</si>
  <si>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</si>
  <si>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</si>
  <si>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</si>
  <si>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</si>
  <si>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</si>
  <si>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</si>
  <si>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</si>
  <si>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</si>
  <si>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</si>
  <si>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</si>
  <si>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</si>
  <si>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</si>
  <si>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</si>
  <si>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</si>
  <si>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</si>
  <si>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</si>
  <si>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</si>
  <si>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</si>
  <si>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</si>
  <si>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</si>
  <si>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</si>
  <si>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</si>
  <si>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</si>
  <si>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</si>
  <si>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</si>
  <si>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</si>
  <si>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</si>
  <si>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</si>
  <si>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</si>
  <si>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</si>
  <si>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</si>
  <si>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</si>
  <si>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</si>
  <si>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</si>
  <si>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</si>
  <si>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</si>
  <si>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</si>
  <si>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</si>
  <si>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</si>
  <si>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</si>
  <si>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</si>
  <si>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</si>
  <si>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</si>
  <si>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</si>
  <si>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</si>
  <si>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</si>
  <si>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</si>
  <si>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</si>
  <si>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</si>
  <si>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</si>
  <si>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</si>
  <si>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</si>
  <si>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</si>
  <si>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</si>
  <si>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</si>
  <si>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</si>
  <si>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</si>
  <si>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</si>
  <si>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</si>
  <si>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</si>
  <si>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</si>
  <si>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</si>
  <si>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</si>
  <si>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</si>
  <si>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</si>
  <si>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</si>
  <si>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</si>
  <si>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</si>
  <si>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</si>
  <si>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</si>
  <si>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</si>
  <si>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</si>
  <si>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</si>
  <si>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</si>
  <si>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</si>
  <si>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</si>
  <si>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</si>
  <si>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</si>
  <si>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</si>
  <si>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</si>
  <si>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</si>
  <si>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</si>
  <si>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</si>
  <si>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</si>
  <si>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</si>
  <si>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</si>
  <si>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</si>
  <si>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</si>
  <si>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</si>
  <si>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</si>
  <si>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</si>
  <si>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</si>
  <si>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</si>
  <si>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</si>
  <si>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</si>
  <si>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</si>
  <si>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</si>
  <si>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</si>
  <si>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</si>
  <si>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</si>
  <si>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</si>
  <si>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</si>
  <si>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</si>
  <si>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</si>
  <si>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</si>
  <si>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</si>
  <si>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</si>
  <si>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</si>
  <si>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</si>
  <si>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</si>
  <si>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</si>
  <si>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</si>
  <si>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</si>
  <si>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</si>
  <si>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</si>
  <si>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</si>
  <si>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</si>
  <si>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</si>
  <si>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</si>
  <si>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</si>
  <si>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</si>
  <si>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</si>
  <si>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</si>
  <si>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</si>
  <si>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</si>
  <si>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</si>
  <si>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</si>
  <si>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</si>
  <si>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</si>
  <si>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</si>
  <si>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</si>
  <si>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</si>
  <si>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</si>
  <si>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</si>
  <si>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</si>
  <si>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</si>
  <si>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</si>
  <si>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</si>
  <si>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</si>
  <si>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</si>
  <si>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</si>
  <si>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</si>
  <si>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</si>
  <si>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</si>
  <si>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</si>
  <si>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</si>
  <si>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</si>
  <si>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</si>
  <si>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</si>
  <si>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</si>
  <si>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</si>
  <si>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</si>
  <si>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</si>
  <si>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</si>
  <si>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</si>
  <si>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</si>
  <si>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</si>
  <si>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</si>
  <si>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</si>
  <si>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</si>
  <si>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</si>
  <si>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</si>
  <si>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</si>
  <si>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</si>
  <si>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</si>
  <si>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</si>
  <si>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</si>
  <si>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</si>
  <si>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</si>
  <si>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</si>
  <si>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</si>
  <si>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</si>
  <si>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</si>
  <si>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</si>
  <si>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</si>
  <si>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</si>
  <si>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</si>
  <si>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</si>
  <si>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</si>
  <si>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</si>
  <si>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</si>
  <si>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</si>
  <si>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</si>
  <si>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</si>
  <si>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</si>
  <si>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</si>
  <si>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</si>
  <si>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</si>
  <si>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</si>
  <si>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</si>
  <si>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</si>
  <si>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</si>
  <si>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</si>
  <si>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</si>
  <si>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</si>
  <si>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</si>
  <si>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</si>
  <si>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</si>
  <si>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</si>
  <si>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</si>
  <si>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</si>
  <si>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</si>
  <si>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</si>
  <si>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</si>
  <si>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</si>
  <si>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</si>
  <si>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</si>
  <si>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</si>
  <si>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</si>
  <si>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</si>
  <si>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</si>
  <si>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</si>
  <si>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</si>
  <si>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</si>
  <si>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</si>
  <si>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</si>
  <si>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</si>
  <si>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</si>
  <si>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</si>
  <si>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</si>
  <si>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</si>
  <si>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</si>
  <si>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</si>
  <si>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</si>
  <si>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</si>
  <si>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</si>
  <si>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</si>
  <si>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</si>
  <si>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</si>
  <si>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</si>
  <si>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</si>
  <si>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</si>
  <si>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</si>
  <si>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</si>
  <si>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</si>
  <si>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</si>
  <si>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</si>
  <si>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</si>
  <si>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</si>
  <si>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</si>
  <si>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</si>
  <si>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</si>
  <si>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</si>
  <si>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</si>
  <si>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</si>
  <si>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</si>
  <si>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</si>
  <si>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</si>
  <si>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</si>
  <si>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</si>
  <si>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</si>
  <si>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</si>
  <si>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</si>
  <si>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</si>
  <si>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</si>
  <si>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</si>
  <si>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</si>
  <si>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</si>
  <si>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</si>
  <si>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</si>
  <si>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</si>
  <si>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</si>
  <si>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</si>
  <si>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</si>
  <si>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</si>
  <si>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</si>
  <si>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</si>
  <si>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</si>
  <si>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</si>
  <si>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</si>
  <si>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</si>
  <si>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</si>
  <si>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</si>
  <si>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</si>
  <si>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</si>
  <si>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</si>
  <si>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</si>
  <si>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</si>
  <si>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</si>
  <si>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</si>
  <si>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</si>
  <si>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</si>
  <si>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</si>
  <si>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</si>
  <si>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</si>
  <si>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</si>
  <si>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</si>
  <si>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</si>
  <si>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</si>
  <si>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</si>
  <si>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</si>
  <si>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</si>
  <si>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</si>
  <si>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</si>
  <si>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</si>
  <si>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</si>
  <si>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</si>
  <si>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</si>
  <si>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</si>
  <si>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</si>
  <si>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</si>
  <si>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</si>
  <si>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</si>
  <si>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</si>
  <si>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</si>
  <si>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</si>
  <si>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</si>
  <si>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</si>
  <si>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</si>
  <si>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</si>
  <si>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</si>
  <si>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</si>
  <si>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</si>
  <si>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</si>
  <si>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</si>
  <si>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</si>
  <si>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</si>
  <si>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</si>
  <si>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</si>
  <si>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</si>
  <si>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</si>
  <si>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</si>
  <si>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</si>
  <si>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</si>
  <si>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</si>
  <si>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</si>
  <si>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</si>
  <si>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</si>
  <si>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</si>
  <si>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</si>
  <si>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</si>
  <si>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</si>
  <si>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</si>
  <si>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</si>
  <si>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</si>
  <si>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</si>
  <si>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</si>
  <si>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</si>
  <si>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</si>
  <si>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</si>
  <si>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</si>
  <si>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</si>
  <si>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</si>
  <si>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</si>
  <si>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</si>
  <si>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</si>
  <si>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</si>
  <si>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</si>
  <si>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</si>
  <si>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</si>
  <si>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</si>
  <si>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</si>
  <si>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</si>
  <si>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</si>
  <si>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</si>
  <si>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</si>
  <si>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</si>
  <si>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</si>
  <si>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</si>
  <si>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</si>
  <si>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</si>
  <si>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</si>
  <si>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</si>
  <si>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</si>
  <si>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</si>
  <si>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</si>
  <si>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</si>
  <si>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</si>
  <si>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</si>
  <si>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</si>
  <si>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</si>
  <si>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</si>
  <si>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</si>
  <si>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</si>
  <si>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</si>
  <si>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</si>
  <si>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</si>
  <si>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</si>
  <si>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</si>
  <si>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</si>
  <si>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</si>
  <si>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</si>
  <si>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</si>
  <si>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</si>
  <si>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</si>
  <si>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</si>
  <si>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</si>
  <si>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</si>
  <si>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</si>
  <si>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</si>
  <si>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</si>
  <si>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</si>
  <si>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</si>
  <si>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</si>
  <si>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</si>
  <si>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</si>
  <si>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</si>
  <si>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</si>
  <si>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</si>
  <si>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</si>
  <si>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</si>
  <si>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</si>
  <si>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</si>
  <si>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</si>
  <si>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</si>
  <si>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</si>
  <si>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</si>
  <si>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</si>
  <si>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</si>
  <si>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</si>
  <si>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</si>
  <si>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</si>
  <si>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</si>
  <si>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</si>
  <si>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</si>
  <si>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</si>
  <si>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</si>
  <si>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</si>
  <si>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</si>
  <si>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</si>
  <si>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</si>
  <si>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</si>
  <si>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</si>
  <si>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</si>
  <si>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</si>
  <si>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</si>
  <si>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</si>
  <si>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</si>
  <si>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</si>
  <si>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</si>
  <si>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</si>
  <si>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</si>
  <si>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</si>
  <si>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</si>
  <si>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</si>
  <si>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</si>
  <si>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</si>
  <si>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</si>
  <si>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</si>
  <si>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</si>
  <si>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</si>
  <si>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</si>
  <si>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</si>
  <si>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</si>
  <si>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</si>
  <si>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</si>
  <si>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</si>
  <si>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</si>
  <si>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</si>
  <si>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</si>
  <si>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</si>
  <si>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</si>
  <si>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</si>
  <si>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</si>
  <si>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</si>
  <si>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</si>
  <si>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</si>
  <si>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</si>
  <si>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</si>
  <si>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</si>
  <si>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</si>
  <si>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</si>
  <si>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</si>
  <si>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</si>
  <si>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</si>
  <si>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</si>
  <si>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</si>
  <si>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</si>
  <si>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</si>
  <si>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</si>
  <si>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</si>
  <si>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</si>
  <si>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</si>
  <si>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</si>
  <si>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</si>
  <si>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</si>
  <si>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</si>
  <si>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</si>
  <si>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</si>
  <si>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</si>
  <si>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</si>
  <si>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</si>
  <si>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</si>
  <si>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</si>
  <si>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</si>
  <si>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</si>
  <si>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</si>
  <si>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</si>
  <si>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</si>
  <si>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</si>
  <si>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</si>
  <si>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</si>
  <si>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</si>
  <si>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</si>
  <si>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</si>
  <si>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</si>
  <si>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</si>
  <si>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</si>
  <si>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</si>
  <si>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</si>
  <si>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</si>
  <si>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</si>
  <si>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</si>
  <si>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</si>
  <si>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</si>
  <si>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</si>
  <si>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</si>
  <si>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</si>
  <si>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</si>
  <si>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</si>
  <si>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</si>
  <si>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</si>
  <si>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</si>
  <si>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</si>
  <si>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</si>
  <si>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</si>
  <si>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</si>
  <si>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</si>
  <si>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</si>
  <si>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</si>
  <si>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</si>
  <si>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</si>
  <si>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</si>
  <si>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</si>
  <si>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</si>
  <si>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</si>
  <si>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</si>
  <si>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</si>
  <si>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</si>
  <si>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</si>
  <si>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</si>
  <si>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</si>
  <si>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</si>
  <si>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</si>
  <si>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</si>
  <si>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</si>
  <si>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</si>
  <si>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</si>
  <si>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</si>
  <si>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</si>
  <si>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</si>
  <si>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</si>
  <si>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</si>
  <si>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</si>
  <si>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</si>
  <si>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</si>
  <si>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</si>
  <si>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</si>
  <si>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</si>
  <si>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</si>
  <si>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</si>
  <si>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</si>
  <si>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</si>
  <si>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</si>
  <si>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</si>
  <si>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</si>
  <si>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</si>
  <si>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</si>
  <si>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</si>
  <si>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</si>
  <si>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</si>
  <si>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</si>
  <si>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</si>
  <si>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</si>
  <si>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</si>
  <si>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</si>
  <si>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</si>
  <si>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</si>
  <si>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</si>
  <si>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</si>
  <si>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</si>
  <si>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</si>
  <si>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</si>
  <si>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</si>
  <si>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</si>
  <si>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</si>
  <si>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</si>
  <si>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</si>
  <si>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</si>
  <si>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</si>
  <si>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</si>
  <si>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</si>
  <si>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</si>
  <si>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</si>
  <si>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</si>
  <si>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</si>
  <si>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</si>
  <si>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</si>
  <si>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</si>
  <si>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</si>
  <si>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</si>
  <si>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</si>
  <si>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</si>
  <si>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</si>
  <si>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</si>
  <si>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</si>
  <si>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</si>
  <si>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</si>
  <si>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</si>
  <si>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</si>
  <si>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</si>
  <si>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</si>
  <si>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</si>
  <si>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</si>
  <si>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</si>
  <si>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</si>
  <si>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</si>
  <si>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</si>
  <si>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</si>
  <si>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</si>
  <si>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</si>
  <si>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</si>
  <si>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</si>
  <si>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</si>
  <si>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</si>
  <si>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</si>
  <si>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</si>
  <si>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</si>
  <si>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</si>
  <si>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</si>
  <si>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</si>
  <si>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</si>
  <si>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</si>
  <si>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</si>
  <si>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</si>
  <si>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</si>
  <si>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</si>
  <si>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</si>
  <si>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</si>
  <si>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</si>
  <si>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</si>
  <si>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</si>
  <si>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</si>
  <si>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</si>
  <si>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</si>
  <si>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</si>
  <si>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</si>
  <si>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</si>
  <si>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</si>
  <si>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</si>
  <si>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</si>
  <si>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</si>
  <si>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</si>
  <si>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</si>
  <si>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</si>
  <si>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</si>
  <si>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</si>
  <si>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</si>
  <si>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</si>
  <si>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</si>
  <si>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</si>
  <si>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</si>
  <si>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</si>
  <si>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</si>
  <si>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</si>
  <si>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</si>
  <si>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</si>
  <si>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</si>
  <si>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</si>
  <si>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</si>
  <si>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</si>
  <si>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</si>
  <si>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</si>
  <si>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</si>
  <si>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</si>
  <si>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</si>
  <si>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</si>
  <si>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</si>
  <si>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</si>
  <si>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</si>
  <si>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</si>
  <si>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</si>
  <si>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</si>
  <si>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</si>
  <si>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</si>
  <si>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</si>
  <si>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</si>
  <si>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</si>
  <si>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</si>
  <si>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</si>
  <si>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</si>
  <si>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</si>
  <si>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</si>
  <si>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</si>
  <si>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</si>
  <si>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</si>
  <si>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</si>
  <si>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</si>
  <si>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</si>
  <si>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</si>
  <si>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</si>
  <si>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</si>
  <si>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</si>
  <si>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</si>
  <si>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</si>
  <si>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</si>
  <si>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</si>
  <si>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</si>
  <si>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</si>
  <si>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</si>
  <si>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</si>
  <si>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</si>
  <si>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</si>
  <si>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</si>
  <si>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</si>
  <si>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</si>
  <si>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</si>
  <si>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</si>
  <si>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</si>
  <si>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</si>
  <si>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</si>
  <si>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</si>
  <si>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</si>
  <si>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</si>
  <si>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</si>
  <si>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</si>
  <si>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</si>
  <si>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</si>
  <si>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</si>
  <si>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</si>
  <si>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</si>
  <si>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</si>
  <si>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</si>
  <si>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</si>
  <si>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</si>
  <si>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</si>
  <si>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</si>
  <si>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</si>
  <si>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</si>
  <si>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</si>
  <si>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</si>
  <si>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</si>
  <si>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</si>
  <si>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</si>
  <si>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</si>
  <si>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</si>
  <si>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</si>
  <si>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</si>
  <si>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</si>
  <si>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</si>
  <si>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</si>
  <si>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</si>
  <si>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</si>
  <si>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</si>
  <si>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</si>
  <si>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</si>
  <si>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</si>
  <si>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</si>
  <si>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</si>
  <si>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</si>
  <si>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</si>
  <si>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</si>
  <si>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</si>
  <si>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</si>
  <si>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</si>
  <si>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</si>
  <si>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</si>
  <si>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</si>
  <si>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</si>
  <si>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</si>
  <si>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</si>
  <si>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</si>
  <si>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</si>
  <si>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</si>
  <si>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</si>
  <si>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</si>
  <si>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</si>
  <si>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</si>
  <si>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</si>
  <si>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</si>
  <si>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</si>
  <si>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</si>
  <si>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</si>
  <si>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</si>
  <si>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</si>
  <si>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</si>
  <si>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</si>
  <si>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</si>
  <si>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</si>
  <si>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</si>
  <si>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</si>
  <si>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</si>
  <si>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</si>
  <si>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</si>
  <si>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</si>
  <si>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</si>
  <si>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</si>
  <si>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</si>
  <si>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</si>
  <si>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</si>
  <si>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</si>
  <si>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</si>
  <si>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</si>
  <si>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</si>
  <si>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</si>
  <si>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</si>
  <si>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</si>
  <si>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</si>
  <si>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</si>
  <si>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</si>
  <si>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</si>
  <si>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</si>
  <si>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</si>
  <si>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</si>
  <si>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</si>
  <si>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</si>
  <si>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</si>
  <si>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</si>
  <si>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</si>
  <si>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</si>
  <si>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</si>
  <si>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</si>
  <si>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</si>
  <si>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</si>
  <si>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</si>
  <si>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</si>
  <si>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</si>
  <si>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</si>
  <si>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</si>
  <si>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</si>
  <si>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</si>
  <si>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</si>
  <si>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</si>
  <si>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</si>
  <si>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</si>
  <si>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</si>
  <si>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</si>
  <si>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</si>
  <si>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</si>
  <si>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</si>
  <si>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</si>
  <si>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</si>
  <si>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</si>
  <si>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</si>
  <si>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</si>
  <si>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</si>
  <si>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</si>
  <si>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</si>
  <si>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</si>
  <si>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</si>
  <si>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</si>
  <si>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</si>
  <si>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</si>
  <si>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</si>
  <si>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</si>
  <si>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</si>
  <si>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</si>
  <si>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</si>
  <si>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</si>
  <si>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</si>
  <si>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</si>
  <si>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</si>
  <si>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</si>
  <si>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</si>
  <si>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</si>
  <si>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</si>
  <si>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</si>
  <si>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</si>
  <si>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</si>
  <si>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</si>
  <si>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</si>
  <si>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</si>
  <si>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</si>
  <si>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</si>
  <si>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</si>
  <si>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</si>
  <si>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</si>
  <si>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</si>
  <si>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</si>
  <si>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</si>
  <si>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</si>
  <si>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</si>
  <si>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</si>
  <si>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</si>
  <si>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</si>
  <si>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</si>
  <si>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</si>
  <si>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</si>
  <si>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</si>
  <si>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</si>
  <si>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</si>
  <si>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</si>
  <si>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</si>
  <si>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</si>
  <si>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</si>
  <si>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</si>
  <si>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</si>
  <si>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</si>
  <si>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</si>
  <si>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</si>
  <si>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</si>
  <si>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</si>
  <si>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</si>
  <si>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</si>
  <si>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</si>
  <si>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</si>
  <si>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</si>
  <si>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</si>
  <si>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</si>
  <si>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</si>
  <si>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</si>
  <si>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</si>
  <si>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</si>
  <si>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</si>
  <si>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</si>
  <si>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</si>
  <si>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</si>
  <si>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</si>
  <si>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</si>
  <si>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</si>
  <si>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</si>
  <si>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</si>
  <si>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</si>
  <si>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</si>
  <si>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</si>
  <si>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</si>
  <si>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</si>
  <si>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</si>
  <si>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</si>
  <si>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</si>
  <si>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</si>
  <si>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</si>
  <si>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</si>
  <si>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</si>
  <si>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</si>
  <si>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</si>
  <si>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</si>
  <si>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</si>
  <si>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</si>
  <si>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</si>
  <si>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</si>
  <si>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</si>
  <si>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</si>
  <si>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</si>
  <si>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</si>
  <si>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</si>
  <si>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</si>
  <si>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</si>
  <si>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</si>
  <si>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</si>
  <si>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</si>
  <si>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</si>
  <si>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</si>
  <si>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</si>
  <si>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</si>
  <si>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</si>
  <si>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</si>
  <si>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</si>
  <si>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</si>
  <si>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</si>
  <si>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</si>
  <si>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</si>
  <si>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</si>
  <si>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</si>
  <si>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</si>
  <si>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</si>
  <si>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</si>
  <si>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</si>
  <si>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</si>
  <si>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</si>
  <si>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</si>
  <si>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</si>
  <si>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</si>
  <si>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</si>
  <si>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</si>
  <si>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</si>
  <si>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</si>
  <si>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</si>
  <si>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</si>
  <si>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</si>
  <si>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</si>
  <si>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</si>
  <si>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</si>
  <si>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</si>
  <si>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</si>
  <si>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</si>
  <si>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</si>
  <si>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</si>
  <si>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</si>
  <si>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</si>
  <si>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</si>
  <si>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</si>
  <si>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</si>
  <si>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</si>
  <si>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</si>
  <si>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</si>
  <si>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</si>
  <si>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</si>
  <si>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</si>
  <si>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</si>
  <si>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</si>
  <si>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</si>
  <si>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</si>
  <si>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</si>
  <si>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</si>
  <si>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</si>
  <si>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</si>
  <si>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</si>
  <si>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</si>
  <si>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</si>
  <si>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</si>
  <si>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</si>
  <si>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</si>
  <si>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</si>
  <si>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</si>
  <si>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</si>
  <si>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</si>
  <si>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</si>
  <si>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</si>
  <si>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</si>
  <si>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</si>
  <si>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</si>
  <si>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</si>
  <si>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</si>
  <si>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</si>
  <si>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</si>
  <si>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</si>
  <si>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</si>
  <si>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</si>
  <si>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</si>
  <si>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</si>
  <si>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</si>
  <si>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</si>
  <si>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</si>
  <si>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</si>
  <si>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</si>
  <si>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</si>
  <si>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</si>
  <si>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</si>
  <si>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</si>
  <si>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</si>
  <si>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</si>
  <si>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</si>
  <si>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</si>
  <si>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</si>
  <si>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</si>
  <si>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</si>
  <si>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</si>
  <si>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</si>
  <si>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</si>
  <si>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</si>
  <si>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</si>
  <si>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</si>
  <si>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</si>
  <si>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</si>
  <si>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</si>
  <si>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</si>
  <si>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</si>
  <si>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</si>
  <si>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</si>
  <si>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</si>
  <si>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</si>
  <si>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</si>
  <si>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</si>
  <si>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</si>
  <si>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</si>
  <si>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</si>
  <si>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</si>
  <si>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</si>
  <si>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</si>
  <si>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</si>
  <si>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</si>
  <si>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</si>
  <si>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</si>
  <si>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</si>
  <si>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</si>
  <si>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</si>
  <si>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</si>
  <si>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</si>
  <si>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</si>
  <si>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</si>
  <si>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</si>
  <si>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</si>
  <si>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</si>
  <si>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</si>
  <si>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</si>
  <si>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</si>
  <si>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</si>
  <si>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</si>
  <si>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</si>
  <si>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</si>
  <si>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</si>
  <si>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</si>
  <si>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</si>
  <si>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</si>
  <si>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</si>
  <si>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</si>
  <si>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</si>
  <si>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</si>
  <si>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</si>
  <si>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</si>
  <si>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</si>
  <si>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</si>
  <si>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</si>
  <si>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</si>
  <si>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</si>
  <si>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</si>
  <si>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</si>
  <si>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</si>
  <si>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</si>
  <si>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</si>
  <si>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</si>
  <si>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</si>
  <si>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</si>
  <si>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</si>
  <si>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</si>
  <si>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</si>
  <si>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</si>
  <si>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</si>
  <si>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</si>
  <si>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</si>
  <si>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</si>
  <si>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</si>
  <si>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</si>
  <si>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</si>
  <si>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</si>
  <si>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</si>
  <si>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</si>
  <si>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</si>
  <si>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</si>
  <si>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</si>
  <si>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</si>
  <si>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</si>
  <si>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</si>
  <si>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</si>
  <si>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</si>
  <si>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</si>
  <si>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</si>
  <si>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</si>
  <si>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</si>
  <si>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</si>
  <si>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</si>
  <si>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</si>
  <si>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</si>
  <si>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</si>
  <si>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</si>
  <si>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</si>
  <si>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</si>
  <si>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</si>
  <si>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</si>
  <si>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</si>
  <si>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</si>
  <si>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</si>
  <si>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</si>
  <si>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</si>
  <si>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</si>
  <si>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</si>
  <si>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</si>
  <si>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</si>
  <si>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</si>
  <si>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</si>
  <si>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</si>
  <si>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</si>
  <si>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</si>
  <si>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</si>
  <si>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</si>
  <si>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</si>
  <si>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</si>
  <si>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</si>
  <si>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</si>
  <si>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</si>
  <si>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</si>
  <si>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</si>
  <si>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</si>
  <si>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</si>
  <si>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</si>
  <si>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</si>
  <si>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</si>
  <si>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</si>
  <si>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</si>
  <si>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</si>
  <si>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</si>
  <si>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</si>
  <si>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</si>
  <si>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</si>
  <si>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</si>
  <si>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</si>
  <si>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</si>
  <si>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</si>
  <si>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</si>
  <si>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</si>
  <si>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</si>
  <si>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</si>
  <si>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</si>
  <si>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</si>
  <si>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</si>
  <si>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</si>
  <si>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</si>
  <si>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</si>
  <si>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</si>
  <si>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</si>
  <si>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</si>
  <si>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</si>
  <si>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</si>
  <si>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</si>
  <si>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</si>
  <si>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</si>
  <si>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</si>
  <si>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</si>
  <si>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</si>
  <si>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</si>
  <si>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</si>
  <si>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</si>
  <si>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</si>
  <si>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</si>
  <si>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</si>
  <si>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</si>
  <si>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</si>
  <si>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</si>
  <si>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</si>
  <si>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</si>
  <si>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</si>
  <si>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</si>
  <si>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</si>
  <si>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</si>
  <si>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</si>
  <si>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</si>
  <si>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</si>
  <si>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</si>
  <si>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</si>
  <si>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</si>
  <si>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</si>
  <si>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</si>
  <si>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</si>
  <si>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</si>
  <si>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</si>
  <si>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</si>
  <si>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</si>
  <si>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</si>
  <si>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</si>
  <si>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</si>
  <si>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</si>
  <si>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</si>
  <si>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</si>
  <si>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</si>
  <si>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</si>
  <si>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</si>
  <si>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</si>
  <si>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</si>
  <si>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</si>
  <si>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</si>
  <si>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</si>
  <si>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</si>
  <si>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</si>
  <si>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</si>
  <si>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</si>
  <si>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</si>
  <si>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</si>
  <si>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</si>
  <si>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</si>
  <si>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</si>
  <si>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</si>
  <si>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</si>
  <si>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</si>
  <si>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</si>
  <si>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</si>
  <si>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</si>
  <si>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</si>
  <si>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</si>
  <si>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</si>
  <si>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</si>
  <si>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</si>
  <si>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</si>
  <si>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</si>
  <si>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</si>
  <si>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</si>
  <si>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</si>
  <si>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</si>
  <si>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</si>
  <si>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</si>
  <si>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</si>
  <si>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</si>
  <si>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</si>
  <si>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</si>
  <si>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</si>
  <si>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</si>
  <si>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</si>
  <si>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</si>
  <si>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</si>
  <si>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</si>
  <si>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</si>
  <si>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</si>
  <si>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</si>
  <si>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</si>
  <si>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</si>
  <si>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</si>
  <si>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</si>
  <si>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</si>
  <si>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</si>
  <si>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</si>
  <si>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</si>
  <si>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</si>
  <si>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</si>
  <si>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</si>
  <si>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</si>
  <si>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</si>
  <si>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</si>
  <si>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</si>
  <si>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</si>
  <si>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</si>
  <si>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</si>
  <si>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</si>
  <si>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</si>
  <si>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</si>
  <si>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</si>
  <si>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</si>
  <si>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</si>
  <si>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</si>
  <si>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</si>
  <si>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</si>
  <si>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</si>
  <si>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</si>
  <si>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</si>
  <si>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</si>
  <si>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</si>
  <si>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</si>
  <si>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</si>
  <si>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</si>
  <si>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</si>
  <si>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</si>
  <si>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</si>
  <si>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</si>
  <si>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</si>
  <si>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</si>
  <si>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</si>
  <si>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</si>
  <si>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</si>
  <si>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</si>
  <si>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</si>
  <si>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</si>
  <si>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</si>
  <si>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</si>
  <si>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</si>
  <si>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</si>
  <si>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</si>
  <si>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</si>
  <si>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</si>
  <si>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</si>
  <si>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</si>
  <si>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</si>
  <si>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</si>
  <si>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</si>
  <si>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</si>
  <si>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</si>
  <si>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</si>
  <si>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</si>
  <si>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</si>
  <si>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</si>
  <si>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</si>
  <si>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</si>
  <si>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</si>
  <si>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</si>
  <si>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</si>
  <si>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</si>
  <si>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</si>
  <si>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</si>
  <si>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</si>
  <si>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</si>
  <si>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</si>
  <si>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</si>
  <si>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</si>
  <si>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</si>
  <si>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</si>
  <si>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</si>
  <si>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</si>
  <si>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</si>
  <si>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</si>
  <si>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</si>
  <si>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</si>
  <si>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</si>
  <si>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</si>
  <si>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</si>
  <si>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</si>
  <si>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</si>
  <si>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</si>
  <si>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</si>
  <si>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</si>
  <si>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</si>
  <si>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</si>
  <si>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</si>
  <si>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</si>
  <si>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</si>
  <si>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</si>
  <si>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</si>
  <si>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</si>
  <si>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</si>
  <si>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</si>
  <si>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</si>
  <si>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</si>
  <si>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</si>
  <si>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</si>
  <si>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</si>
  <si>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</si>
  <si>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</si>
  <si>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</si>
  <si>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</si>
  <si>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</si>
  <si>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</si>
  <si>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</si>
  <si>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</si>
  <si>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</si>
  <si>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</si>
  <si>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</si>
  <si>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</si>
  <si>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</si>
  <si>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</si>
  <si>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</si>
  <si>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</si>
  <si>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</si>
  <si>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</si>
  <si>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</si>
  <si>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</si>
  <si>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</si>
  <si>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</si>
  <si>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</si>
  <si>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</si>
  <si>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</si>
  <si>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</si>
  <si>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</si>
  <si>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</si>
  <si>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</si>
  <si>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</si>
  <si>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</si>
  <si>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</si>
  <si>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</si>
  <si>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</si>
  <si>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</si>
  <si>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</si>
  <si>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</si>
  <si>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</si>
  <si>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</si>
  <si>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</si>
  <si>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</si>
  <si>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</si>
  <si>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</si>
  <si>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</si>
  <si>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</si>
  <si>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</si>
  <si>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</si>
  <si>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</si>
  <si>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</si>
  <si>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</si>
  <si>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</si>
  <si>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</si>
  <si>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</si>
  <si>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</si>
  <si>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</si>
  <si>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</si>
  <si>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</si>
  <si>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</si>
  <si>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</si>
  <si>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</si>
  <si>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</si>
  <si>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</si>
  <si>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</si>
  <si>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</si>
  <si>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</si>
  <si>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</si>
  <si>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</si>
  <si>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</si>
  <si>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</si>
  <si>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</si>
  <si>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</si>
  <si>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</si>
  <si>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</si>
  <si>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</si>
  <si>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</si>
  <si>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</si>
  <si>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</si>
  <si>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</si>
  <si>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</si>
  <si>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</si>
  <si>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</si>
  <si>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</si>
  <si>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</si>
  <si>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</si>
  <si>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</si>
  <si>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</si>
  <si>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</si>
  <si>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</si>
  <si>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</si>
  <si>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</si>
  <si>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</si>
  <si>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</si>
  <si>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</si>
  <si>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</si>
  <si>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</si>
  <si>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</si>
  <si>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</si>
  <si>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</si>
  <si>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</si>
  <si>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</si>
  <si>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</si>
  <si>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</si>
  <si>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</si>
  <si>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</si>
  <si>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</si>
  <si>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</si>
  <si>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</si>
  <si>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</si>
  <si>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</si>
  <si>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</si>
  <si>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</si>
  <si>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</si>
  <si>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</si>
  <si>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</si>
  <si>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</si>
  <si>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</si>
  <si>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</si>
  <si>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</si>
  <si>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</si>
  <si>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</si>
  <si>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>Parent Category</t>
  </si>
  <si>
    <t>Sub-Category</t>
  </si>
  <si>
    <t>Column Labels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</si>
  <si>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</si>
  <si>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</si>
  <si>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</si>
  <si>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</si>
  <si>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</si>
  <si>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</si>
  <si>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</si>
  <si>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</si>
  <si>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</si>
  <si>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</si>
  <si>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</si>
  <si>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</si>
  <si>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</si>
  <si>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web</t>
  </si>
  <si>
    <t>wearables</t>
  </si>
  <si>
    <t>drama</t>
  </si>
  <si>
    <t>documentary</t>
  </si>
  <si>
    <t>animation</t>
  </si>
  <si>
    <t>shorts</t>
  </si>
  <si>
    <t>television</t>
  </si>
  <si>
    <t>science fiction</t>
  </si>
  <si>
    <t>food trucks</t>
  </si>
  <si>
    <t>video games</t>
  </si>
  <si>
    <t>mobile games</t>
  </si>
  <si>
    <t>audio</t>
  </si>
  <si>
    <t>rock</t>
  </si>
  <si>
    <t>indie rock</t>
  </si>
  <si>
    <t>world music</t>
  </si>
  <si>
    <t>jazz</t>
  </si>
  <si>
    <t>metal</t>
  </si>
  <si>
    <t>electric music</t>
  </si>
  <si>
    <t>photography books</t>
  </si>
  <si>
    <t>translations</t>
  </si>
  <si>
    <t>nonfiction</t>
  </si>
  <si>
    <t>fiction</t>
  </si>
  <si>
    <t>radio &amp; podcasts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</si>
  <si>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</si>
  <si>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</si>
  <si>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</si>
  <si>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</si>
  <si>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</si>
  <si>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</si>
  <si>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</si>
  <si>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</si>
  <si>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</si>
  <si>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</si>
  <si>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</si>
  <si>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</si>
  <si>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</si>
  <si>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</si>
  <si>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</si>
  <si>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</si>
  <si>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</si>
  <si>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</si>
  <si>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</si>
  <si>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</si>
  <si>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</si>
  <si>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</si>
  <si>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</si>
  <si>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Percentaged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</si>
  <si>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</si>
  <si>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</si>
  <si>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</si>
  <si>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</si>
  <si>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</si>
  <si>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</si>
  <si>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</si>
  <si>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349999</t>
  </si>
  <si>
    <t>35000 to 39999</t>
  </si>
  <si>
    <t>40000 to 44999</t>
  </si>
  <si>
    <t>45000 to 49999</t>
  </si>
  <si>
    <t>Greater than or equal to 50000</t>
  </si>
  <si>
    <t xml:space="preserve">Successful Campaigns 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</si>
  <si>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</si>
  <si>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</si>
  <si>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</si>
  <si>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</si>
  <si>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</si>
  <si>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</si>
  <si>
    <t>Failed Campaigns</t>
  </si>
  <si>
    <t xml:space="preserve">In this data set, the median would summarize the data better. </t>
  </si>
  <si>
    <t xml:space="preserve">There is more variability in a successful group compared to a failed group due to higher upper outliers. This is evidence with the higher variance and standard deviation.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</si>
</sst>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 applyAlignment="1">
      <alignment horizontal="center" vertical="center"/>
    </xf>
    <xf numFmtId="9" fontId="0" fillId="0" borderId="0" xfId="0" applyNumberFormat="1"/>
    <xf numFmtId="0" fontId="0" fillId="33" borderId="0" xfId="0" applyFill="1"/>
    <xf numFmtId="0" fontId="16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12" xfId="0" applyFont="1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</dxfs>
  <tableStyles count="3" defaultTableStyle="TableStyleMedium2" defaultPivotStyle="PivotStyleLight16">
    <tableStyle name="Table Style 1" pivot="0" count="0" xr9:uid="{C0450524-1387-0F46-993B-F4E23177E02E}"/>
    <tableStyle name="Table Style 2" pivot="0" count="0" xr9:uid="{970A6C2A-C05A-F94E-8AB6-F64B941CE0D1}"/>
    <tableStyle name="Table Style 3" pivot="0" count="0" xr9:uid="{AE086B39-A81A-3C4A-9909-71F5944DC785}"/>
  </tableStyles>
  <colors>
    <mruColors>
      <color rgb="FF007200"/>
      <color rgb="FF385EA3"/>
      <color rgb="FFE3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Hannah Kollmann.xlsx]Pivot Table_Parent 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5-EA48-A6EF-A772906C4259}"/>
            </c:ext>
          </c:extLst>
        </c:ser>
        <c:ser>
          <c:idx val="1"/>
          <c:order val="1"/>
          <c:tx>
            <c:strRef>
              <c:f>'Pivot Table_Parent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5-EA48-A6EF-A772906C4259}"/>
            </c:ext>
          </c:extLst>
        </c:ser>
        <c:ser>
          <c:idx val="2"/>
          <c:order val="2"/>
          <c:tx>
            <c:strRef>
              <c:f>'Pivot Table_Parent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5-EA48-A6EF-A772906C4259}"/>
            </c:ext>
          </c:extLst>
        </c:ser>
        <c:ser>
          <c:idx val="3"/>
          <c:order val="3"/>
          <c:tx>
            <c:strRef>
              <c:f>'Pivot Table_Parent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5-EA48-A6EF-A772906C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2992239"/>
        <c:axId val="992867839"/>
      </c:barChart>
      <c:catAx>
        <c:axId val="99299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67839"/>
        <c:crosses val="autoZero"/>
        <c:auto val="1"/>
        <c:lblAlgn val="ctr"/>
        <c:lblOffset val="100"/>
        <c:noMultiLvlLbl val="0"/>
      </c:catAx>
      <c:valAx>
        <c:axId val="9928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9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Hannah Kollmann.xlsx]Pivot Table_Sub-Category!PivotTable3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2-D444-9631-FEDC883EE1F2}"/>
            </c:ext>
          </c:extLst>
        </c:ser>
        <c:ser>
          <c:idx val="1"/>
          <c:order val="1"/>
          <c:tx>
            <c:strRef>
              <c:f>'Pivot Table_Sub-Category'!$C$4:$C$5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2-D444-9631-FEDC883EE1F2}"/>
            </c:ext>
          </c:extLst>
        </c:ser>
        <c:ser>
          <c:idx val="2"/>
          <c:order val="2"/>
          <c:tx>
            <c:strRef>
              <c:f>'Pivot Table_Sub-Category'!$D$4:$D$5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2-D444-9631-FEDC883EE1F2}"/>
            </c:ext>
          </c:extLst>
        </c:ser>
        <c:ser>
          <c:idx val="3"/>
          <c:order val="3"/>
          <c:tx>
            <c:strRef>
              <c:f>'Pivot Table_Sub-Category'!$E$4:$E$5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2-D444-9631-FEDC883E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468143"/>
        <c:axId val="1045473423"/>
      </c:barChart>
      <c:catAx>
        <c:axId val="104646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73423"/>
        <c:crosses val="autoZero"/>
        <c:auto val="1"/>
        <c:lblAlgn val="ctr"/>
        <c:lblOffset val="100"/>
        <c:noMultiLvlLbl val="0"/>
      </c:catAx>
      <c:valAx>
        <c:axId val="104547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6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Hannah Kollmann.xlsx]Pivot Table_DCC!PivotTable5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Table_DCC'!$B$4:$B$5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Table_DCC'!$A$6:$A$18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Table_DCC'!$B$6:$B$18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F-164D-9014-18C7D15954F0}"/>
            </c:ext>
          </c:extLst>
        </c:ser>
        <c:ser>
          <c:idx val="1"/>
          <c:order val="1"/>
          <c:tx>
            <c:strRef>
              <c:f>'Pivot Table_DCC'!$C$4:$C$5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Table_DCC'!$A$6:$A$18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Table_DCC'!$C$6:$C$18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F-164D-9014-18C7D15954F0}"/>
            </c:ext>
          </c:extLst>
        </c:ser>
        <c:ser>
          <c:idx val="2"/>
          <c:order val="2"/>
          <c:tx>
            <c:strRef>
              <c:f>'Pivot Table_DCC'!$D$4:$D$5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Table_DCC'!$A$6:$A$18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Table_DCC'!$D$6:$D$18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F-164D-9014-18C7D15954F0}"/>
            </c:ext>
          </c:extLst>
        </c:ser>
        <c:ser>
          <c:idx val="3"/>
          <c:order val="3"/>
          <c:tx>
            <c:strRef>
              <c:f>'Pivot Table_DCC'!$E$4:$E$5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Table_DCC'!$A$6:$A$18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Table_DCC'!$E$6:$E$18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F-164D-9014-18C7D1595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191327"/>
        <c:axId val="821921311"/>
      </c:lineChart>
      <c:catAx>
        <c:axId val="95819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21311"/>
        <c:crosses val="autoZero"/>
        <c:auto val="1"/>
        <c:lblAlgn val="ctr"/>
        <c:lblOffset val="100"/>
        <c:noMultiLvlLbl val="0"/>
      </c:catAx>
      <c:valAx>
        <c:axId val="8219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9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5-CE47-B7C6-BB172F02C388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5-CE47-B7C6-BB172F02C388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Percentaged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5-CE47-B7C6-BB172F02C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495055"/>
        <c:axId val="895788879"/>
      </c:lineChart>
      <c:catAx>
        <c:axId val="89649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88879"/>
        <c:crosses val="autoZero"/>
        <c:auto val="1"/>
        <c:lblAlgn val="ctr"/>
        <c:lblOffset val="100"/>
        <c:noMultiLvlLbl val="0"/>
      </c:catAx>
      <c:valAx>
        <c:axId val="8957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</xdr:row>
      <xdr:rowOff>25400</xdr:rowOff>
    </xdr:from>
    <xdr:to>
      <xdr:col>13</xdr:col>
      <xdr:colOff>698500</xdr:colOff>
      <xdr:row>20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E3B516-377F-877B-D83D-BAD94DC4E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4</xdr:row>
      <xdr:rowOff>0</xdr:rowOff>
    </xdr:from>
    <xdr:to>
      <xdr:col>16</xdr:col>
      <xdr:colOff>254000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8FE47-6976-CE70-3E3D-46A2A50ED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3</xdr:row>
      <xdr:rowOff>25400</xdr:rowOff>
    </xdr:from>
    <xdr:to>
      <xdr:col>8</xdr:col>
      <xdr:colOff>1016000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4A257-C1CD-D709-F10A-514619791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17</xdr:row>
      <xdr:rowOff>88900</xdr:rowOff>
    </xdr:from>
    <xdr:to>
      <xdr:col>7</xdr:col>
      <xdr:colOff>12700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5637A-52D3-806A-858B-BEB81F7E6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3.695738310184" createdVersion="8" refreshedVersion="8" minRefreshableVersion="3" recordCount="1000" xr:uid="{7DFCA165-B193-1F49-9404-8C1AB43560C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3.720930902775" createdVersion="8" refreshedVersion="8" minRefreshableVersion="3" recordCount="1000" xr:uid="{A1C5DBE4-1F3A-6E42-8460-DC8B6BFFE11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x v="1"/>
    <s v="Managed bottom-line architecture"/>
    <n v="1400"/>
    <n v="14560"/>
    <n v="1040"/>
    <x v="1"/>
    <n v="158"/>
    <n v="92.15"/>
    <x v="1"/>
    <s v="USD"/>
    <n v="1408424400"/>
    <n v="1408597200"/>
    <b v="0"/>
    <b v="1"/>
    <x v="1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x v="2"/>
    <x v="2"/>
    <x v="2"/>
  </r>
  <r>
    <n v="3"/>
    <x v="3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x v="1"/>
    <x v="1"/>
    <x v="1"/>
  </r>
  <r>
    <n v="4"/>
    <x v="4"/>
    <s v="Proactive foreground core"/>
    <n v="7600"/>
    <n v="5265"/>
    <n v="69"/>
    <x v="0"/>
    <n v="53"/>
    <n v="99.34"/>
    <x v="1"/>
    <s v="USD"/>
    <n v="1547964000"/>
    <n v="1548309600"/>
    <b v="0"/>
    <b v="0"/>
    <x v="3"/>
    <x v="3"/>
    <x v="3"/>
  </r>
  <r>
    <n v="5"/>
    <x v="5"/>
    <s v="Open-source optimizing database"/>
    <n v="7600"/>
    <n v="13195"/>
    <n v="174"/>
    <x v="1"/>
    <n v="174"/>
    <n v="75.83"/>
    <x v="3"/>
    <s v="DKK"/>
    <n v="1346130000"/>
    <n v="1347080400"/>
    <b v="0"/>
    <b v="0"/>
    <x v="3"/>
    <x v="3"/>
    <x v="3"/>
  </r>
  <r>
    <n v="6"/>
    <x v="6"/>
    <s v="Operative upward-trending algorithm"/>
    <n v="5200"/>
    <n v="1090"/>
    <n v="21"/>
    <x v="0"/>
    <n v="18"/>
    <n v="60.56"/>
    <x v="4"/>
    <s v="GBP"/>
    <n v="1505278800"/>
    <n v="1505365200"/>
    <b v="0"/>
    <b v="0"/>
    <x v="4"/>
    <x v="4"/>
    <x v="4"/>
  </r>
  <r>
    <n v="7"/>
    <x v="7"/>
    <s v="Centralized cohesive challenge"/>
    <n v="4500"/>
    <n v="14741"/>
    <n v="328"/>
    <x v="1"/>
    <n v="227"/>
    <n v="64.94"/>
    <x v="3"/>
    <s v="DKK"/>
    <n v="1439442000"/>
    <n v="1439614800"/>
    <b v="0"/>
    <b v="0"/>
    <x v="3"/>
    <x v="3"/>
    <x v="3"/>
  </r>
  <r>
    <n v="8"/>
    <x v="8"/>
    <s v="Exclusive attitude-oriented intranet"/>
    <n v="110100"/>
    <n v="21946"/>
    <n v="20"/>
    <x v="2"/>
    <n v="708"/>
    <n v="31"/>
    <x v="3"/>
    <s v="DKK"/>
    <n v="1281330000"/>
    <n v="1281502800"/>
    <b v="0"/>
    <b v="0"/>
    <x v="3"/>
    <x v="3"/>
    <x v="3"/>
  </r>
  <r>
    <n v="9"/>
    <x v="9"/>
    <s v="Open-source fresh-thinking model"/>
    <n v="6200"/>
    <n v="3208"/>
    <n v="52"/>
    <x v="0"/>
    <n v="44"/>
    <n v="72.91"/>
    <x v="1"/>
    <s v="USD"/>
    <n v="1379566800"/>
    <n v="1383804000"/>
    <b v="0"/>
    <b v="0"/>
    <x v="5"/>
    <x v="1"/>
    <x v="5"/>
  </r>
  <r>
    <n v="10"/>
    <x v="10"/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  <x v="6"/>
  </r>
  <r>
    <n v="11"/>
    <x v="11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x v="3"/>
    <x v="3"/>
    <x v="3"/>
  </r>
  <r>
    <n v="12"/>
    <x v="12"/>
    <s v="Assimilated hybrid intranet"/>
    <n v="6300"/>
    <n v="5629"/>
    <n v="89"/>
    <x v="0"/>
    <n v="55"/>
    <n v="102.35"/>
    <x v="1"/>
    <s v="USD"/>
    <n v="1571720400"/>
    <n v="1572411600"/>
    <b v="0"/>
    <b v="0"/>
    <x v="6"/>
    <x v="4"/>
    <x v="6"/>
  </r>
  <r>
    <n v="13"/>
    <x v="13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x v="7"/>
    <x v="1"/>
    <x v="7"/>
  </r>
  <r>
    <n v="14"/>
    <x v="14"/>
    <s v="Cloned directional synergy"/>
    <n v="28200"/>
    <n v="18829"/>
    <n v="67"/>
    <x v="0"/>
    <n v="200"/>
    <n v="94.15"/>
    <x v="1"/>
    <s v="USD"/>
    <n v="1331013600"/>
    <n v="1333342800"/>
    <b v="0"/>
    <b v="0"/>
    <x v="7"/>
    <x v="1"/>
    <x v="7"/>
  </r>
  <r>
    <n v="15"/>
    <x v="15"/>
    <s v="Extended eco-centric pricing structure"/>
    <n v="81200"/>
    <n v="38414"/>
    <n v="47"/>
    <x v="0"/>
    <n v="452"/>
    <n v="84.99"/>
    <x v="1"/>
    <s v="USD"/>
    <n v="1575957600"/>
    <n v="1576303200"/>
    <b v="0"/>
    <b v="0"/>
    <x v="8"/>
    <x v="2"/>
    <x v="8"/>
  </r>
  <r>
    <n v="16"/>
    <x v="16"/>
    <s v="Cross-platform systemic adapter"/>
    <n v="1700"/>
    <n v="11041"/>
    <n v="649"/>
    <x v="1"/>
    <n v="100"/>
    <n v="110.41"/>
    <x v="1"/>
    <s v="USD"/>
    <n v="1390370400"/>
    <n v="1392271200"/>
    <b v="0"/>
    <b v="0"/>
    <x v="9"/>
    <x v="5"/>
    <x v="9"/>
  </r>
  <r>
    <n v="17"/>
    <x v="17"/>
    <s v="Seamless 4thgeneration methodology"/>
    <n v="84600"/>
    <n v="134845"/>
    <n v="159"/>
    <x v="1"/>
    <n v="1249"/>
    <n v="107.96"/>
    <x v="1"/>
    <s v="USD"/>
    <n v="1294812000"/>
    <n v="1294898400"/>
    <b v="0"/>
    <b v="0"/>
    <x v="10"/>
    <x v="4"/>
    <x v="10"/>
  </r>
  <r>
    <n v="18"/>
    <x v="18"/>
    <s v="Exclusive needs-based adapter"/>
    <n v="9100"/>
    <n v="6089"/>
    <n v="67"/>
    <x v="3"/>
    <n v="135"/>
    <n v="45.1"/>
    <x v="1"/>
    <s v="USD"/>
    <n v="1536382800"/>
    <n v="1537074000"/>
    <b v="0"/>
    <b v="0"/>
    <x v="3"/>
    <x v="3"/>
    <x v="3"/>
  </r>
  <r>
    <n v="19"/>
    <x v="19"/>
    <s v="Down-sized cohesive archive"/>
    <n v="62500"/>
    <n v="30331"/>
    <n v="49"/>
    <x v="0"/>
    <n v="674"/>
    <n v="45"/>
    <x v="1"/>
    <s v="USD"/>
    <n v="1551679200"/>
    <n v="1553490000"/>
    <b v="0"/>
    <b v="1"/>
    <x v="3"/>
    <x v="3"/>
    <x v="3"/>
  </r>
  <r>
    <n v="20"/>
    <x v="20"/>
    <s v="Proactive composite alliance"/>
    <n v="131800"/>
    <n v="147936"/>
    <n v="112"/>
    <x v="1"/>
    <n v="1396"/>
    <n v="105.97"/>
    <x v="1"/>
    <s v="USD"/>
    <n v="1406523600"/>
    <n v="1406523600"/>
    <b v="0"/>
    <b v="0"/>
    <x v="6"/>
    <x v="4"/>
    <x v="6"/>
  </r>
  <r>
    <n v="21"/>
    <x v="21"/>
    <s v="Re-engineered intangible definition"/>
    <n v="94000"/>
    <n v="38533"/>
    <n v="41"/>
    <x v="0"/>
    <n v="558"/>
    <n v="69.06"/>
    <x v="1"/>
    <s v="USD"/>
    <n v="1313384400"/>
    <n v="1316322000"/>
    <b v="0"/>
    <b v="0"/>
    <x v="3"/>
    <x v="3"/>
    <x v="3"/>
  </r>
  <r>
    <n v="22"/>
    <x v="22"/>
    <s v="Enhanced dynamic definition"/>
    <n v="59100"/>
    <n v="75690"/>
    <n v="128"/>
    <x v="1"/>
    <n v="890"/>
    <n v="85.04"/>
    <x v="1"/>
    <s v="USD"/>
    <n v="1522731600"/>
    <n v="1524027600"/>
    <b v="0"/>
    <b v="0"/>
    <x v="3"/>
    <x v="3"/>
    <x v="3"/>
  </r>
  <r>
    <n v="23"/>
    <x v="23"/>
    <s v="Devolved next generation adapter"/>
    <n v="4500"/>
    <n v="14942"/>
    <n v="332"/>
    <x v="1"/>
    <n v="142"/>
    <n v="105.23"/>
    <x v="4"/>
    <s v="GBP"/>
    <n v="1550124000"/>
    <n v="1554699600"/>
    <b v="0"/>
    <b v="0"/>
    <x v="4"/>
    <x v="4"/>
    <x v="4"/>
  </r>
  <r>
    <n v="24"/>
    <x v="24"/>
    <s v="Cross-platform intermediate frame"/>
    <n v="92400"/>
    <n v="104257"/>
    <n v="113"/>
    <x v="1"/>
    <n v="2673"/>
    <n v="39"/>
    <x v="1"/>
    <s v="USD"/>
    <n v="1403326800"/>
    <n v="1403499600"/>
    <b v="0"/>
    <b v="0"/>
    <x v="8"/>
    <x v="2"/>
    <x v="8"/>
  </r>
  <r>
    <n v="25"/>
    <x v="25"/>
    <s v="Monitored impactful analyzer"/>
    <n v="5500"/>
    <n v="11904"/>
    <n v="216"/>
    <x v="1"/>
    <n v="163"/>
    <n v="73.03"/>
    <x v="1"/>
    <s v="USD"/>
    <n v="1305694800"/>
    <n v="1307422800"/>
    <b v="0"/>
    <b v="1"/>
    <x v="11"/>
    <x v="6"/>
    <x v="11"/>
  </r>
  <r>
    <n v="26"/>
    <x v="26"/>
    <s v="Optional responsive customer loyalty"/>
    <n v="107500"/>
    <n v="51814"/>
    <n v="48"/>
    <x v="3"/>
    <n v="1480"/>
    <n v="35.01"/>
    <x v="1"/>
    <s v="USD"/>
    <n v="1533013200"/>
    <n v="1535346000"/>
    <b v="0"/>
    <b v="0"/>
    <x v="3"/>
    <x v="3"/>
    <x v="3"/>
  </r>
  <r>
    <n v="27"/>
    <x v="27"/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  <x v="1"/>
  </r>
  <r>
    <n v="28"/>
    <x v="28"/>
    <s v="Synchronized global task-force"/>
    <n v="130800"/>
    <n v="137635"/>
    <n v="105"/>
    <x v="1"/>
    <n v="2220"/>
    <n v="62"/>
    <x v="1"/>
    <s v="USD"/>
    <n v="1265695200"/>
    <n v="1267682400"/>
    <b v="0"/>
    <b v="1"/>
    <x v="3"/>
    <x v="3"/>
    <x v="3"/>
  </r>
  <r>
    <n v="29"/>
    <x v="29"/>
    <s v="Focused 6thgeneration forecast"/>
    <n v="45900"/>
    <n v="150965"/>
    <n v="329"/>
    <x v="1"/>
    <n v="1606"/>
    <n v="94"/>
    <x v="5"/>
    <s v="CHF"/>
    <n v="1532062800"/>
    <n v="1535518800"/>
    <b v="0"/>
    <b v="0"/>
    <x v="12"/>
    <x v="4"/>
    <x v="12"/>
  </r>
  <r>
    <n v="30"/>
    <x v="30"/>
    <s v="Down-sized analyzing challenge"/>
    <n v="9000"/>
    <n v="14455"/>
    <n v="161"/>
    <x v="1"/>
    <n v="129"/>
    <n v="112.05"/>
    <x v="1"/>
    <s v="USD"/>
    <n v="1558674000"/>
    <n v="1559106000"/>
    <b v="0"/>
    <b v="0"/>
    <x v="10"/>
    <x v="4"/>
    <x v="10"/>
  </r>
  <r>
    <n v="31"/>
    <x v="31"/>
    <s v="Progressive needs-based focus group"/>
    <n v="3500"/>
    <n v="10850"/>
    <n v="310"/>
    <x v="1"/>
    <n v="226"/>
    <n v="48.01"/>
    <x v="4"/>
    <s v="GBP"/>
    <n v="1451973600"/>
    <n v="1454392800"/>
    <b v="0"/>
    <b v="0"/>
    <x v="11"/>
    <x v="6"/>
    <x v="11"/>
  </r>
  <r>
    <n v="32"/>
    <x v="32"/>
    <s v="Ergonomic 6thgeneration success"/>
    <n v="101000"/>
    <n v="87676"/>
    <n v="87"/>
    <x v="0"/>
    <n v="2307"/>
    <n v="38"/>
    <x v="6"/>
    <s v="EUR"/>
    <n v="1515564000"/>
    <n v="1517896800"/>
    <b v="0"/>
    <b v="0"/>
    <x v="4"/>
    <x v="4"/>
    <x v="4"/>
  </r>
  <r>
    <n v="33"/>
    <x v="33"/>
    <s v="Exclusive interactive approach"/>
    <n v="50200"/>
    <n v="189666"/>
    <n v="378"/>
    <x v="1"/>
    <n v="5419"/>
    <n v="35"/>
    <x v="1"/>
    <s v="USD"/>
    <n v="1412485200"/>
    <n v="1415685600"/>
    <b v="0"/>
    <b v="0"/>
    <x v="3"/>
    <x v="3"/>
    <x v="3"/>
  </r>
  <r>
    <n v="34"/>
    <x v="34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  <x v="4"/>
  </r>
  <r>
    <n v="35"/>
    <x v="35"/>
    <s v="Synergized intangible challenge"/>
    <n v="125500"/>
    <n v="188628"/>
    <n v="150"/>
    <x v="1"/>
    <n v="1965"/>
    <n v="95.99"/>
    <x v="3"/>
    <s v="DKK"/>
    <n v="1547877600"/>
    <n v="1551506400"/>
    <b v="0"/>
    <b v="1"/>
    <x v="6"/>
    <x v="4"/>
    <x v="6"/>
  </r>
  <r>
    <n v="36"/>
    <x v="36"/>
    <s v="Monitored multi-state encryption"/>
    <n v="700"/>
    <n v="1101"/>
    <n v="157"/>
    <x v="1"/>
    <n v="16"/>
    <n v="68.81"/>
    <x v="1"/>
    <s v="USD"/>
    <n v="1298700000"/>
    <n v="1300856400"/>
    <b v="0"/>
    <b v="0"/>
    <x v="3"/>
    <x v="3"/>
    <x v="3"/>
  </r>
  <r>
    <n v="37"/>
    <x v="37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x v="13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x v="14"/>
    <x v="7"/>
    <x v="14"/>
  </r>
  <r>
    <n v="39"/>
    <x v="39"/>
    <s v="Organized bi-directional function"/>
    <n v="9900"/>
    <n v="5027"/>
    <n v="51"/>
    <x v="0"/>
    <n v="88"/>
    <n v="57.13"/>
    <x v="3"/>
    <s v="DKK"/>
    <n v="1361772000"/>
    <n v="1362978000"/>
    <b v="0"/>
    <b v="0"/>
    <x v="3"/>
    <x v="3"/>
    <x v="3"/>
  </r>
  <r>
    <n v="40"/>
    <x v="40"/>
    <s v="Reduced stable middleware"/>
    <n v="8800"/>
    <n v="14878"/>
    <n v="169"/>
    <x v="1"/>
    <n v="198"/>
    <n v="75.14"/>
    <x v="1"/>
    <s v="USD"/>
    <n v="1275714000"/>
    <n v="1277355600"/>
    <b v="0"/>
    <b v="1"/>
    <x v="8"/>
    <x v="2"/>
    <x v="8"/>
  </r>
  <r>
    <n v="41"/>
    <x v="41"/>
    <s v="Universal 5thgeneration neural-net"/>
    <n v="5600"/>
    <n v="11924"/>
    <n v="213"/>
    <x v="1"/>
    <n v="111"/>
    <n v="107.42"/>
    <x v="6"/>
    <s v="EUR"/>
    <n v="1346734800"/>
    <n v="1348981200"/>
    <b v="0"/>
    <b v="1"/>
    <x v="1"/>
    <x v="1"/>
    <x v="1"/>
  </r>
  <r>
    <n v="42"/>
    <x v="42"/>
    <s v="Virtual uniform frame"/>
    <n v="1800"/>
    <n v="7991"/>
    <n v="444"/>
    <x v="1"/>
    <n v="222"/>
    <n v="36"/>
    <x v="1"/>
    <s v="USD"/>
    <n v="1309755600"/>
    <n v="1310533200"/>
    <b v="0"/>
    <b v="0"/>
    <x v="0"/>
    <x v="0"/>
    <x v="0"/>
  </r>
  <r>
    <n v="43"/>
    <x v="43"/>
    <s v="Profound explicit paradigm"/>
    <n v="90200"/>
    <n v="167717"/>
    <n v="186"/>
    <x v="1"/>
    <n v="6212"/>
    <n v="27"/>
    <x v="1"/>
    <s v="USD"/>
    <n v="1406178000"/>
    <n v="1407560400"/>
    <b v="0"/>
    <b v="0"/>
    <x v="15"/>
    <x v="5"/>
    <x v="15"/>
  </r>
  <r>
    <n v="44"/>
    <x v="44"/>
    <s v="Visionary real-time groupware"/>
    <n v="1600"/>
    <n v="10541"/>
    <n v="659"/>
    <x v="1"/>
    <n v="98"/>
    <n v="107.56"/>
    <x v="3"/>
    <s v="DKK"/>
    <n v="1552798800"/>
    <n v="1552885200"/>
    <b v="0"/>
    <b v="0"/>
    <x v="13"/>
    <x v="5"/>
    <x v="13"/>
  </r>
  <r>
    <n v="45"/>
    <x v="45"/>
    <s v="Networked tertiary Graphical User Interface"/>
    <n v="9500"/>
    <n v="4530"/>
    <n v="48"/>
    <x v="0"/>
    <n v="48"/>
    <n v="94.38"/>
    <x v="1"/>
    <s v="USD"/>
    <n v="1478062800"/>
    <n v="1479362400"/>
    <b v="0"/>
    <b v="1"/>
    <x v="3"/>
    <x v="3"/>
    <x v="3"/>
  </r>
  <r>
    <n v="46"/>
    <x v="46"/>
    <s v="Virtual grid-enabled task-force"/>
    <n v="3700"/>
    <n v="4247"/>
    <n v="115"/>
    <x v="1"/>
    <n v="92"/>
    <n v="46.16"/>
    <x v="1"/>
    <s v="USD"/>
    <n v="1278565200"/>
    <n v="1280552400"/>
    <b v="0"/>
    <b v="0"/>
    <x v="1"/>
    <x v="1"/>
    <x v="1"/>
  </r>
  <r>
    <n v="47"/>
    <x v="47"/>
    <s v="Function-based multi-state software"/>
    <n v="1500"/>
    <n v="7129"/>
    <n v="475"/>
    <x v="1"/>
    <n v="149"/>
    <n v="47.85"/>
    <x v="1"/>
    <s v="USD"/>
    <n v="1396069200"/>
    <n v="1398661200"/>
    <b v="0"/>
    <b v="0"/>
    <x v="3"/>
    <x v="3"/>
    <x v="3"/>
  </r>
  <r>
    <n v="48"/>
    <x v="48"/>
    <s v="Optimized leadingedge concept"/>
    <n v="33300"/>
    <n v="128862"/>
    <n v="387"/>
    <x v="1"/>
    <n v="2431"/>
    <n v="53.01"/>
    <x v="1"/>
    <s v="USD"/>
    <n v="1435208400"/>
    <n v="1436245200"/>
    <b v="0"/>
    <b v="0"/>
    <x v="3"/>
    <x v="3"/>
    <x v="3"/>
  </r>
  <r>
    <n v="49"/>
    <x v="49"/>
    <s v="Sharable holistic interface"/>
    <n v="7200"/>
    <n v="13653"/>
    <n v="190"/>
    <x v="1"/>
    <n v="303"/>
    <n v="45.06"/>
    <x v="1"/>
    <s v="USD"/>
    <n v="1571547600"/>
    <n v="1575439200"/>
    <b v="0"/>
    <b v="0"/>
    <x v="1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x v="51"/>
    <s v="Inverse secondary infrastructure"/>
    <n v="158100"/>
    <n v="145243"/>
    <n v="92"/>
    <x v="0"/>
    <n v="1467"/>
    <n v="99.01"/>
    <x v="4"/>
    <s v="GBP"/>
    <n v="1332824400"/>
    <n v="1334206800"/>
    <b v="0"/>
    <b v="1"/>
    <x v="8"/>
    <x v="2"/>
    <x v="8"/>
  </r>
  <r>
    <n v="52"/>
    <x v="52"/>
    <s v="Organic foreground leverage"/>
    <n v="7200"/>
    <n v="2459"/>
    <n v="34"/>
    <x v="0"/>
    <n v="75"/>
    <n v="32.79"/>
    <x v="1"/>
    <s v="USD"/>
    <n v="1284526800"/>
    <n v="1284872400"/>
    <b v="0"/>
    <b v="0"/>
    <x v="3"/>
    <x v="3"/>
    <x v="3"/>
  </r>
  <r>
    <n v="53"/>
    <x v="53"/>
    <s v="Reverse-engineered static concept"/>
    <n v="8800"/>
    <n v="12356"/>
    <n v="140"/>
    <x v="1"/>
    <n v="209"/>
    <n v="59.12"/>
    <x v="1"/>
    <s v="USD"/>
    <n v="1400562000"/>
    <n v="1403931600"/>
    <b v="0"/>
    <b v="0"/>
    <x v="6"/>
    <x v="4"/>
    <x v="6"/>
  </r>
  <r>
    <n v="54"/>
    <x v="54"/>
    <s v="Multi-channeled neutral customer loyalty"/>
    <n v="6000"/>
    <n v="5392"/>
    <n v="90"/>
    <x v="0"/>
    <n v="120"/>
    <n v="44.93"/>
    <x v="1"/>
    <s v="USD"/>
    <n v="1520748000"/>
    <n v="1521262800"/>
    <b v="0"/>
    <b v="0"/>
    <x v="8"/>
    <x v="2"/>
    <x v="8"/>
  </r>
  <r>
    <n v="55"/>
    <x v="55"/>
    <s v="Reverse-engineered bifurcated strategy"/>
    <n v="6600"/>
    <n v="11746"/>
    <n v="178"/>
    <x v="1"/>
    <n v="131"/>
    <n v="89.66"/>
    <x v="1"/>
    <s v="USD"/>
    <n v="1532926800"/>
    <n v="1533358800"/>
    <b v="0"/>
    <b v="0"/>
    <x v="17"/>
    <x v="1"/>
    <x v="17"/>
  </r>
  <r>
    <n v="56"/>
    <x v="56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x v="8"/>
    <x v="2"/>
    <x v="8"/>
  </r>
  <r>
    <n v="57"/>
    <x v="57"/>
    <s v="Cross-group multi-state task-force"/>
    <n v="2900"/>
    <n v="6243"/>
    <n v="215"/>
    <x v="1"/>
    <n v="201"/>
    <n v="31.06"/>
    <x v="1"/>
    <s v="USD"/>
    <n v="1504242000"/>
    <n v="1505278800"/>
    <b v="0"/>
    <b v="0"/>
    <x v="11"/>
    <x v="6"/>
    <x v="11"/>
  </r>
  <r>
    <n v="58"/>
    <x v="58"/>
    <s v="Expanded 3rdgeneration strategy"/>
    <n v="2700"/>
    <n v="6132"/>
    <n v="227"/>
    <x v="1"/>
    <n v="211"/>
    <n v="29.06"/>
    <x v="1"/>
    <s v="USD"/>
    <n v="1442811600"/>
    <n v="1443934800"/>
    <b v="0"/>
    <b v="0"/>
    <x v="3"/>
    <x v="3"/>
    <x v="3"/>
  </r>
  <r>
    <n v="59"/>
    <x v="59"/>
    <s v="Assimilated real-time support"/>
    <n v="1400"/>
    <n v="3851"/>
    <n v="275"/>
    <x v="1"/>
    <n v="128"/>
    <n v="30.09"/>
    <x v="1"/>
    <s v="USD"/>
    <n v="1497243600"/>
    <n v="1498539600"/>
    <b v="0"/>
    <b v="1"/>
    <x v="3"/>
    <x v="3"/>
    <x v="3"/>
  </r>
  <r>
    <n v="60"/>
    <x v="60"/>
    <s v="User-centric regional database"/>
    <n v="94200"/>
    <n v="135997"/>
    <n v="144"/>
    <x v="1"/>
    <n v="1600"/>
    <n v="85"/>
    <x v="0"/>
    <s v="CAD"/>
    <n v="1342501200"/>
    <n v="1342760400"/>
    <b v="0"/>
    <b v="0"/>
    <x v="3"/>
    <x v="3"/>
    <x v="3"/>
  </r>
  <r>
    <n v="61"/>
    <x v="61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x v="3"/>
    <x v="3"/>
    <x v="3"/>
  </r>
  <r>
    <n v="62"/>
    <x v="62"/>
    <s v="Organized incremental standardization"/>
    <n v="2000"/>
    <n v="14452"/>
    <n v="723"/>
    <x v="1"/>
    <n v="249"/>
    <n v="58.04"/>
    <x v="1"/>
    <s v="USD"/>
    <n v="1433480400"/>
    <n v="1433566800"/>
    <b v="0"/>
    <b v="0"/>
    <x v="2"/>
    <x v="2"/>
    <x v="2"/>
  </r>
  <r>
    <n v="63"/>
    <x v="63"/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  <x v="3"/>
  </r>
  <r>
    <n v="64"/>
    <x v="64"/>
    <s v="Vision-oriented logistical intranet"/>
    <n v="2800"/>
    <n v="2734"/>
    <n v="98"/>
    <x v="0"/>
    <n v="38"/>
    <n v="71.95"/>
    <x v="1"/>
    <s v="USD"/>
    <n v="1530507600"/>
    <n v="1531803600"/>
    <b v="0"/>
    <b v="1"/>
    <x v="2"/>
    <x v="2"/>
    <x v="2"/>
  </r>
  <r>
    <n v="65"/>
    <x v="65"/>
    <s v="Mandatory incremental projection"/>
    <n v="6100"/>
    <n v="14405"/>
    <n v="236"/>
    <x v="1"/>
    <n v="236"/>
    <n v="61.04"/>
    <x v="1"/>
    <s v="USD"/>
    <n v="1296108000"/>
    <n v="1296712800"/>
    <b v="0"/>
    <b v="0"/>
    <x v="3"/>
    <x v="3"/>
    <x v="3"/>
  </r>
  <r>
    <n v="66"/>
    <x v="66"/>
    <s v="Grass-roots needs-based encryption"/>
    <n v="2900"/>
    <n v="1307"/>
    <n v="45"/>
    <x v="0"/>
    <n v="12"/>
    <n v="108.92"/>
    <x v="1"/>
    <s v="USD"/>
    <n v="1428469200"/>
    <n v="1428901200"/>
    <b v="0"/>
    <b v="1"/>
    <x v="3"/>
    <x v="3"/>
    <x v="3"/>
  </r>
  <r>
    <n v="67"/>
    <x v="67"/>
    <s v="Team-oriented 6thgeneration middleware"/>
    <n v="72600"/>
    <n v="117892"/>
    <n v="162"/>
    <x v="1"/>
    <n v="4065"/>
    <n v="29"/>
    <x v="4"/>
    <s v="GBP"/>
    <n v="1264399200"/>
    <n v="1264831200"/>
    <b v="0"/>
    <b v="1"/>
    <x v="8"/>
    <x v="2"/>
    <x v="8"/>
  </r>
  <r>
    <n v="68"/>
    <x v="68"/>
    <s v="Inverse multi-tasking installation"/>
    <n v="5700"/>
    <n v="14508"/>
    <n v="255"/>
    <x v="1"/>
    <n v="246"/>
    <n v="58.98"/>
    <x v="6"/>
    <s v="EUR"/>
    <n v="1501131600"/>
    <n v="1505192400"/>
    <b v="0"/>
    <b v="1"/>
    <x v="3"/>
    <x v="3"/>
    <x v="3"/>
  </r>
  <r>
    <n v="69"/>
    <x v="69"/>
    <s v="Switchable disintermediate moderator"/>
    <n v="7900"/>
    <n v="1901"/>
    <n v="24"/>
    <x v="3"/>
    <n v="17"/>
    <n v="111.82"/>
    <x v="1"/>
    <s v="USD"/>
    <n v="1292738400"/>
    <n v="1295676000"/>
    <b v="0"/>
    <b v="0"/>
    <x v="3"/>
    <x v="3"/>
    <x v="3"/>
  </r>
  <r>
    <n v="70"/>
    <x v="70"/>
    <s v="Re-engineered 24/7 task-force"/>
    <n v="128000"/>
    <n v="158389"/>
    <n v="124"/>
    <x v="1"/>
    <n v="2475"/>
    <n v="64"/>
    <x v="6"/>
    <s v="EUR"/>
    <n v="1288674000"/>
    <n v="1292911200"/>
    <b v="0"/>
    <b v="1"/>
    <x v="3"/>
    <x v="3"/>
    <x v="3"/>
  </r>
  <r>
    <n v="71"/>
    <x v="71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x v="3"/>
    <x v="3"/>
    <x v="3"/>
  </r>
  <r>
    <n v="72"/>
    <x v="72"/>
    <s v="Seamless coherent parallelism"/>
    <n v="600"/>
    <n v="4022"/>
    <n v="670"/>
    <x v="1"/>
    <n v="54"/>
    <n v="74.48"/>
    <x v="1"/>
    <s v="USD"/>
    <n v="1435726800"/>
    <n v="1438837200"/>
    <b v="0"/>
    <b v="0"/>
    <x v="10"/>
    <x v="4"/>
    <x v="10"/>
  </r>
  <r>
    <n v="73"/>
    <x v="73"/>
    <s v="Cross-platform even-keeled initiative"/>
    <n v="1400"/>
    <n v="9253"/>
    <n v="661"/>
    <x v="1"/>
    <n v="88"/>
    <n v="105.15"/>
    <x v="1"/>
    <s v="USD"/>
    <n v="1480226400"/>
    <n v="1480485600"/>
    <b v="0"/>
    <b v="0"/>
    <x v="17"/>
    <x v="1"/>
    <x v="17"/>
  </r>
  <r>
    <n v="74"/>
    <x v="74"/>
    <s v="Progressive tertiary framework"/>
    <n v="3900"/>
    <n v="4776"/>
    <n v="122"/>
    <x v="1"/>
    <n v="85"/>
    <n v="56.19"/>
    <x v="4"/>
    <s v="GBP"/>
    <n v="1459054800"/>
    <n v="1459141200"/>
    <b v="0"/>
    <b v="0"/>
    <x v="16"/>
    <x v="1"/>
    <x v="16"/>
  </r>
  <r>
    <n v="75"/>
    <x v="75"/>
    <s v="Multi-layered dynamic protocol"/>
    <n v="9700"/>
    <n v="14606"/>
    <n v="151"/>
    <x v="1"/>
    <n v="170"/>
    <n v="85.92"/>
    <x v="1"/>
    <s v="USD"/>
    <n v="1531630800"/>
    <n v="1532322000"/>
    <b v="0"/>
    <b v="0"/>
    <x v="14"/>
    <x v="7"/>
    <x v="14"/>
  </r>
  <r>
    <n v="76"/>
    <x v="76"/>
    <s v="Horizontal next generation function"/>
    <n v="122900"/>
    <n v="95993"/>
    <n v="78"/>
    <x v="0"/>
    <n v="1684"/>
    <n v="57"/>
    <x v="1"/>
    <s v="USD"/>
    <n v="1421992800"/>
    <n v="1426222800"/>
    <b v="1"/>
    <b v="1"/>
    <x v="3"/>
    <x v="3"/>
    <x v="3"/>
  </r>
  <r>
    <n v="77"/>
    <x v="77"/>
    <s v="Pre-emptive impactful model"/>
    <n v="9500"/>
    <n v="4460"/>
    <n v="47"/>
    <x v="0"/>
    <n v="56"/>
    <n v="79.64"/>
    <x v="1"/>
    <s v="USD"/>
    <n v="1285563600"/>
    <n v="1286773200"/>
    <b v="0"/>
    <b v="1"/>
    <x v="10"/>
    <x v="4"/>
    <x v="10"/>
  </r>
  <r>
    <n v="78"/>
    <x v="78"/>
    <s v="User-centric bifurcated knowledge user"/>
    <n v="4500"/>
    <n v="13536"/>
    <n v="301"/>
    <x v="1"/>
    <n v="330"/>
    <n v="41.02"/>
    <x v="1"/>
    <s v="USD"/>
    <n v="1523854800"/>
    <n v="1523941200"/>
    <b v="0"/>
    <b v="0"/>
    <x v="18"/>
    <x v="5"/>
    <x v="18"/>
  </r>
  <r>
    <n v="79"/>
    <x v="79"/>
    <s v="Triple-buffered reciprocal project"/>
    <n v="57800"/>
    <n v="40228"/>
    <n v="70"/>
    <x v="0"/>
    <n v="838"/>
    <n v="48"/>
    <x v="1"/>
    <s v="USD"/>
    <n v="1529125200"/>
    <n v="1529557200"/>
    <b v="0"/>
    <b v="0"/>
    <x v="3"/>
    <x v="3"/>
    <x v="3"/>
  </r>
  <r>
    <n v="80"/>
    <x v="80"/>
    <s v="Cross-platform needs-based approach"/>
    <n v="1100"/>
    <n v="7012"/>
    <n v="637"/>
    <x v="1"/>
    <n v="127"/>
    <n v="55.21"/>
    <x v="1"/>
    <s v="USD"/>
    <n v="1503982800"/>
    <n v="1506574800"/>
    <b v="0"/>
    <b v="0"/>
    <x v="11"/>
    <x v="6"/>
    <x v="11"/>
  </r>
  <r>
    <n v="81"/>
    <x v="81"/>
    <s v="User-friendly static contingency"/>
    <n v="16800"/>
    <n v="37857"/>
    <n v="225"/>
    <x v="1"/>
    <n v="411"/>
    <n v="92.11"/>
    <x v="1"/>
    <s v="USD"/>
    <n v="1511416800"/>
    <n v="1513576800"/>
    <b v="0"/>
    <b v="0"/>
    <x v="1"/>
    <x v="1"/>
    <x v="1"/>
  </r>
  <r>
    <n v="82"/>
    <x v="82"/>
    <s v="Reactive content-based framework"/>
    <n v="1000"/>
    <n v="14973"/>
    <n v="1497"/>
    <x v="1"/>
    <n v="180"/>
    <n v="83.18"/>
    <x v="4"/>
    <s v="GBP"/>
    <n v="1547704800"/>
    <n v="1548309600"/>
    <b v="0"/>
    <b v="1"/>
    <x v="11"/>
    <x v="6"/>
    <x v="11"/>
  </r>
  <r>
    <n v="83"/>
    <x v="83"/>
    <s v="Realigned user-facing concept"/>
    <n v="106400"/>
    <n v="39996"/>
    <n v="38"/>
    <x v="0"/>
    <n v="1000"/>
    <n v="40"/>
    <x v="1"/>
    <s v="USD"/>
    <n v="1469682000"/>
    <n v="1471582800"/>
    <b v="0"/>
    <b v="0"/>
    <x v="5"/>
    <x v="1"/>
    <x v="5"/>
  </r>
  <r>
    <n v="84"/>
    <x v="84"/>
    <s v="Public-key zero tolerance orchestration"/>
    <n v="31400"/>
    <n v="41564"/>
    <n v="132"/>
    <x v="1"/>
    <n v="374"/>
    <n v="111.13"/>
    <x v="1"/>
    <s v="USD"/>
    <n v="1343451600"/>
    <n v="1344315600"/>
    <b v="0"/>
    <b v="0"/>
    <x v="8"/>
    <x v="2"/>
    <x v="8"/>
  </r>
  <r>
    <n v="85"/>
    <x v="85"/>
    <s v="Multi-tiered eco-centric architecture"/>
    <n v="4900"/>
    <n v="6430"/>
    <n v="131"/>
    <x v="1"/>
    <n v="71"/>
    <n v="90.56"/>
    <x v="2"/>
    <s v="AUD"/>
    <n v="1315717200"/>
    <n v="1316408400"/>
    <b v="0"/>
    <b v="0"/>
    <x v="7"/>
    <x v="1"/>
    <x v="7"/>
  </r>
  <r>
    <n v="86"/>
    <x v="86"/>
    <s v="Organic motivating firmware"/>
    <n v="7400"/>
    <n v="12405"/>
    <n v="168"/>
    <x v="1"/>
    <n v="203"/>
    <n v="61.11"/>
    <x v="1"/>
    <s v="USD"/>
    <n v="1430715600"/>
    <n v="1431838800"/>
    <b v="1"/>
    <b v="0"/>
    <x v="3"/>
    <x v="3"/>
    <x v="3"/>
  </r>
  <r>
    <n v="87"/>
    <x v="87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x v="1"/>
    <x v="1"/>
    <x v="1"/>
  </r>
  <r>
    <n v="88"/>
    <x v="88"/>
    <s v="Grass-roots fault-tolerant policy"/>
    <n v="4800"/>
    <n v="12516"/>
    <n v="261"/>
    <x v="1"/>
    <n v="113"/>
    <n v="110.76"/>
    <x v="1"/>
    <s v="USD"/>
    <n v="1429160400"/>
    <n v="1431061200"/>
    <b v="0"/>
    <b v="0"/>
    <x v="18"/>
    <x v="5"/>
    <x v="18"/>
  </r>
  <r>
    <n v="89"/>
    <x v="89"/>
    <s v="Monitored scalable knowledgebase"/>
    <n v="3400"/>
    <n v="8588"/>
    <n v="253"/>
    <x v="1"/>
    <n v="96"/>
    <n v="89.46"/>
    <x v="1"/>
    <s v="USD"/>
    <n v="1271307600"/>
    <n v="1271480400"/>
    <b v="0"/>
    <b v="0"/>
    <x v="3"/>
    <x v="3"/>
    <x v="3"/>
  </r>
  <r>
    <n v="90"/>
    <x v="90"/>
    <s v="Synergistic explicit parallelism"/>
    <n v="7800"/>
    <n v="6132"/>
    <n v="79"/>
    <x v="0"/>
    <n v="106"/>
    <n v="57.85"/>
    <x v="1"/>
    <s v="USD"/>
    <n v="1456380000"/>
    <n v="1456380000"/>
    <b v="0"/>
    <b v="1"/>
    <x v="3"/>
    <x v="3"/>
    <x v="3"/>
  </r>
  <r>
    <n v="91"/>
    <x v="91"/>
    <s v="Enhanced systemic analyzer"/>
    <n v="154300"/>
    <n v="74688"/>
    <n v="48"/>
    <x v="0"/>
    <n v="679"/>
    <n v="110"/>
    <x v="6"/>
    <s v="EUR"/>
    <n v="1470459600"/>
    <n v="1472878800"/>
    <b v="0"/>
    <b v="0"/>
    <x v="18"/>
    <x v="5"/>
    <x v="18"/>
  </r>
  <r>
    <n v="92"/>
    <x v="92"/>
    <s v="Object-based analyzing knowledge user"/>
    <n v="20000"/>
    <n v="51775"/>
    <n v="259"/>
    <x v="1"/>
    <n v="498"/>
    <n v="103.97"/>
    <x v="5"/>
    <s v="CHF"/>
    <n v="1277269200"/>
    <n v="1277355600"/>
    <b v="0"/>
    <b v="1"/>
    <x v="11"/>
    <x v="6"/>
    <x v="11"/>
  </r>
  <r>
    <n v="93"/>
    <x v="93"/>
    <s v="Pre-emptive radical architecture"/>
    <n v="108800"/>
    <n v="65877"/>
    <n v="61"/>
    <x v="3"/>
    <n v="610"/>
    <n v="108"/>
    <x v="1"/>
    <s v="USD"/>
    <n v="1350709200"/>
    <n v="1351054800"/>
    <b v="0"/>
    <b v="1"/>
    <x v="3"/>
    <x v="3"/>
    <x v="3"/>
  </r>
  <r>
    <n v="94"/>
    <x v="94"/>
    <s v="Grass-roots web-enabled contingency"/>
    <n v="2900"/>
    <n v="8807"/>
    <n v="304"/>
    <x v="1"/>
    <n v="180"/>
    <n v="48.93"/>
    <x v="4"/>
    <s v="GBP"/>
    <n v="1554613200"/>
    <n v="1555563600"/>
    <b v="0"/>
    <b v="0"/>
    <x v="2"/>
    <x v="2"/>
    <x v="2"/>
  </r>
  <r>
    <n v="95"/>
    <x v="95"/>
    <s v="Stand-alone system-worthy standardization"/>
    <n v="900"/>
    <n v="1017"/>
    <n v="113"/>
    <x v="1"/>
    <n v="27"/>
    <n v="37.67"/>
    <x v="1"/>
    <s v="USD"/>
    <n v="1571029200"/>
    <n v="1571634000"/>
    <b v="0"/>
    <b v="0"/>
    <x v="4"/>
    <x v="4"/>
    <x v="4"/>
  </r>
  <r>
    <n v="96"/>
    <x v="96"/>
    <s v="Down-sized systematic policy"/>
    <n v="69700"/>
    <n v="151513"/>
    <n v="217"/>
    <x v="1"/>
    <n v="2331"/>
    <n v="65"/>
    <x v="1"/>
    <s v="USD"/>
    <n v="1299736800"/>
    <n v="1300856400"/>
    <b v="0"/>
    <b v="0"/>
    <x v="3"/>
    <x v="3"/>
    <x v="3"/>
  </r>
  <r>
    <n v="97"/>
    <x v="97"/>
    <s v="Cloned bi-directional architecture"/>
    <n v="1300"/>
    <n v="12047"/>
    <n v="927"/>
    <x v="1"/>
    <n v="113"/>
    <n v="106.61"/>
    <x v="1"/>
    <s v="USD"/>
    <n v="1435208400"/>
    <n v="1439874000"/>
    <b v="0"/>
    <b v="0"/>
    <x v="0"/>
    <x v="0"/>
    <x v="0"/>
  </r>
  <r>
    <n v="98"/>
    <x v="98"/>
    <s v="Seamless transitional portal"/>
    <n v="97800"/>
    <n v="32951"/>
    <n v="34"/>
    <x v="0"/>
    <n v="1220"/>
    <n v="27.01"/>
    <x v="2"/>
    <s v="AUD"/>
    <n v="1437973200"/>
    <n v="1438318800"/>
    <b v="0"/>
    <b v="0"/>
    <x v="11"/>
    <x v="6"/>
    <x v="11"/>
  </r>
  <r>
    <n v="99"/>
    <x v="99"/>
    <s v="Fully-configurable motivating approach"/>
    <n v="7600"/>
    <n v="14951"/>
    <n v="197"/>
    <x v="1"/>
    <n v="164"/>
    <n v="91.16"/>
    <x v="1"/>
    <s v="USD"/>
    <n v="1416895200"/>
    <n v="1419400800"/>
    <b v="0"/>
    <b v="0"/>
    <x v="3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x v="101"/>
    <s v="Reduced heuristic moratorium"/>
    <n v="900"/>
    <n v="9193"/>
    <n v="1021"/>
    <x v="1"/>
    <n v="164"/>
    <n v="56.05"/>
    <x v="1"/>
    <s v="USD"/>
    <n v="1424498400"/>
    <n v="1425103200"/>
    <b v="0"/>
    <b v="1"/>
    <x v="5"/>
    <x v="1"/>
    <x v="5"/>
  </r>
  <r>
    <n v="102"/>
    <x v="102"/>
    <s v="Front-line web-enabled model"/>
    <n v="3700"/>
    <n v="10422"/>
    <n v="282"/>
    <x v="1"/>
    <n v="336"/>
    <n v="31.02"/>
    <x v="1"/>
    <s v="USD"/>
    <n v="1526274000"/>
    <n v="1526878800"/>
    <b v="0"/>
    <b v="1"/>
    <x v="8"/>
    <x v="2"/>
    <x v="8"/>
  </r>
  <r>
    <n v="103"/>
    <x v="103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x v="5"/>
    <x v="1"/>
    <x v="5"/>
  </r>
  <r>
    <n v="104"/>
    <x v="104"/>
    <s v="Self-enabling grid-enabled initiative"/>
    <n v="119200"/>
    <n v="170623"/>
    <n v="143"/>
    <x v="1"/>
    <n v="1917"/>
    <n v="89.01"/>
    <x v="1"/>
    <s v="USD"/>
    <n v="1495515600"/>
    <n v="1495602000"/>
    <b v="0"/>
    <b v="0"/>
    <x v="7"/>
    <x v="1"/>
    <x v="7"/>
  </r>
  <r>
    <n v="105"/>
    <x v="105"/>
    <s v="Total fresh-thinking system engine"/>
    <n v="6800"/>
    <n v="9829"/>
    <n v="145"/>
    <x v="1"/>
    <n v="95"/>
    <n v="103.46"/>
    <x v="1"/>
    <s v="USD"/>
    <n v="1364878800"/>
    <n v="1366434000"/>
    <b v="0"/>
    <b v="0"/>
    <x v="2"/>
    <x v="2"/>
    <x v="2"/>
  </r>
  <r>
    <n v="106"/>
    <x v="106"/>
    <s v="Ameliorated clear-thinking circuit"/>
    <n v="3900"/>
    <n v="14006"/>
    <n v="359"/>
    <x v="1"/>
    <n v="147"/>
    <n v="95.28"/>
    <x v="1"/>
    <s v="USD"/>
    <n v="1567918800"/>
    <n v="1568350800"/>
    <b v="0"/>
    <b v="0"/>
    <x v="3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x v="3"/>
    <x v="3"/>
    <x v="3"/>
  </r>
  <r>
    <n v="108"/>
    <x v="108"/>
    <s v="Universal encompassing implementation"/>
    <n v="1500"/>
    <n v="8929"/>
    <n v="595"/>
    <x v="1"/>
    <n v="83"/>
    <n v="107.58"/>
    <x v="1"/>
    <s v="USD"/>
    <n v="1333688400"/>
    <n v="1336885200"/>
    <b v="0"/>
    <b v="0"/>
    <x v="4"/>
    <x v="4"/>
    <x v="4"/>
  </r>
  <r>
    <n v="109"/>
    <x v="109"/>
    <s v="Object-based client-server application"/>
    <n v="5200"/>
    <n v="3079"/>
    <n v="59"/>
    <x v="0"/>
    <n v="60"/>
    <n v="51.32"/>
    <x v="1"/>
    <s v="USD"/>
    <n v="1389506400"/>
    <n v="1389679200"/>
    <b v="0"/>
    <b v="0"/>
    <x v="19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x v="0"/>
    <x v="0"/>
    <x v="0"/>
  </r>
  <r>
    <n v="111"/>
    <x v="111"/>
    <s v="Re-engineered user-facing approach"/>
    <n v="61400"/>
    <n v="73653"/>
    <n v="120"/>
    <x v="1"/>
    <n v="676"/>
    <n v="108.95"/>
    <x v="1"/>
    <s v="USD"/>
    <n v="1348290000"/>
    <n v="1348808400"/>
    <b v="0"/>
    <b v="0"/>
    <x v="15"/>
    <x v="5"/>
    <x v="15"/>
  </r>
  <r>
    <n v="112"/>
    <x v="112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  <x v="2"/>
  </r>
  <r>
    <n v="113"/>
    <x v="113"/>
    <s v="User-friendly tertiary array"/>
    <n v="3300"/>
    <n v="12437"/>
    <n v="377"/>
    <x v="1"/>
    <n v="131"/>
    <n v="94.94"/>
    <x v="1"/>
    <s v="USD"/>
    <n v="1505192400"/>
    <n v="1505797200"/>
    <b v="0"/>
    <b v="0"/>
    <x v="0"/>
    <x v="0"/>
    <x v="0"/>
  </r>
  <r>
    <n v="114"/>
    <x v="114"/>
    <s v="Robust heuristic encoding"/>
    <n v="1900"/>
    <n v="13816"/>
    <n v="727"/>
    <x v="1"/>
    <n v="126"/>
    <n v="109.65"/>
    <x v="1"/>
    <s v="USD"/>
    <n v="1554786000"/>
    <n v="1554872400"/>
    <b v="0"/>
    <b v="1"/>
    <x v="8"/>
    <x v="2"/>
    <x v="8"/>
  </r>
  <r>
    <n v="115"/>
    <x v="115"/>
    <s v="Team-oriented clear-thinking capacity"/>
    <n v="166700"/>
    <n v="145382"/>
    <n v="87"/>
    <x v="0"/>
    <n v="3304"/>
    <n v="44"/>
    <x v="6"/>
    <s v="EUR"/>
    <n v="1510898400"/>
    <n v="1513922400"/>
    <b v="0"/>
    <b v="0"/>
    <x v="13"/>
    <x v="5"/>
    <x v="13"/>
  </r>
  <r>
    <n v="116"/>
    <x v="116"/>
    <s v="De-engineered motivating standardization"/>
    <n v="7200"/>
    <n v="6336"/>
    <n v="88"/>
    <x v="0"/>
    <n v="73"/>
    <n v="86.79"/>
    <x v="1"/>
    <s v="USD"/>
    <n v="1442552400"/>
    <n v="1442638800"/>
    <b v="0"/>
    <b v="0"/>
    <x v="3"/>
    <x v="3"/>
    <x v="3"/>
  </r>
  <r>
    <n v="117"/>
    <x v="117"/>
    <s v="Business-focused 24hour groupware"/>
    <n v="4900"/>
    <n v="8523"/>
    <n v="174"/>
    <x v="1"/>
    <n v="275"/>
    <n v="30.99"/>
    <x v="1"/>
    <s v="USD"/>
    <n v="1316667600"/>
    <n v="1317186000"/>
    <b v="0"/>
    <b v="0"/>
    <x v="19"/>
    <x v="4"/>
    <x v="19"/>
  </r>
  <r>
    <n v="118"/>
    <x v="118"/>
    <s v="Organic next generation protocol"/>
    <n v="5400"/>
    <n v="6351"/>
    <n v="118"/>
    <x v="1"/>
    <n v="67"/>
    <n v="94.79"/>
    <x v="1"/>
    <s v="USD"/>
    <n v="1390716000"/>
    <n v="1391234400"/>
    <b v="0"/>
    <b v="0"/>
    <x v="14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x v="4"/>
    <x v="4"/>
    <x v="4"/>
  </r>
  <r>
    <n v="120"/>
    <x v="120"/>
    <s v="Synchronized regional synergy"/>
    <n v="75100"/>
    <n v="112272"/>
    <n v="149"/>
    <x v="1"/>
    <n v="1782"/>
    <n v="63"/>
    <x v="1"/>
    <s v="USD"/>
    <n v="1429246800"/>
    <n v="1429592400"/>
    <b v="0"/>
    <b v="1"/>
    <x v="20"/>
    <x v="6"/>
    <x v="20"/>
  </r>
  <r>
    <n v="121"/>
    <x v="121"/>
    <s v="Multi-lateral homogeneous success"/>
    <n v="45300"/>
    <n v="99361"/>
    <n v="219"/>
    <x v="1"/>
    <n v="903"/>
    <n v="110.03"/>
    <x v="1"/>
    <s v="USD"/>
    <n v="1412485200"/>
    <n v="1413608400"/>
    <b v="0"/>
    <b v="0"/>
    <x v="11"/>
    <x v="6"/>
    <x v="11"/>
  </r>
  <r>
    <n v="122"/>
    <x v="122"/>
    <s v="Seamless zero-defect solution"/>
    <n v="136800"/>
    <n v="88055"/>
    <n v="64"/>
    <x v="0"/>
    <n v="3387"/>
    <n v="26"/>
    <x v="1"/>
    <s v="USD"/>
    <n v="1417068000"/>
    <n v="1419400800"/>
    <b v="0"/>
    <b v="0"/>
    <x v="13"/>
    <x v="5"/>
    <x v="13"/>
  </r>
  <r>
    <n v="123"/>
    <x v="123"/>
    <s v="Enhanced scalable concept"/>
    <n v="177700"/>
    <n v="33092"/>
    <n v="19"/>
    <x v="0"/>
    <n v="662"/>
    <n v="49.99"/>
    <x v="0"/>
    <s v="CAD"/>
    <n v="1448344800"/>
    <n v="1448604000"/>
    <b v="1"/>
    <b v="0"/>
    <x v="3"/>
    <x v="3"/>
    <x v="3"/>
  </r>
  <r>
    <n v="124"/>
    <x v="124"/>
    <s v="Polarized uniform software"/>
    <n v="2600"/>
    <n v="9562"/>
    <n v="368"/>
    <x v="1"/>
    <n v="94"/>
    <n v="101.72"/>
    <x v="6"/>
    <s v="EUR"/>
    <n v="1557723600"/>
    <n v="1562302800"/>
    <b v="0"/>
    <b v="0"/>
    <x v="14"/>
    <x v="7"/>
    <x v="14"/>
  </r>
  <r>
    <n v="125"/>
    <x v="125"/>
    <s v="Stand-alone web-enabled moderator"/>
    <n v="5300"/>
    <n v="8475"/>
    <n v="160"/>
    <x v="1"/>
    <n v="180"/>
    <n v="47.08"/>
    <x v="1"/>
    <s v="USD"/>
    <n v="1537333200"/>
    <n v="1537678800"/>
    <b v="0"/>
    <b v="0"/>
    <x v="3"/>
    <x v="3"/>
    <x v="3"/>
  </r>
  <r>
    <n v="126"/>
    <x v="126"/>
    <s v="Proactive methodical benchmark"/>
    <n v="180200"/>
    <n v="69617"/>
    <n v="39"/>
    <x v="0"/>
    <n v="774"/>
    <n v="89.94"/>
    <x v="1"/>
    <s v="USD"/>
    <n v="1471150800"/>
    <n v="1473570000"/>
    <b v="0"/>
    <b v="1"/>
    <x v="3"/>
    <x v="3"/>
    <x v="3"/>
  </r>
  <r>
    <n v="127"/>
    <x v="127"/>
    <s v="Team-oriented 6thgeneration matrix"/>
    <n v="103200"/>
    <n v="53067"/>
    <n v="51"/>
    <x v="0"/>
    <n v="672"/>
    <n v="78.97"/>
    <x v="0"/>
    <s v="CAD"/>
    <n v="1273640400"/>
    <n v="1273899600"/>
    <b v="0"/>
    <b v="0"/>
    <x v="3"/>
    <x v="3"/>
    <x v="3"/>
  </r>
  <r>
    <n v="128"/>
    <x v="128"/>
    <s v="Phased human-resource core"/>
    <n v="70600"/>
    <n v="42596"/>
    <n v="60"/>
    <x v="3"/>
    <n v="532"/>
    <n v="80.069999999999993"/>
    <x v="1"/>
    <s v="USD"/>
    <n v="1282885200"/>
    <n v="1284008400"/>
    <b v="0"/>
    <b v="0"/>
    <x v="1"/>
    <x v="1"/>
    <x v="1"/>
  </r>
  <r>
    <n v="129"/>
    <x v="129"/>
    <s v="Mandatory tertiary implementation"/>
    <n v="148500"/>
    <n v="4756"/>
    <n v="3"/>
    <x v="3"/>
    <n v="55"/>
    <n v="86.47"/>
    <x v="2"/>
    <s v="AUD"/>
    <n v="1422943200"/>
    <n v="1425103200"/>
    <b v="0"/>
    <b v="0"/>
    <x v="0"/>
    <x v="0"/>
    <x v="0"/>
  </r>
  <r>
    <n v="130"/>
    <x v="130"/>
    <s v="Secured directional encryption"/>
    <n v="9600"/>
    <n v="14925"/>
    <n v="155"/>
    <x v="1"/>
    <n v="533"/>
    <n v="28"/>
    <x v="3"/>
    <s v="DKK"/>
    <n v="1319605200"/>
    <n v="1320991200"/>
    <b v="0"/>
    <b v="0"/>
    <x v="6"/>
    <x v="4"/>
    <x v="6"/>
  </r>
  <r>
    <n v="131"/>
    <x v="131"/>
    <s v="Distributed 5thgeneration implementation"/>
    <n v="164700"/>
    <n v="166116"/>
    <n v="101"/>
    <x v="1"/>
    <n v="2443"/>
    <n v="68"/>
    <x v="4"/>
    <s v="GBP"/>
    <n v="1385704800"/>
    <n v="1386828000"/>
    <b v="0"/>
    <b v="0"/>
    <x v="2"/>
    <x v="2"/>
    <x v="2"/>
  </r>
  <r>
    <n v="132"/>
    <x v="132"/>
    <s v="Virtual static core"/>
    <n v="3300"/>
    <n v="3834"/>
    <n v="116"/>
    <x v="1"/>
    <n v="89"/>
    <n v="43.08"/>
    <x v="1"/>
    <s v="USD"/>
    <n v="1515736800"/>
    <n v="1517119200"/>
    <b v="0"/>
    <b v="1"/>
    <x v="3"/>
    <x v="3"/>
    <x v="3"/>
  </r>
  <r>
    <n v="133"/>
    <x v="133"/>
    <s v="Secured content-based product"/>
    <n v="4500"/>
    <n v="13985"/>
    <n v="311"/>
    <x v="1"/>
    <n v="159"/>
    <n v="87.96"/>
    <x v="1"/>
    <s v="USD"/>
    <n v="1313125200"/>
    <n v="1315026000"/>
    <b v="0"/>
    <b v="0"/>
    <x v="21"/>
    <x v="1"/>
    <x v="21"/>
  </r>
  <r>
    <n v="134"/>
    <x v="134"/>
    <s v="Secured executive concept"/>
    <n v="99500"/>
    <n v="89288"/>
    <n v="90"/>
    <x v="0"/>
    <n v="940"/>
    <n v="94.99"/>
    <x v="5"/>
    <s v="CHF"/>
    <n v="1308459600"/>
    <n v="1312693200"/>
    <b v="0"/>
    <b v="1"/>
    <x v="4"/>
    <x v="4"/>
    <x v="4"/>
  </r>
  <r>
    <n v="135"/>
    <x v="135"/>
    <s v="Balanced zero-defect software"/>
    <n v="7700"/>
    <n v="5488"/>
    <n v="71"/>
    <x v="0"/>
    <n v="117"/>
    <n v="46.91"/>
    <x v="1"/>
    <s v="USD"/>
    <n v="1362636000"/>
    <n v="1363064400"/>
    <b v="0"/>
    <b v="1"/>
    <x v="3"/>
    <x v="3"/>
    <x v="3"/>
  </r>
  <r>
    <n v="136"/>
    <x v="136"/>
    <s v="Distributed context-sensitive flexibility"/>
    <n v="82800"/>
    <n v="2721"/>
    <n v="3"/>
    <x v="3"/>
    <n v="58"/>
    <n v="46.91"/>
    <x v="1"/>
    <s v="USD"/>
    <n v="1402117200"/>
    <n v="1403154000"/>
    <b v="0"/>
    <b v="1"/>
    <x v="6"/>
    <x v="4"/>
    <x v="6"/>
  </r>
  <r>
    <n v="137"/>
    <x v="137"/>
    <s v="Down-sized disintermediate support"/>
    <n v="1800"/>
    <n v="4712"/>
    <n v="262"/>
    <x v="1"/>
    <n v="50"/>
    <n v="94.24"/>
    <x v="1"/>
    <s v="USD"/>
    <n v="1286341200"/>
    <n v="1286859600"/>
    <b v="0"/>
    <b v="0"/>
    <x v="9"/>
    <x v="5"/>
    <x v="9"/>
  </r>
  <r>
    <n v="138"/>
    <x v="138"/>
    <s v="Stand-alone mission-critical moratorium"/>
    <n v="9600"/>
    <n v="9216"/>
    <n v="96"/>
    <x v="0"/>
    <n v="115"/>
    <n v="80.14"/>
    <x v="1"/>
    <s v="USD"/>
    <n v="1348808400"/>
    <n v="1349326800"/>
    <b v="0"/>
    <b v="0"/>
    <x v="20"/>
    <x v="6"/>
    <x v="20"/>
  </r>
  <r>
    <n v="139"/>
    <x v="139"/>
    <s v="Down-sized empowering protocol"/>
    <n v="92100"/>
    <n v="19246"/>
    <n v="21"/>
    <x v="0"/>
    <n v="326"/>
    <n v="59.04"/>
    <x v="1"/>
    <s v="USD"/>
    <n v="1429592400"/>
    <n v="1430974800"/>
    <b v="0"/>
    <b v="1"/>
    <x v="8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x v="4"/>
    <x v="4"/>
    <x v="4"/>
  </r>
  <r>
    <n v="141"/>
    <x v="141"/>
    <s v="Distributed motivating algorithm"/>
    <n v="64300"/>
    <n v="65323"/>
    <n v="102"/>
    <x v="1"/>
    <n v="1071"/>
    <n v="60.99"/>
    <x v="1"/>
    <s v="USD"/>
    <n v="1434085200"/>
    <n v="1434603600"/>
    <b v="0"/>
    <b v="0"/>
    <x v="2"/>
    <x v="2"/>
    <x v="2"/>
  </r>
  <r>
    <n v="142"/>
    <x v="142"/>
    <s v="Expanded solution-oriented benchmark"/>
    <n v="5000"/>
    <n v="11502"/>
    <n v="230"/>
    <x v="1"/>
    <n v="117"/>
    <n v="98.31"/>
    <x v="1"/>
    <s v="USD"/>
    <n v="1333688400"/>
    <n v="1337230800"/>
    <b v="0"/>
    <b v="0"/>
    <x v="2"/>
    <x v="2"/>
    <x v="2"/>
  </r>
  <r>
    <n v="143"/>
    <x v="143"/>
    <s v="Implemented discrete secured line"/>
    <n v="5400"/>
    <n v="7322"/>
    <n v="136"/>
    <x v="1"/>
    <n v="70"/>
    <n v="104.6"/>
    <x v="1"/>
    <s v="USD"/>
    <n v="1277701200"/>
    <n v="1279429200"/>
    <b v="0"/>
    <b v="0"/>
    <x v="7"/>
    <x v="1"/>
    <x v="7"/>
  </r>
  <r>
    <n v="144"/>
    <x v="144"/>
    <s v="Multi-lateral actuating installation"/>
    <n v="9000"/>
    <n v="11619"/>
    <n v="129"/>
    <x v="1"/>
    <n v="135"/>
    <n v="86.07"/>
    <x v="1"/>
    <s v="USD"/>
    <n v="1560747600"/>
    <n v="1561438800"/>
    <b v="0"/>
    <b v="0"/>
    <x v="3"/>
    <x v="3"/>
    <x v="3"/>
  </r>
  <r>
    <n v="145"/>
    <x v="145"/>
    <s v="Secured reciprocal array"/>
    <n v="25000"/>
    <n v="59128"/>
    <n v="237"/>
    <x v="1"/>
    <n v="768"/>
    <n v="76.989999999999995"/>
    <x v="5"/>
    <s v="CHF"/>
    <n v="1410066000"/>
    <n v="1410498000"/>
    <b v="0"/>
    <b v="0"/>
    <x v="8"/>
    <x v="2"/>
    <x v="8"/>
  </r>
  <r>
    <n v="146"/>
    <x v="146"/>
    <s v="Optional bandwidth-monitored middleware"/>
    <n v="8800"/>
    <n v="1518"/>
    <n v="17"/>
    <x v="3"/>
    <n v="51"/>
    <n v="29.76"/>
    <x v="1"/>
    <s v="USD"/>
    <n v="1320732000"/>
    <n v="1322460000"/>
    <b v="0"/>
    <b v="0"/>
    <x v="3"/>
    <x v="3"/>
    <x v="3"/>
  </r>
  <r>
    <n v="147"/>
    <x v="147"/>
    <s v="Upgradable upward-trending workforce"/>
    <n v="8300"/>
    <n v="9337"/>
    <n v="112"/>
    <x v="1"/>
    <n v="199"/>
    <n v="46.92"/>
    <x v="1"/>
    <s v="USD"/>
    <n v="1465794000"/>
    <n v="1466312400"/>
    <b v="0"/>
    <b v="1"/>
    <x v="3"/>
    <x v="3"/>
    <x v="3"/>
  </r>
  <r>
    <n v="148"/>
    <x v="148"/>
    <s v="Upgradable hybrid capability"/>
    <n v="9300"/>
    <n v="11255"/>
    <n v="121"/>
    <x v="1"/>
    <n v="107"/>
    <n v="105.19"/>
    <x v="1"/>
    <s v="USD"/>
    <n v="1500958800"/>
    <n v="1501736400"/>
    <b v="0"/>
    <b v="0"/>
    <x v="8"/>
    <x v="2"/>
    <x v="8"/>
  </r>
  <r>
    <n v="149"/>
    <x v="149"/>
    <s v="Managed fresh-thinking flexibility"/>
    <n v="6200"/>
    <n v="13632"/>
    <n v="220"/>
    <x v="1"/>
    <n v="195"/>
    <n v="69.91"/>
    <x v="1"/>
    <s v="USD"/>
    <n v="1357020000"/>
    <n v="1361512800"/>
    <b v="0"/>
    <b v="0"/>
    <x v="7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x v="151"/>
    <s v="Customizable intermediate extranet"/>
    <n v="137200"/>
    <n v="88037"/>
    <n v="64"/>
    <x v="0"/>
    <n v="1467"/>
    <n v="60.01"/>
    <x v="1"/>
    <s v="USD"/>
    <n v="1402290000"/>
    <n v="1406696400"/>
    <b v="0"/>
    <b v="0"/>
    <x v="5"/>
    <x v="1"/>
    <x v="5"/>
  </r>
  <r>
    <n v="152"/>
    <x v="152"/>
    <s v="User-centric fault-tolerant task-force"/>
    <n v="41500"/>
    <n v="175573"/>
    <n v="423"/>
    <x v="1"/>
    <n v="3376"/>
    <n v="52.01"/>
    <x v="1"/>
    <s v="USD"/>
    <n v="1487311200"/>
    <n v="1487916000"/>
    <b v="0"/>
    <b v="0"/>
    <x v="7"/>
    <x v="1"/>
    <x v="7"/>
  </r>
  <r>
    <n v="153"/>
    <x v="153"/>
    <s v="Multi-tiered radical definition"/>
    <n v="189400"/>
    <n v="176112"/>
    <n v="93"/>
    <x v="0"/>
    <n v="5681"/>
    <n v="31"/>
    <x v="1"/>
    <s v="USD"/>
    <n v="1350622800"/>
    <n v="1351141200"/>
    <b v="0"/>
    <b v="0"/>
    <x v="3"/>
    <x v="3"/>
    <x v="3"/>
  </r>
  <r>
    <n v="154"/>
    <x v="154"/>
    <s v="Devolved foreground benchmark"/>
    <n v="171300"/>
    <n v="100650"/>
    <n v="59"/>
    <x v="0"/>
    <n v="1059"/>
    <n v="95.04"/>
    <x v="1"/>
    <s v="USD"/>
    <n v="1463029200"/>
    <n v="1465016400"/>
    <b v="0"/>
    <b v="1"/>
    <x v="7"/>
    <x v="1"/>
    <x v="7"/>
  </r>
  <r>
    <n v="155"/>
    <x v="155"/>
    <s v="Distributed eco-centric methodology"/>
    <n v="139500"/>
    <n v="90706"/>
    <n v="65"/>
    <x v="0"/>
    <n v="1194"/>
    <n v="75.97"/>
    <x v="1"/>
    <s v="USD"/>
    <n v="1269493200"/>
    <n v="1270789200"/>
    <b v="0"/>
    <b v="0"/>
    <x v="3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x v="1"/>
    <x v="1"/>
    <x v="1"/>
  </r>
  <r>
    <n v="157"/>
    <x v="157"/>
    <s v="User-friendly reciprocal initiative"/>
    <n v="4200"/>
    <n v="2212"/>
    <n v="53"/>
    <x v="0"/>
    <n v="30"/>
    <n v="73.73"/>
    <x v="2"/>
    <s v="AUD"/>
    <n v="1388383200"/>
    <n v="1389420000"/>
    <b v="0"/>
    <b v="0"/>
    <x v="14"/>
    <x v="7"/>
    <x v="14"/>
  </r>
  <r>
    <n v="158"/>
    <x v="158"/>
    <s v="Ergonomic fresh-thinking installation"/>
    <n v="2100"/>
    <n v="4640"/>
    <n v="221"/>
    <x v="1"/>
    <n v="41"/>
    <n v="113.17"/>
    <x v="1"/>
    <s v="USD"/>
    <n v="1449554400"/>
    <n v="1449640800"/>
    <b v="0"/>
    <b v="0"/>
    <x v="1"/>
    <x v="1"/>
    <x v="1"/>
  </r>
  <r>
    <n v="159"/>
    <x v="159"/>
    <s v="Robust explicit hardware"/>
    <n v="191200"/>
    <n v="191222"/>
    <n v="100"/>
    <x v="1"/>
    <n v="1821"/>
    <n v="105.01"/>
    <x v="1"/>
    <s v="USD"/>
    <n v="1553662800"/>
    <n v="1555218000"/>
    <b v="0"/>
    <b v="1"/>
    <x v="3"/>
    <x v="3"/>
    <x v="3"/>
  </r>
  <r>
    <n v="160"/>
    <x v="160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x v="8"/>
    <x v="2"/>
    <x v="8"/>
  </r>
  <r>
    <n v="161"/>
    <x v="161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x v="2"/>
    <x v="2"/>
    <x v="2"/>
  </r>
  <r>
    <n v="162"/>
    <x v="162"/>
    <s v="Extended bottom-line open architecture"/>
    <n v="6100"/>
    <n v="9134"/>
    <n v="150"/>
    <x v="1"/>
    <n v="157"/>
    <n v="58.18"/>
    <x v="5"/>
    <s v="CHF"/>
    <n v="1544248800"/>
    <n v="1546840800"/>
    <b v="0"/>
    <b v="0"/>
    <x v="1"/>
    <x v="1"/>
    <x v="1"/>
  </r>
  <r>
    <n v="163"/>
    <x v="163"/>
    <s v="Extended reciprocal circuit"/>
    <n v="3500"/>
    <n v="8864"/>
    <n v="253"/>
    <x v="1"/>
    <n v="246"/>
    <n v="36.03"/>
    <x v="1"/>
    <s v="USD"/>
    <n v="1508475600"/>
    <n v="1512712800"/>
    <b v="0"/>
    <b v="1"/>
    <x v="14"/>
    <x v="7"/>
    <x v="14"/>
  </r>
  <r>
    <n v="164"/>
    <x v="164"/>
    <s v="Polarized human-resource protocol"/>
    <n v="150500"/>
    <n v="150755"/>
    <n v="100"/>
    <x v="1"/>
    <n v="1396"/>
    <n v="107.99"/>
    <x v="1"/>
    <s v="USD"/>
    <n v="1507438800"/>
    <n v="1507525200"/>
    <b v="0"/>
    <b v="0"/>
    <x v="3"/>
    <x v="3"/>
    <x v="3"/>
  </r>
  <r>
    <n v="165"/>
    <x v="165"/>
    <s v="Synergized radical product"/>
    <n v="90400"/>
    <n v="110279"/>
    <n v="122"/>
    <x v="1"/>
    <n v="2506"/>
    <n v="44.01"/>
    <x v="1"/>
    <s v="USD"/>
    <n v="1501563600"/>
    <n v="1504328400"/>
    <b v="0"/>
    <b v="0"/>
    <x v="2"/>
    <x v="2"/>
    <x v="2"/>
  </r>
  <r>
    <n v="166"/>
    <x v="166"/>
    <s v="Robust heuristic artificial intelligence"/>
    <n v="9800"/>
    <n v="13439"/>
    <n v="137"/>
    <x v="1"/>
    <n v="244"/>
    <n v="55.08"/>
    <x v="1"/>
    <s v="USD"/>
    <n v="1292997600"/>
    <n v="1293343200"/>
    <b v="0"/>
    <b v="0"/>
    <x v="14"/>
    <x v="7"/>
    <x v="14"/>
  </r>
  <r>
    <n v="167"/>
    <x v="167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  <x v="3"/>
  </r>
  <r>
    <n v="168"/>
    <x v="168"/>
    <s v="Ergonomic uniform open system"/>
    <n v="128100"/>
    <n v="40107"/>
    <n v="31"/>
    <x v="0"/>
    <n v="955"/>
    <n v="42"/>
    <x v="3"/>
    <s v="DKK"/>
    <n v="1550815200"/>
    <n v="1552798800"/>
    <b v="0"/>
    <b v="1"/>
    <x v="7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x v="12"/>
    <x v="4"/>
    <x v="12"/>
  </r>
  <r>
    <n v="170"/>
    <x v="170"/>
    <s v="Mandatory mobile product"/>
    <n v="188100"/>
    <n v="5528"/>
    <n v="3"/>
    <x v="0"/>
    <n v="67"/>
    <n v="82.51"/>
    <x v="1"/>
    <s v="USD"/>
    <n v="1501736400"/>
    <n v="1502341200"/>
    <b v="0"/>
    <b v="0"/>
    <x v="7"/>
    <x v="1"/>
    <x v="7"/>
  </r>
  <r>
    <n v="171"/>
    <x v="171"/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18"/>
    <x v="5"/>
    <x v="18"/>
  </r>
  <r>
    <n v="172"/>
    <x v="172"/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  <x v="4"/>
  </r>
  <r>
    <n v="173"/>
    <x v="173"/>
    <s v="Cross-group 4thgeneration middleware"/>
    <n v="96700"/>
    <n v="157635"/>
    <n v="163"/>
    <x v="1"/>
    <n v="1561"/>
    <n v="100.98"/>
    <x v="1"/>
    <s v="USD"/>
    <n v="1368853200"/>
    <n v="1369371600"/>
    <b v="0"/>
    <b v="0"/>
    <x v="3"/>
    <x v="3"/>
    <x v="3"/>
  </r>
  <r>
    <n v="174"/>
    <x v="174"/>
    <s v="Pre-emptive scalable access"/>
    <n v="600"/>
    <n v="5368"/>
    <n v="895"/>
    <x v="1"/>
    <n v="48"/>
    <n v="111.83"/>
    <x v="1"/>
    <s v="USD"/>
    <n v="1444021200"/>
    <n v="1444107600"/>
    <b v="0"/>
    <b v="1"/>
    <x v="8"/>
    <x v="2"/>
    <x v="8"/>
  </r>
  <r>
    <n v="175"/>
    <x v="175"/>
    <s v="Sharable intangible migration"/>
    <n v="181200"/>
    <n v="47459"/>
    <n v="26"/>
    <x v="0"/>
    <n v="1130"/>
    <n v="42"/>
    <x v="1"/>
    <s v="USD"/>
    <n v="1472619600"/>
    <n v="1474261200"/>
    <b v="0"/>
    <b v="0"/>
    <x v="3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x v="3"/>
    <x v="3"/>
    <x v="3"/>
  </r>
  <r>
    <n v="177"/>
    <x v="177"/>
    <s v="Digitized solution-oriented product"/>
    <n v="38800"/>
    <n v="161593"/>
    <n v="416"/>
    <x v="1"/>
    <n v="2739"/>
    <n v="59"/>
    <x v="1"/>
    <s v="USD"/>
    <n v="1289800800"/>
    <n v="1291960800"/>
    <b v="0"/>
    <b v="0"/>
    <x v="3"/>
    <x v="3"/>
    <x v="3"/>
  </r>
  <r>
    <n v="178"/>
    <x v="178"/>
    <s v="Triple-buffered cohesive structure"/>
    <n v="7200"/>
    <n v="6927"/>
    <n v="96"/>
    <x v="0"/>
    <n v="210"/>
    <n v="32.99"/>
    <x v="1"/>
    <s v="USD"/>
    <n v="1505970000"/>
    <n v="1506747600"/>
    <b v="0"/>
    <b v="0"/>
    <x v="0"/>
    <x v="0"/>
    <x v="0"/>
  </r>
  <r>
    <n v="179"/>
    <x v="179"/>
    <s v="Realigned human-resource orchestration"/>
    <n v="44500"/>
    <n v="159185"/>
    <n v="358"/>
    <x v="1"/>
    <n v="3537"/>
    <n v="45.01"/>
    <x v="0"/>
    <s v="CAD"/>
    <n v="1363496400"/>
    <n v="1363582800"/>
    <b v="0"/>
    <b v="1"/>
    <x v="3"/>
    <x v="3"/>
    <x v="3"/>
  </r>
  <r>
    <n v="180"/>
    <x v="180"/>
    <s v="Optional clear-thinking software"/>
    <n v="56000"/>
    <n v="172736"/>
    <n v="308"/>
    <x v="1"/>
    <n v="2107"/>
    <n v="81.98"/>
    <x v="2"/>
    <s v="AUD"/>
    <n v="1269234000"/>
    <n v="1269666000"/>
    <b v="0"/>
    <b v="0"/>
    <x v="8"/>
    <x v="2"/>
    <x v="8"/>
  </r>
  <r>
    <n v="181"/>
    <x v="181"/>
    <s v="Centralized global approach"/>
    <n v="8600"/>
    <n v="5315"/>
    <n v="62"/>
    <x v="0"/>
    <n v="136"/>
    <n v="39.08"/>
    <x v="1"/>
    <s v="USD"/>
    <n v="1507093200"/>
    <n v="1508648400"/>
    <b v="0"/>
    <b v="0"/>
    <x v="2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x v="3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x v="1"/>
    <x v="1"/>
    <x v="1"/>
  </r>
  <r>
    <n v="184"/>
    <x v="184"/>
    <s v="Adaptive asynchronous emulation"/>
    <n v="3600"/>
    <n v="10550"/>
    <n v="293"/>
    <x v="1"/>
    <n v="340"/>
    <n v="31.03"/>
    <x v="1"/>
    <s v="USD"/>
    <n v="1556859600"/>
    <n v="1556946000"/>
    <b v="0"/>
    <b v="0"/>
    <x v="3"/>
    <x v="3"/>
    <x v="3"/>
  </r>
  <r>
    <n v="185"/>
    <x v="185"/>
    <s v="Innovative actuating conglomeration"/>
    <n v="1000"/>
    <n v="718"/>
    <n v="72"/>
    <x v="0"/>
    <n v="19"/>
    <n v="37.79"/>
    <x v="1"/>
    <s v="USD"/>
    <n v="1526187600"/>
    <n v="1527138000"/>
    <b v="0"/>
    <b v="0"/>
    <x v="19"/>
    <x v="4"/>
    <x v="19"/>
  </r>
  <r>
    <n v="186"/>
    <x v="186"/>
    <s v="Grass-roots foreground policy"/>
    <n v="88800"/>
    <n v="28358"/>
    <n v="32"/>
    <x v="0"/>
    <n v="886"/>
    <n v="32.01"/>
    <x v="1"/>
    <s v="USD"/>
    <n v="1400821200"/>
    <n v="1402117200"/>
    <b v="0"/>
    <b v="0"/>
    <x v="3"/>
    <x v="3"/>
    <x v="3"/>
  </r>
  <r>
    <n v="187"/>
    <x v="187"/>
    <s v="Horizontal transitional paradigm"/>
    <n v="60200"/>
    <n v="138384"/>
    <n v="230"/>
    <x v="1"/>
    <n v="1442"/>
    <n v="95.97"/>
    <x v="0"/>
    <s v="CAD"/>
    <n v="1361599200"/>
    <n v="1364014800"/>
    <b v="0"/>
    <b v="1"/>
    <x v="12"/>
    <x v="4"/>
    <x v="12"/>
  </r>
  <r>
    <n v="188"/>
    <x v="188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  <x v="3"/>
  </r>
  <r>
    <n v="189"/>
    <x v="189"/>
    <s v="Switchable contextually-based access"/>
    <n v="191300"/>
    <n v="45004"/>
    <n v="24"/>
    <x v="3"/>
    <n v="441"/>
    <n v="102.05"/>
    <x v="1"/>
    <s v="USD"/>
    <n v="1457071200"/>
    <n v="1457071200"/>
    <b v="0"/>
    <b v="0"/>
    <x v="3"/>
    <x v="3"/>
    <x v="3"/>
  </r>
  <r>
    <n v="190"/>
    <x v="190"/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  <x v="3"/>
  </r>
  <r>
    <n v="191"/>
    <x v="191"/>
    <s v="Mandatory reciprocal superstructure"/>
    <n v="8400"/>
    <n v="3188"/>
    <n v="38"/>
    <x v="0"/>
    <n v="86"/>
    <n v="37.07"/>
    <x v="6"/>
    <s v="EUR"/>
    <n v="1552366800"/>
    <n v="1552626000"/>
    <b v="0"/>
    <b v="0"/>
    <x v="3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x v="1"/>
    <x v="1"/>
    <x v="1"/>
  </r>
  <r>
    <n v="193"/>
    <x v="193"/>
    <s v="Progressive discrete hub"/>
    <n v="6600"/>
    <n v="3012"/>
    <n v="46"/>
    <x v="0"/>
    <n v="65"/>
    <n v="46.34"/>
    <x v="1"/>
    <s v="USD"/>
    <n v="1523163600"/>
    <n v="1523509200"/>
    <b v="1"/>
    <b v="0"/>
    <x v="7"/>
    <x v="1"/>
    <x v="7"/>
  </r>
  <r>
    <n v="194"/>
    <x v="194"/>
    <s v="Assimilated multi-tasking archive"/>
    <n v="7100"/>
    <n v="8716"/>
    <n v="123"/>
    <x v="1"/>
    <n v="126"/>
    <n v="69.17"/>
    <x v="1"/>
    <s v="USD"/>
    <n v="1442206800"/>
    <n v="1443589200"/>
    <b v="0"/>
    <b v="0"/>
    <x v="16"/>
    <x v="1"/>
    <x v="16"/>
  </r>
  <r>
    <n v="195"/>
    <x v="195"/>
    <s v="Upgradable high-level solution"/>
    <n v="15800"/>
    <n v="57157"/>
    <n v="362"/>
    <x v="1"/>
    <n v="524"/>
    <n v="109.08"/>
    <x v="1"/>
    <s v="USD"/>
    <n v="1532840400"/>
    <n v="1533445200"/>
    <b v="0"/>
    <b v="0"/>
    <x v="5"/>
    <x v="1"/>
    <x v="5"/>
  </r>
  <r>
    <n v="196"/>
    <x v="196"/>
    <s v="Organic bandwidth-monitored frame"/>
    <n v="8200"/>
    <n v="5178"/>
    <n v="63"/>
    <x v="0"/>
    <n v="100"/>
    <n v="51.78"/>
    <x v="3"/>
    <s v="DKK"/>
    <n v="1472878800"/>
    <n v="1474520400"/>
    <b v="0"/>
    <b v="0"/>
    <x v="8"/>
    <x v="2"/>
    <x v="8"/>
  </r>
  <r>
    <n v="197"/>
    <x v="197"/>
    <s v="Business-focused logistical framework"/>
    <n v="54700"/>
    <n v="163118"/>
    <n v="298"/>
    <x v="1"/>
    <n v="1989"/>
    <n v="82.01"/>
    <x v="1"/>
    <s v="USD"/>
    <n v="1498194000"/>
    <n v="1499403600"/>
    <b v="0"/>
    <b v="0"/>
    <x v="6"/>
    <x v="4"/>
    <x v="6"/>
  </r>
  <r>
    <n v="198"/>
    <x v="198"/>
    <s v="Universal multi-state capability"/>
    <n v="63200"/>
    <n v="6041"/>
    <n v="10"/>
    <x v="0"/>
    <n v="168"/>
    <n v="35.96"/>
    <x v="1"/>
    <s v="USD"/>
    <n v="1281070800"/>
    <n v="1283576400"/>
    <b v="0"/>
    <b v="0"/>
    <x v="5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x v="1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x v="201"/>
    <s v="Cross-platform bi-directional workforce"/>
    <n v="2100"/>
    <n v="14305"/>
    <n v="681"/>
    <x v="1"/>
    <n v="157"/>
    <n v="91.11"/>
    <x v="1"/>
    <s v="USD"/>
    <n v="1406264400"/>
    <n v="1407819600"/>
    <b v="0"/>
    <b v="0"/>
    <x v="2"/>
    <x v="2"/>
    <x v="2"/>
  </r>
  <r>
    <n v="202"/>
    <x v="202"/>
    <s v="Upgradable scalable methodology"/>
    <n v="8300"/>
    <n v="6543"/>
    <n v="79"/>
    <x v="3"/>
    <n v="82"/>
    <n v="79.790000000000006"/>
    <x v="1"/>
    <s v="USD"/>
    <n v="1317531600"/>
    <n v="1317877200"/>
    <b v="0"/>
    <b v="0"/>
    <x v="0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x v="3"/>
    <x v="3"/>
    <x v="3"/>
  </r>
  <r>
    <n v="204"/>
    <x v="204"/>
    <s v="Mandatory multimedia leverage"/>
    <n v="75000"/>
    <n v="2529"/>
    <n v="3"/>
    <x v="0"/>
    <n v="40"/>
    <n v="63.23"/>
    <x v="1"/>
    <s v="USD"/>
    <n v="1301806800"/>
    <n v="1302670800"/>
    <b v="0"/>
    <b v="0"/>
    <x v="17"/>
    <x v="1"/>
    <x v="17"/>
  </r>
  <r>
    <n v="205"/>
    <x v="205"/>
    <s v="Focused analyzing circuit"/>
    <n v="1300"/>
    <n v="5614"/>
    <n v="432"/>
    <x v="1"/>
    <n v="80"/>
    <n v="70.180000000000007"/>
    <x v="1"/>
    <s v="USD"/>
    <n v="1539752400"/>
    <n v="1540789200"/>
    <b v="1"/>
    <b v="0"/>
    <x v="3"/>
    <x v="3"/>
    <x v="3"/>
  </r>
  <r>
    <n v="206"/>
    <x v="206"/>
    <s v="Fundamental grid-enabled strategy"/>
    <n v="9000"/>
    <n v="3496"/>
    <n v="39"/>
    <x v="3"/>
    <n v="57"/>
    <n v="61.33"/>
    <x v="1"/>
    <s v="USD"/>
    <n v="1267250400"/>
    <n v="1268028000"/>
    <b v="0"/>
    <b v="0"/>
    <x v="13"/>
    <x v="5"/>
    <x v="13"/>
  </r>
  <r>
    <n v="207"/>
    <x v="207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  <x v="1"/>
  </r>
  <r>
    <n v="208"/>
    <x v="208"/>
    <s v="Mandatory multi-tasking encryption"/>
    <n v="196900"/>
    <n v="199110"/>
    <n v="101"/>
    <x v="1"/>
    <n v="2053"/>
    <n v="96.98"/>
    <x v="1"/>
    <s v="USD"/>
    <n v="1510207200"/>
    <n v="1512280800"/>
    <b v="0"/>
    <b v="0"/>
    <x v="4"/>
    <x v="4"/>
    <x v="4"/>
  </r>
  <r>
    <n v="209"/>
    <x v="209"/>
    <s v="Distributed system-worthy application"/>
    <n v="194500"/>
    <n v="41212"/>
    <n v="21"/>
    <x v="2"/>
    <n v="808"/>
    <n v="51"/>
    <x v="2"/>
    <s v="AUD"/>
    <n v="1462510800"/>
    <n v="1463115600"/>
    <b v="0"/>
    <b v="0"/>
    <x v="4"/>
    <x v="4"/>
    <x v="4"/>
  </r>
  <r>
    <n v="210"/>
    <x v="210"/>
    <s v="Synergistic tertiary time-frame"/>
    <n v="9400"/>
    <n v="6338"/>
    <n v="67"/>
    <x v="0"/>
    <n v="226"/>
    <n v="28.04"/>
    <x v="3"/>
    <s v="DKK"/>
    <n v="1488520800"/>
    <n v="1490850000"/>
    <b v="0"/>
    <b v="0"/>
    <x v="22"/>
    <x v="4"/>
    <x v="22"/>
  </r>
  <r>
    <n v="211"/>
    <x v="211"/>
    <s v="Customer-focused impactful benchmark"/>
    <n v="104400"/>
    <n v="99100"/>
    <n v="95"/>
    <x v="0"/>
    <n v="1625"/>
    <n v="60.98"/>
    <x v="1"/>
    <s v="USD"/>
    <n v="1377579600"/>
    <n v="1379653200"/>
    <b v="0"/>
    <b v="0"/>
    <x v="3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x v="3"/>
    <x v="3"/>
    <x v="3"/>
  </r>
  <r>
    <n v="213"/>
    <x v="213"/>
    <s v="Face-to-face encompassing info-mediaries"/>
    <n v="87900"/>
    <n v="171549"/>
    <n v="195"/>
    <x v="1"/>
    <n v="4289"/>
    <n v="40"/>
    <x v="1"/>
    <s v="USD"/>
    <n v="1289019600"/>
    <n v="1289714400"/>
    <b v="0"/>
    <b v="1"/>
    <x v="7"/>
    <x v="1"/>
    <x v="7"/>
  </r>
  <r>
    <n v="214"/>
    <x v="214"/>
    <s v="Open-source fresh-thinking policy"/>
    <n v="1400"/>
    <n v="14324"/>
    <n v="1023"/>
    <x v="1"/>
    <n v="165"/>
    <n v="86.81"/>
    <x v="1"/>
    <s v="USD"/>
    <n v="1282194000"/>
    <n v="1282712400"/>
    <b v="0"/>
    <b v="0"/>
    <x v="1"/>
    <x v="1"/>
    <x v="1"/>
  </r>
  <r>
    <n v="215"/>
    <x v="215"/>
    <s v="Extended 24/7 implementation"/>
    <n v="156800"/>
    <n v="6024"/>
    <n v="4"/>
    <x v="0"/>
    <n v="143"/>
    <n v="42.13"/>
    <x v="1"/>
    <s v="USD"/>
    <n v="1550037600"/>
    <n v="1550210400"/>
    <b v="0"/>
    <b v="0"/>
    <x v="3"/>
    <x v="3"/>
    <x v="3"/>
  </r>
  <r>
    <n v="216"/>
    <x v="216"/>
    <s v="Organic dynamic algorithm"/>
    <n v="121700"/>
    <n v="188721"/>
    <n v="155"/>
    <x v="1"/>
    <n v="1815"/>
    <n v="103.98"/>
    <x v="1"/>
    <s v="USD"/>
    <n v="1321941600"/>
    <n v="1322114400"/>
    <b v="0"/>
    <b v="0"/>
    <x v="3"/>
    <x v="3"/>
    <x v="3"/>
  </r>
  <r>
    <n v="217"/>
    <x v="217"/>
    <s v="Organic multi-tasking focus group"/>
    <n v="129400"/>
    <n v="57911"/>
    <n v="45"/>
    <x v="0"/>
    <n v="934"/>
    <n v="62"/>
    <x v="1"/>
    <s v="USD"/>
    <n v="1556427600"/>
    <n v="1557205200"/>
    <b v="0"/>
    <b v="0"/>
    <x v="22"/>
    <x v="4"/>
    <x v="22"/>
  </r>
  <r>
    <n v="218"/>
    <x v="218"/>
    <s v="Adaptive logistical initiative"/>
    <n v="5700"/>
    <n v="12309"/>
    <n v="216"/>
    <x v="1"/>
    <n v="397"/>
    <n v="31.01"/>
    <x v="4"/>
    <s v="GBP"/>
    <n v="1320991200"/>
    <n v="1323928800"/>
    <b v="0"/>
    <b v="1"/>
    <x v="12"/>
    <x v="4"/>
    <x v="12"/>
  </r>
  <r>
    <n v="219"/>
    <x v="219"/>
    <s v="Stand-alone mobile customer loyalty"/>
    <n v="41700"/>
    <n v="138497"/>
    <n v="332"/>
    <x v="1"/>
    <n v="1539"/>
    <n v="89.99"/>
    <x v="1"/>
    <s v="USD"/>
    <n v="1345093200"/>
    <n v="1346130000"/>
    <b v="0"/>
    <b v="0"/>
    <x v="10"/>
    <x v="4"/>
    <x v="10"/>
  </r>
  <r>
    <n v="220"/>
    <x v="220"/>
    <s v="Focused composite approach"/>
    <n v="7900"/>
    <n v="667"/>
    <n v="8"/>
    <x v="0"/>
    <n v="17"/>
    <n v="39.24"/>
    <x v="1"/>
    <s v="USD"/>
    <n v="1309496400"/>
    <n v="1311051600"/>
    <b v="1"/>
    <b v="0"/>
    <x v="3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x v="0"/>
    <x v="0"/>
    <x v="0"/>
  </r>
  <r>
    <n v="222"/>
    <x v="222"/>
    <s v="Cross-group cohesive circuit"/>
    <n v="4800"/>
    <n v="6623"/>
    <n v="138"/>
    <x v="1"/>
    <n v="138"/>
    <n v="47.99"/>
    <x v="1"/>
    <s v="USD"/>
    <n v="1412226000"/>
    <n v="1412312400"/>
    <b v="0"/>
    <b v="0"/>
    <x v="14"/>
    <x v="7"/>
    <x v="14"/>
  </r>
  <r>
    <n v="223"/>
    <x v="223"/>
    <s v="Synergistic explicit capability"/>
    <n v="87300"/>
    <n v="81897"/>
    <n v="94"/>
    <x v="0"/>
    <n v="931"/>
    <n v="87.97"/>
    <x v="1"/>
    <s v="USD"/>
    <n v="1458104400"/>
    <n v="1459314000"/>
    <b v="0"/>
    <b v="0"/>
    <x v="3"/>
    <x v="3"/>
    <x v="3"/>
  </r>
  <r>
    <n v="224"/>
    <x v="224"/>
    <s v="Diverse analyzing definition"/>
    <n v="46300"/>
    <n v="186885"/>
    <n v="404"/>
    <x v="1"/>
    <n v="3594"/>
    <n v="52"/>
    <x v="1"/>
    <s v="USD"/>
    <n v="1411534800"/>
    <n v="1415426400"/>
    <b v="0"/>
    <b v="0"/>
    <x v="22"/>
    <x v="4"/>
    <x v="22"/>
  </r>
  <r>
    <n v="225"/>
    <x v="225"/>
    <s v="Enterprise-wide reciprocal success"/>
    <n v="67800"/>
    <n v="176398"/>
    <n v="260"/>
    <x v="1"/>
    <n v="5880"/>
    <n v="30"/>
    <x v="1"/>
    <s v="USD"/>
    <n v="1399093200"/>
    <n v="1399093200"/>
    <b v="1"/>
    <b v="0"/>
    <x v="1"/>
    <x v="1"/>
    <x v="1"/>
  </r>
  <r>
    <n v="226"/>
    <x v="102"/>
    <s v="Progressive neutral middleware"/>
    <n v="3000"/>
    <n v="10999"/>
    <n v="367"/>
    <x v="1"/>
    <n v="112"/>
    <n v="98.21"/>
    <x v="1"/>
    <s v="USD"/>
    <n v="1270702800"/>
    <n v="1273899600"/>
    <b v="0"/>
    <b v="0"/>
    <x v="14"/>
    <x v="7"/>
    <x v="14"/>
  </r>
  <r>
    <n v="227"/>
    <x v="226"/>
    <s v="Intuitive exuding process improvement"/>
    <n v="60900"/>
    <n v="102751"/>
    <n v="169"/>
    <x v="1"/>
    <n v="943"/>
    <n v="108.96"/>
    <x v="1"/>
    <s v="USD"/>
    <n v="1431666000"/>
    <n v="1432184400"/>
    <b v="0"/>
    <b v="0"/>
    <x v="20"/>
    <x v="6"/>
    <x v="20"/>
  </r>
  <r>
    <n v="228"/>
    <x v="227"/>
    <s v="Exclusive real-time protocol"/>
    <n v="137900"/>
    <n v="165352"/>
    <n v="120"/>
    <x v="1"/>
    <n v="2468"/>
    <n v="67"/>
    <x v="1"/>
    <s v="USD"/>
    <n v="1472619600"/>
    <n v="1474779600"/>
    <b v="0"/>
    <b v="0"/>
    <x v="10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x v="20"/>
    <x v="6"/>
    <x v="20"/>
  </r>
  <r>
    <n v="230"/>
    <x v="229"/>
    <s v="Progressive value-added ability"/>
    <n v="2400"/>
    <n v="10084"/>
    <n v="420"/>
    <x v="1"/>
    <n v="101"/>
    <n v="99.84"/>
    <x v="1"/>
    <s v="USD"/>
    <n v="1575612000"/>
    <n v="1575612000"/>
    <b v="0"/>
    <b v="0"/>
    <x v="11"/>
    <x v="6"/>
    <x v="11"/>
  </r>
  <r>
    <n v="231"/>
    <x v="230"/>
    <s v="Cross-platform uniform hardware"/>
    <n v="7200"/>
    <n v="5523"/>
    <n v="77"/>
    <x v="3"/>
    <n v="67"/>
    <n v="82.43"/>
    <x v="1"/>
    <s v="USD"/>
    <n v="1369112400"/>
    <n v="1374123600"/>
    <b v="0"/>
    <b v="0"/>
    <x v="3"/>
    <x v="3"/>
    <x v="3"/>
  </r>
  <r>
    <n v="232"/>
    <x v="231"/>
    <s v="Progressive secondary portal"/>
    <n v="3400"/>
    <n v="5823"/>
    <n v="171"/>
    <x v="1"/>
    <n v="92"/>
    <n v="63.29"/>
    <x v="1"/>
    <s v="USD"/>
    <n v="1469422800"/>
    <n v="1469509200"/>
    <b v="0"/>
    <b v="0"/>
    <x v="3"/>
    <x v="3"/>
    <x v="3"/>
  </r>
  <r>
    <n v="233"/>
    <x v="232"/>
    <s v="Multi-lateral national adapter"/>
    <n v="3800"/>
    <n v="6000"/>
    <n v="158"/>
    <x v="1"/>
    <n v="62"/>
    <n v="96.77"/>
    <x v="1"/>
    <s v="USD"/>
    <n v="1307854800"/>
    <n v="1309237200"/>
    <b v="0"/>
    <b v="0"/>
    <x v="10"/>
    <x v="4"/>
    <x v="10"/>
  </r>
  <r>
    <n v="234"/>
    <x v="233"/>
    <s v="Enterprise-wide motivating matrices"/>
    <n v="7500"/>
    <n v="8181"/>
    <n v="109"/>
    <x v="1"/>
    <n v="149"/>
    <n v="54.91"/>
    <x v="6"/>
    <s v="EUR"/>
    <n v="1503378000"/>
    <n v="1503982800"/>
    <b v="0"/>
    <b v="1"/>
    <x v="11"/>
    <x v="6"/>
    <x v="11"/>
  </r>
  <r>
    <n v="235"/>
    <x v="234"/>
    <s v="Polarized upward-trending Local Area Network"/>
    <n v="8600"/>
    <n v="3589"/>
    <n v="42"/>
    <x v="0"/>
    <n v="92"/>
    <n v="39.01"/>
    <x v="1"/>
    <s v="USD"/>
    <n v="1486965600"/>
    <n v="1487397600"/>
    <b v="0"/>
    <b v="0"/>
    <x v="10"/>
    <x v="4"/>
    <x v="10"/>
  </r>
  <r>
    <n v="236"/>
    <x v="235"/>
    <s v="Object-based directional function"/>
    <n v="39500"/>
    <n v="4323"/>
    <n v="11"/>
    <x v="0"/>
    <n v="57"/>
    <n v="75.84"/>
    <x v="2"/>
    <s v="AUD"/>
    <n v="1561438800"/>
    <n v="1562043600"/>
    <b v="0"/>
    <b v="1"/>
    <x v="1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x v="10"/>
    <x v="4"/>
    <x v="10"/>
  </r>
  <r>
    <n v="238"/>
    <x v="237"/>
    <s v="Distributed systemic adapter"/>
    <n v="2400"/>
    <n v="10138"/>
    <n v="422"/>
    <x v="1"/>
    <n v="97"/>
    <n v="104.52"/>
    <x v="3"/>
    <s v="DKK"/>
    <n v="1513231200"/>
    <n v="1515391200"/>
    <b v="0"/>
    <b v="1"/>
    <x v="3"/>
    <x v="3"/>
    <x v="3"/>
  </r>
  <r>
    <n v="239"/>
    <x v="238"/>
    <s v="Networked web-enabled instruction set"/>
    <n v="3200"/>
    <n v="3127"/>
    <n v="98"/>
    <x v="0"/>
    <n v="41"/>
    <n v="76.27"/>
    <x v="1"/>
    <s v="USD"/>
    <n v="1440824400"/>
    <n v="1441170000"/>
    <b v="0"/>
    <b v="0"/>
    <x v="8"/>
    <x v="2"/>
    <x v="8"/>
  </r>
  <r>
    <n v="240"/>
    <x v="239"/>
    <s v="Vision-oriented dynamic service-desk"/>
    <n v="29400"/>
    <n v="123124"/>
    <n v="419"/>
    <x v="1"/>
    <n v="1784"/>
    <n v="69.02"/>
    <x v="1"/>
    <s v="USD"/>
    <n v="1281070800"/>
    <n v="1281157200"/>
    <b v="0"/>
    <b v="0"/>
    <x v="3"/>
    <x v="3"/>
    <x v="3"/>
  </r>
  <r>
    <n v="241"/>
    <x v="240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x v="9"/>
    <x v="5"/>
    <x v="9"/>
  </r>
  <r>
    <n v="242"/>
    <x v="241"/>
    <s v="Sharable scalable core"/>
    <n v="8400"/>
    <n v="10729"/>
    <n v="128"/>
    <x v="1"/>
    <n v="250"/>
    <n v="42.92"/>
    <x v="1"/>
    <s v="USD"/>
    <n v="1494392400"/>
    <n v="1495256400"/>
    <b v="0"/>
    <b v="1"/>
    <x v="1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x v="3"/>
    <x v="3"/>
    <x v="3"/>
  </r>
  <r>
    <n v="244"/>
    <x v="243"/>
    <s v="Reverse-engineered system-worthy extranet"/>
    <n v="700"/>
    <n v="3988"/>
    <n v="570"/>
    <x v="1"/>
    <n v="53"/>
    <n v="75.25"/>
    <x v="1"/>
    <s v="USD"/>
    <n v="1405314000"/>
    <n v="1409806800"/>
    <b v="0"/>
    <b v="0"/>
    <x v="3"/>
    <x v="3"/>
    <x v="3"/>
  </r>
  <r>
    <n v="245"/>
    <x v="244"/>
    <s v="Re-engineered systematic monitoring"/>
    <n v="2900"/>
    <n v="14771"/>
    <n v="509"/>
    <x v="1"/>
    <n v="214"/>
    <n v="69.02"/>
    <x v="1"/>
    <s v="USD"/>
    <n v="1396846800"/>
    <n v="1396933200"/>
    <b v="0"/>
    <b v="0"/>
    <x v="3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x v="2"/>
    <x v="2"/>
    <x v="2"/>
  </r>
  <r>
    <n v="247"/>
    <x v="246"/>
    <s v="Triple-buffered fresh-thinking frame"/>
    <n v="19800"/>
    <n v="184658"/>
    <n v="933"/>
    <x v="1"/>
    <n v="1884"/>
    <n v="98.01"/>
    <x v="1"/>
    <s v="USD"/>
    <n v="1482386400"/>
    <n v="1483682400"/>
    <b v="0"/>
    <b v="1"/>
    <x v="13"/>
    <x v="5"/>
    <x v="13"/>
  </r>
  <r>
    <n v="248"/>
    <x v="247"/>
    <s v="Streamlined holistic knowledgebase"/>
    <n v="6200"/>
    <n v="13103"/>
    <n v="211"/>
    <x v="1"/>
    <n v="218"/>
    <n v="60.11"/>
    <x v="2"/>
    <s v="AUD"/>
    <n v="1420005600"/>
    <n v="1420437600"/>
    <b v="0"/>
    <b v="0"/>
    <x v="20"/>
    <x v="6"/>
    <x v="20"/>
  </r>
  <r>
    <n v="249"/>
    <x v="248"/>
    <s v="Up-sized intermediate website"/>
    <n v="61500"/>
    <n v="168095"/>
    <n v="273"/>
    <x v="1"/>
    <n v="6465"/>
    <n v="26"/>
    <x v="1"/>
    <s v="USD"/>
    <n v="1420178400"/>
    <n v="1420783200"/>
    <b v="0"/>
    <b v="0"/>
    <x v="18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x v="250"/>
    <s v="Enhanced user-facing function"/>
    <n v="7100"/>
    <n v="3840"/>
    <n v="54"/>
    <x v="0"/>
    <n v="101"/>
    <n v="38.020000000000003"/>
    <x v="1"/>
    <s v="USD"/>
    <n v="1355032800"/>
    <n v="1355205600"/>
    <b v="0"/>
    <b v="0"/>
    <x v="3"/>
    <x v="3"/>
    <x v="3"/>
  </r>
  <r>
    <n v="252"/>
    <x v="251"/>
    <s v="Operative bandwidth-monitored interface"/>
    <n v="1000"/>
    <n v="6263"/>
    <n v="626"/>
    <x v="1"/>
    <n v="59"/>
    <n v="106.15"/>
    <x v="1"/>
    <s v="USD"/>
    <n v="1382677200"/>
    <n v="1383109200"/>
    <b v="0"/>
    <b v="0"/>
    <x v="3"/>
    <x v="3"/>
    <x v="3"/>
  </r>
  <r>
    <n v="253"/>
    <x v="252"/>
    <s v="Upgradable multi-state instruction set"/>
    <n v="121500"/>
    <n v="108161"/>
    <n v="89"/>
    <x v="0"/>
    <n v="1335"/>
    <n v="81.02"/>
    <x v="0"/>
    <s v="CAD"/>
    <n v="1302238800"/>
    <n v="1303275600"/>
    <b v="0"/>
    <b v="0"/>
    <x v="6"/>
    <x v="4"/>
    <x v="6"/>
  </r>
  <r>
    <n v="254"/>
    <x v="253"/>
    <s v="De-engineered static Local Area Network"/>
    <n v="4600"/>
    <n v="8505"/>
    <n v="185"/>
    <x v="1"/>
    <n v="88"/>
    <n v="96.65"/>
    <x v="1"/>
    <s v="USD"/>
    <n v="1487656800"/>
    <n v="1487829600"/>
    <b v="0"/>
    <b v="0"/>
    <x v="9"/>
    <x v="5"/>
    <x v="9"/>
  </r>
  <r>
    <n v="255"/>
    <x v="254"/>
    <s v="Upgradable grid-enabled superstructure"/>
    <n v="80500"/>
    <n v="96735"/>
    <n v="120"/>
    <x v="1"/>
    <n v="1697"/>
    <n v="57"/>
    <x v="1"/>
    <s v="USD"/>
    <n v="1297836000"/>
    <n v="1298268000"/>
    <b v="0"/>
    <b v="1"/>
    <x v="1"/>
    <x v="1"/>
    <x v="1"/>
  </r>
  <r>
    <n v="256"/>
    <x v="255"/>
    <s v="Optimized actuating toolset"/>
    <n v="4100"/>
    <n v="959"/>
    <n v="23"/>
    <x v="0"/>
    <n v="15"/>
    <n v="63.93"/>
    <x v="4"/>
    <s v="GBP"/>
    <n v="1453615200"/>
    <n v="1456812000"/>
    <b v="0"/>
    <b v="0"/>
    <x v="1"/>
    <x v="1"/>
    <x v="1"/>
  </r>
  <r>
    <n v="257"/>
    <x v="256"/>
    <s v="Decentralized exuding strategy"/>
    <n v="5700"/>
    <n v="8322"/>
    <n v="146"/>
    <x v="1"/>
    <n v="92"/>
    <n v="90.46"/>
    <x v="1"/>
    <s v="USD"/>
    <n v="1362463200"/>
    <n v="1363669200"/>
    <b v="0"/>
    <b v="0"/>
    <x v="3"/>
    <x v="3"/>
    <x v="3"/>
  </r>
  <r>
    <n v="258"/>
    <x v="257"/>
    <s v="Assimilated coherent hardware"/>
    <n v="5000"/>
    <n v="13424"/>
    <n v="268"/>
    <x v="1"/>
    <n v="186"/>
    <n v="72.17"/>
    <x v="1"/>
    <s v="USD"/>
    <n v="1481176800"/>
    <n v="1482904800"/>
    <b v="0"/>
    <b v="1"/>
    <x v="3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x v="14"/>
    <x v="7"/>
    <x v="14"/>
  </r>
  <r>
    <n v="260"/>
    <x v="259"/>
    <s v="Centralized modular initiative"/>
    <n v="6300"/>
    <n v="9935"/>
    <n v="158"/>
    <x v="1"/>
    <n v="261"/>
    <n v="38.07"/>
    <x v="1"/>
    <s v="USD"/>
    <n v="1348808400"/>
    <n v="1349845200"/>
    <b v="0"/>
    <b v="0"/>
    <x v="1"/>
    <x v="1"/>
    <x v="1"/>
  </r>
  <r>
    <n v="261"/>
    <x v="260"/>
    <s v="Reverse-engineered cohesive migration"/>
    <n v="84300"/>
    <n v="26303"/>
    <n v="31"/>
    <x v="0"/>
    <n v="454"/>
    <n v="57.94"/>
    <x v="1"/>
    <s v="USD"/>
    <n v="1282712400"/>
    <n v="1283058000"/>
    <b v="0"/>
    <b v="1"/>
    <x v="1"/>
    <x v="1"/>
    <x v="1"/>
  </r>
  <r>
    <n v="262"/>
    <x v="261"/>
    <s v="Compatible multimedia hub"/>
    <n v="1700"/>
    <n v="5328"/>
    <n v="313"/>
    <x v="1"/>
    <n v="107"/>
    <n v="49.79"/>
    <x v="1"/>
    <s v="USD"/>
    <n v="1301979600"/>
    <n v="1304226000"/>
    <b v="0"/>
    <b v="1"/>
    <x v="7"/>
    <x v="1"/>
    <x v="7"/>
  </r>
  <r>
    <n v="263"/>
    <x v="262"/>
    <s v="Organic eco-centric success"/>
    <n v="2900"/>
    <n v="10756"/>
    <n v="371"/>
    <x v="1"/>
    <n v="199"/>
    <n v="54.05"/>
    <x v="1"/>
    <s v="USD"/>
    <n v="1263016800"/>
    <n v="1263016800"/>
    <b v="0"/>
    <b v="0"/>
    <x v="14"/>
    <x v="7"/>
    <x v="14"/>
  </r>
  <r>
    <n v="264"/>
    <x v="263"/>
    <s v="Virtual reciprocal policy"/>
    <n v="45600"/>
    <n v="165375"/>
    <n v="363"/>
    <x v="1"/>
    <n v="5512"/>
    <n v="30"/>
    <x v="1"/>
    <s v="USD"/>
    <n v="1360648800"/>
    <n v="1362031200"/>
    <b v="0"/>
    <b v="0"/>
    <x v="3"/>
    <x v="3"/>
    <x v="3"/>
  </r>
  <r>
    <n v="265"/>
    <x v="264"/>
    <s v="Persevering interactive emulation"/>
    <n v="4900"/>
    <n v="6031"/>
    <n v="123"/>
    <x v="1"/>
    <n v="86"/>
    <n v="70.13"/>
    <x v="1"/>
    <s v="USD"/>
    <n v="1451800800"/>
    <n v="1455602400"/>
    <b v="0"/>
    <b v="0"/>
    <x v="3"/>
    <x v="3"/>
    <x v="3"/>
  </r>
  <r>
    <n v="266"/>
    <x v="265"/>
    <s v="Proactive responsive emulation"/>
    <n v="111900"/>
    <n v="85902"/>
    <n v="77"/>
    <x v="0"/>
    <n v="3182"/>
    <n v="27"/>
    <x v="6"/>
    <s v="EUR"/>
    <n v="1415340000"/>
    <n v="1418191200"/>
    <b v="0"/>
    <b v="1"/>
    <x v="17"/>
    <x v="1"/>
    <x v="17"/>
  </r>
  <r>
    <n v="267"/>
    <x v="266"/>
    <s v="Extended eco-centric function"/>
    <n v="61600"/>
    <n v="143910"/>
    <n v="234"/>
    <x v="1"/>
    <n v="2768"/>
    <n v="51.99"/>
    <x v="2"/>
    <s v="AUD"/>
    <n v="1351054800"/>
    <n v="1352440800"/>
    <b v="0"/>
    <b v="0"/>
    <x v="3"/>
    <x v="3"/>
    <x v="3"/>
  </r>
  <r>
    <n v="268"/>
    <x v="267"/>
    <s v="Networked optimal productivity"/>
    <n v="1500"/>
    <n v="2708"/>
    <n v="181"/>
    <x v="1"/>
    <n v="48"/>
    <n v="56.42"/>
    <x v="1"/>
    <s v="USD"/>
    <n v="1349326800"/>
    <n v="1353304800"/>
    <b v="0"/>
    <b v="0"/>
    <x v="4"/>
    <x v="4"/>
    <x v="4"/>
  </r>
  <r>
    <n v="269"/>
    <x v="268"/>
    <s v="Persistent attitude-oriented approach"/>
    <n v="3500"/>
    <n v="8842"/>
    <n v="253"/>
    <x v="1"/>
    <n v="87"/>
    <n v="101.63"/>
    <x v="1"/>
    <s v="USD"/>
    <n v="1548914400"/>
    <n v="1550728800"/>
    <b v="0"/>
    <b v="0"/>
    <x v="19"/>
    <x v="4"/>
    <x v="19"/>
  </r>
  <r>
    <n v="270"/>
    <x v="269"/>
    <s v="Triple-buffered 4thgeneration toolset"/>
    <n v="173900"/>
    <n v="47260"/>
    <n v="27"/>
    <x v="3"/>
    <n v="1890"/>
    <n v="25.01"/>
    <x v="1"/>
    <s v="USD"/>
    <n v="1291269600"/>
    <n v="1291442400"/>
    <b v="0"/>
    <b v="0"/>
    <x v="11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x v="14"/>
    <x v="7"/>
    <x v="14"/>
  </r>
  <r>
    <n v="272"/>
    <x v="271"/>
    <s v="Networked radical neural-net"/>
    <n v="51100"/>
    <n v="155349"/>
    <n v="304"/>
    <x v="1"/>
    <n v="1894"/>
    <n v="82.02"/>
    <x v="1"/>
    <s v="USD"/>
    <n v="1562734800"/>
    <n v="1564894800"/>
    <b v="0"/>
    <b v="1"/>
    <x v="3"/>
    <x v="3"/>
    <x v="3"/>
  </r>
  <r>
    <n v="273"/>
    <x v="272"/>
    <s v="Re-engineered heuristic forecast"/>
    <n v="7800"/>
    <n v="10704"/>
    <n v="137"/>
    <x v="1"/>
    <n v="282"/>
    <n v="37.96"/>
    <x v="0"/>
    <s v="CAD"/>
    <n v="1505624400"/>
    <n v="1505883600"/>
    <b v="0"/>
    <b v="0"/>
    <x v="3"/>
    <x v="3"/>
    <x v="3"/>
  </r>
  <r>
    <n v="274"/>
    <x v="273"/>
    <s v="Fully-configurable background algorithm"/>
    <n v="2400"/>
    <n v="773"/>
    <n v="32"/>
    <x v="0"/>
    <n v="15"/>
    <n v="51.53"/>
    <x v="1"/>
    <s v="USD"/>
    <n v="1509948000"/>
    <n v="1510380000"/>
    <b v="0"/>
    <b v="0"/>
    <x v="3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x v="18"/>
    <x v="5"/>
    <x v="18"/>
  </r>
  <r>
    <n v="276"/>
    <x v="275"/>
    <s v="Front-line foreground project"/>
    <n v="5500"/>
    <n v="5324"/>
    <n v="97"/>
    <x v="0"/>
    <n v="133"/>
    <n v="40.03"/>
    <x v="1"/>
    <s v="USD"/>
    <n v="1334811600"/>
    <n v="1335243600"/>
    <b v="0"/>
    <b v="1"/>
    <x v="11"/>
    <x v="6"/>
    <x v="11"/>
  </r>
  <r>
    <n v="277"/>
    <x v="276"/>
    <s v="Persevering system-worthy info-mediaries"/>
    <n v="700"/>
    <n v="7465"/>
    <n v="1066"/>
    <x v="1"/>
    <n v="83"/>
    <n v="89.94"/>
    <x v="1"/>
    <s v="USD"/>
    <n v="1279515600"/>
    <n v="1279688400"/>
    <b v="0"/>
    <b v="0"/>
    <x v="3"/>
    <x v="3"/>
    <x v="3"/>
  </r>
  <r>
    <n v="278"/>
    <x v="277"/>
    <s v="Distributed multi-tasking strategy"/>
    <n v="2700"/>
    <n v="8799"/>
    <n v="326"/>
    <x v="1"/>
    <n v="91"/>
    <n v="96.69"/>
    <x v="1"/>
    <s v="USD"/>
    <n v="1353909600"/>
    <n v="1356069600"/>
    <b v="0"/>
    <b v="0"/>
    <x v="2"/>
    <x v="2"/>
    <x v="2"/>
  </r>
  <r>
    <n v="279"/>
    <x v="278"/>
    <s v="Vision-oriented methodical application"/>
    <n v="8000"/>
    <n v="13656"/>
    <n v="171"/>
    <x v="1"/>
    <n v="546"/>
    <n v="25.01"/>
    <x v="1"/>
    <s v="USD"/>
    <n v="1535950800"/>
    <n v="1536210000"/>
    <b v="0"/>
    <b v="0"/>
    <x v="3"/>
    <x v="3"/>
    <x v="3"/>
  </r>
  <r>
    <n v="280"/>
    <x v="279"/>
    <s v="Function-based high-level infrastructure"/>
    <n v="2500"/>
    <n v="14536"/>
    <n v="581"/>
    <x v="1"/>
    <n v="393"/>
    <n v="36.99"/>
    <x v="1"/>
    <s v="USD"/>
    <n v="1511244000"/>
    <n v="1511762400"/>
    <b v="0"/>
    <b v="0"/>
    <x v="10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x v="3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x v="19"/>
    <x v="4"/>
    <x v="19"/>
  </r>
  <r>
    <n v="283"/>
    <x v="282"/>
    <s v="Business-focused dynamic instruction set"/>
    <n v="8100"/>
    <n v="1517"/>
    <n v="19"/>
    <x v="0"/>
    <n v="29"/>
    <n v="52.31"/>
    <x v="3"/>
    <s v="DKK"/>
    <n v="1464584400"/>
    <n v="1465016400"/>
    <b v="0"/>
    <b v="0"/>
    <x v="1"/>
    <x v="1"/>
    <x v="1"/>
  </r>
  <r>
    <n v="284"/>
    <x v="283"/>
    <s v="Ameliorated fresh-thinking protocol"/>
    <n v="9800"/>
    <n v="8153"/>
    <n v="83"/>
    <x v="0"/>
    <n v="132"/>
    <n v="61.77"/>
    <x v="1"/>
    <s v="USD"/>
    <n v="1335848400"/>
    <n v="1336280400"/>
    <b v="0"/>
    <b v="0"/>
    <x v="2"/>
    <x v="2"/>
    <x v="2"/>
  </r>
  <r>
    <n v="285"/>
    <x v="284"/>
    <s v="Front-line optimizing emulation"/>
    <n v="900"/>
    <n v="6357"/>
    <n v="706"/>
    <x v="1"/>
    <n v="254"/>
    <n v="25.03"/>
    <x v="1"/>
    <s v="USD"/>
    <n v="1473483600"/>
    <n v="1476766800"/>
    <b v="0"/>
    <b v="0"/>
    <x v="3"/>
    <x v="3"/>
    <x v="3"/>
  </r>
  <r>
    <n v="286"/>
    <x v="285"/>
    <s v="Devolved uniform complexity"/>
    <n v="112100"/>
    <n v="19557"/>
    <n v="17"/>
    <x v="3"/>
    <n v="184"/>
    <n v="106.29"/>
    <x v="1"/>
    <s v="USD"/>
    <n v="1479880800"/>
    <n v="1480485600"/>
    <b v="0"/>
    <b v="0"/>
    <x v="3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x v="5"/>
    <x v="1"/>
    <x v="5"/>
  </r>
  <r>
    <n v="288"/>
    <x v="287"/>
    <s v="Secured global success"/>
    <n v="5600"/>
    <n v="5476"/>
    <n v="98"/>
    <x v="0"/>
    <n v="137"/>
    <n v="39.97"/>
    <x v="3"/>
    <s v="DKK"/>
    <n v="1331701200"/>
    <n v="1331787600"/>
    <b v="0"/>
    <b v="1"/>
    <x v="16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x v="3"/>
    <x v="3"/>
    <x v="3"/>
  </r>
  <r>
    <n v="290"/>
    <x v="289"/>
    <s v="Advanced global data-warehouse"/>
    <n v="168600"/>
    <n v="91722"/>
    <n v="54"/>
    <x v="0"/>
    <n v="908"/>
    <n v="101.02"/>
    <x v="1"/>
    <s v="USD"/>
    <n v="1368162000"/>
    <n v="1370926800"/>
    <b v="0"/>
    <b v="1"/>
    <x v="4"/>
    <x v="4"/>
    <x v="4"/>
  </r>
  <r>
    <n v="291"/>
    <x v="290"/>
    <s v="Self-enabling uniform complexity"/>
    <n v="1800"/>
    <n v="8219"/>
    <n v="457"/>
    <x v="1"/>
    <n v="107"/>
    <n v="76.81"/>
    <x v="1"/>
    <s v="USD"/>
    <n v="1318654800"/>
    <n v="1319000400"/>
    <b v="1"/>
    <b v="0"/>
    <x v="2"/>
    <x v="2"/>
    <x v="2"/>
  </r>
  <r>
    <n v="292"/>
    <x v="291"/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  <x v="0"/>
  </r>
  <r>
    <n v="293"/>
    <x v="292"/>
    <s v="Organized executive solution"/>
    <n v="6500"/>
    <n v="1065"/>
    <n v="16"/>
    <x v="3"/>
    <n v="32"/>
    <n v="33.28"/>
    <x v="6"/>
    <s v="EUR"/>
    <n v="1286254800"/>
    <n v="1287032400"/>
    <b v="0"/>
    <b v="0"/>
    <x v="3"/>
    <x v="3"/>
    <x v="3"/>
  </r>
  <r>
    <n v="294"/>
    <x v="293"/>
    <s v="Automated local emulation"/>
    <n v="600"/>
    <n v="8038"/>
    <n v="1340"/>
    <x v="1"/>
    <n v="183"/>
    <n v="43.92"/>
    <x v="1"/>
    <s v="USD"/>
    <n v="1540530000"/>
    <n v="1541570400"/>
    <b v="0"/>
    <b v="0"/>
    <x v="3"/>
    <x v="3"/>
    <x v="3"/>
  </r>
  <r>
    <n v="295"/>
    <x v="294"/>
    <s v="Enterprise-wide intermediate middleware"/>
    <n v="192900"/>
    <n v="68769"/>
    <n v="36"/>
    <x v="0"/>
    <n v="1910"/>
    <n v="36"/>
    <x v="5"/>
    <s v="CHF"/>
    <n v="1381813200"/>
    <n v="1383976800"/>
    <b v="0"/>
    <b v="0"/>
    <x v="3"/>
    <x v="3"/>
    <x v="3"/>
  </r>
  <r>
    <n v="296"/>
    <x v="295"/>
    <s v="Grass-roots real-time Local Area Network"/>
    <n v="6100"/>
    <n v="3352"/>
    <n v="55"/>
    <x v="0"/>
    <n v="38"/>
    <n v="88.21"/>
    <x v="2"/>
    <s v="AUD"/>
    <n v="1548655200"/>
    <n v="1550556000"/>
    <b v="0"/>
    <b v="0"/>
    <x v="3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x v="3"/>
    <x v="3"/>
    <x v="3"/>
  </r>
  <r>
    <n v="298"/>
    <x v="297"/>
    <s v="Adaptive intangible database"/>
    <n v="3500"/>
    <n v="5037"/>
    <n v="144"/>
    <x v="1"/>
    <n v="72"/>
    <n v="69.959999999999994"/>
    <x v="1"/>
    <s v="USD"/>
    <n v="1456466400"/>
    <n v="1458018000"/>
    <b v="0"/>
    <b v="1"/>
    <x v="1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x v="0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x v="300"/>
    <s v="Multi-channeled disintermediate policy"/>
    <n v="900"/>
    <n v="12102"/>
    <n v="1345"/>
    <x v="1"/>
    <n v="295"/>
    <n v="41.02"/>
    <x v="1"/>
    <s v="USD"/>
    <n v="1424930400"/>
    <n v="1426395600"/>
    <b v="0"/>
    <b v="0"/>
    <x v="4"/>
    <x v="4"/>
    <x v="4"/>
  </r>
  <r>
    <n v="302"/>
    <x v="301"/>
    <s v="Customizable bi-directional hardware"/>
    <n v="76100"/>
    <n v="24234"/>
    <n v="32"/>
    <x v="0"/>
    <n v="245"/>
    <n v="98.91"/>
    <x v="1"/>
    <s v="USD"/>
    <n v="1535864400"/>
    <n v="1537074000"/>
    <b v="0"/>
    <b v="0"/>
    <x v="3"/>
    <x v="3"/>
    <x v="3"/>
  </r>
  <r>
    <n v="303"/>
    <x v="302"/>
    <s v="Networked optimal architecture"/>
    <n v="3400"/>
    <n v="2809"/>
    <n v="83"/>
    <x v="0"/>
    <n v="32"/>
    <n v="87.78"/>
    <x v="1"/>
    <s v="USD"/>
    <n v="1452146400"/>
    <n v="1452578400"/>
    <b v="0"/>
    <b v="0"/>
    <x v="7"/>
    <x v="1"/>
    <x v="7"/>
  </r>
  <r>
    <n v="304"/>
    <x v="303"/>
    <s v="User-friendly discrete benchmark"/>
    <n v="2100"/>
    <n v="11469"/>
    <n v="546"/>
    <x v="1"/>
    <n v="142"/>
    <n v="80.77"/>
    <x v="1"/>
    <s v="USD"/>
    <n v="1470546000"/>
    <n v="1474088400"/>
    <b v="0"/>
    <b v="0"/>
    <x v="4"/>
    <x v="4"/>
    <x v="4"/>
  </r>
  <r>
    <n v="305"/>
    <x v="304"/>
    <s v="Grass-roots actuating policy"/>
    <n v="2800"/>
    <n v="8014"/>
    <n v="286"/>
    <x v="1"/>
    <n v="85"/>
    <n v="94.28"/>
    <x v="1"/>
    <s v="USD"/>
    <n v="1458363600"/>
    <n v="1461906000"/>
    <b v="0"/>
    <b v="0"/>
    <x v="3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x v="3"/>
    <x v="3"/>
    <x v="3"/>
  </r>
  <r>
    <n v="307"/>
    <x v="306"/>
    <s v="Face-to-face zero tolerance moderator"/>
    <n v="32900"/>
    <n v="43473"/>
    <n v="132"/>
    <x v="1"/>
    <n v="659"/>
    <n v="65.97"/>
    <x v="3"/>
    <s v="DKK"/>
    <n v="1338958800"/>
    <n v="1340686800"/>
    <b v="0"/>
    <b v="1"/>
    <x v="13"/>
    <x v="5"/>
    <x v="13"/>
  </r>
  <r>
    <n v="308"/>
    <x v="307"/>
    <s v="Grass-roots optimizing projection"/>
    <n v="118200"/>
    <n v="87560"/>
    <n v="74"/>
    <x v="0"/>
    <n v="803"/>
    <n v="109.04"/>
    <x v="1"/>
    <s v="USD"/>
    <n v="1303102800"/>
    <n v="1303189200"/>
    <b v="0"/>
    <b v="0"/>
    <x v="3"/>
    <x v="3"/>
    <x v="3"/>
  </r>
  <r>
    <n v="309"/>
    <x v="308"/>
    <s v="User-centric 6thgeneration attitude"/>
    <n v="4100"/>
    <n v="3087"/>
    <n v="75"/>
    <x v="3"/>
    <n v="75"/>
    <n v="41.16"/>
    <x v="1"/>
    <s v="USD"/>
    <n v="1316581200"/>
    <n v="1318309200"/>
    <b v="0"/>
    <b v="1"/>
    <x v="7"/>
    <x v="1"/>
    <x v="7"/>
  </r>
  <r>
    <n v="310"/>
    <x v="309"/>
    <s v="Switchable zero tolerance website"/>
    <n v="7800"/>
    <n v="1586"/>
    <n v="20"/>
    <x v="0"/>
    <n v="16"/>
    <n v="99.13"/>
    <x v="1"/>
    <s v="USD"/>
    <n v="1270789200"/>
    <n v="1272171600"/>
    <b v="0"/>
    <b v="0"/>
    <x v="11"/>
    <x v="6"/>
    <x v="11"/>
  </r>
  <r>
    <n v="311"/>
    <x v="310"/>
    <s v="Focused real-time help-desk"/>
    <n v="6300"/>
    <n v="12812"/>
    <n v="203"/>
    <x v="1"/>
    <n v="121"/>
    <n v="105.88"/>
    <x v="1"/>
    <s v="USD"/>
    <n v="1297836000"/>
    <n v="1298872800"/>
    <b v="0"/>
    <b v="0"/>
    <x v="3"/>
    <x v="3"/>
    <x v="3"/>
  </r>
  <r>
    <n v="312"/>
    <x v="311"/>
    <s v="Robust impactful approach"/>
    <n v="59100"/>
    <n v="183345"/>
    <n v="310"/>
    <x v="1"/>
    <n v="3742"/>
    <n v="49"/>
    <x v="1"/>
    <s v="USD"/>
    <n v="1382677200"/>
    <n v="1383282000"/>
    <b v="0"/>
    <b v="0"/>
    <x v="3"/>
    <x v="3"/>
    <x v="3"/>
  </r>
  <r>
    <n v="313"/>
    <x v="312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  <x v="1"/>
  </r>
  <r>
    <n v="314"/>
    <x v="313"/>
    <s v="Realigned upward-trending strategy"/>
    <n v="1400"/>
    <n v="4126"/>
    <n v="295"/>
    <x v="1"/>
    <n v="133"/>
    <n v="31.02"/>
    <x v="1"/>
    <s v="USD"/>
    <n v="1552366800"/>
    <n v="1552798800"/>
    <b v="0"/>
    <b v="1"/>
    <x v="4"/>
    <x v="4"/>
    <x v="4"/>
  </r>
  <r>
    <n v="315"/>
    <x v="314"/>
    <s v="Open-source interactive knowledge user"/>
    <n v="9500"/>
    <n v="3220"/>
    <n v="34"/>
    <x v="0"/>
    <n v="31"/>
    <n v="103.87"/>
    <x v="1"/>
    <s v="USD"/>
    <n v="1400907600"/>
    <n v="1403413200"/>
    <b v="0"/>
    <b v="0"/>
    <x v="3"/>
    <x v="3"/>
    <x v="3"/>
  </r>
  <r>
    <n v="316"/>
    <x v="315"/>
    <s v="Configurable demand-driven matrix"/>
    <n v="9600"/>
    <n v="6401"/>
    <n v="67"/>
    <x v="0"/>
    <n v="108"/>
    <n v="59.27"/>
    <x v="6"/>
    <s v="EUR"/>
    <n v="1574143200"/>
    <n v="1574229600"/>
    <b v="0"/>
    <b v="1"/>
    <x v="0"/>
    <x v="0"/>
    <x v="0"/>
  </r>
  <r>
    <n v="317"/>
    <x v="316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  <x v="3"/>
  </r>
  <r>
    <n v="318"/>
    <x v="317"/>
    <s v="Decentralized demand-driven open system"/>
    <n v="5700"/>
    <n v="903"/>
    <n v="16"/>
    <x v="0"/>
    <n v="17"/>
    <n v="53.12"/>
    <x v="1"/>
    <s v="USD"/>
    <n v="1392357600"/>
    <n v="1392530400"/>
    <b v="0"/>
    <b v="0"/>
    <x v="1"/>
    <x v="1"/>
    <x v="1"/>
  </r>
  <r>
    <n v="319"/>
    <x v="318"/>
    <s v="Advanced empowering matrix"/>
    <n v="8400"/>
    <n v="3251"/>
    <n v="39"/>
    <x v="3"/>
    <n v="64"/>
    <n v="50.8"/>
    <x v="1"/>
    <s v="USD"/>
    <n v="1281589200"/>
    <n v="1283662800"/>
    <b v="0"/>
    <b v="0"/>
    <x v="2"/>
    <x v="2"/>
    <x v="2"/>
  </r>
  <r>
    <n v="320"/>
    <x v="319"/>
    <s v="Phased holistic implementation"/>
    <n v="84400"/>
    <n v="8092"/>
    <n v="10"/>
    <x v="0"/>
    <n v="80"/>
    <n v="101.15"/>
    <x v="1"/>
    <s v="USD"/>
    <n v="1305003600"/>
    <n v="1305781200"/>
    <b v="0"/>
    <b v="0"/>
    <x v="13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x v="12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x v="3"/>
    <x v="3"/>
    <x v="3"/>
  </r>
  <r>
    <n v="323"/>
    <x v="322"/>
    <s v="Integrated zero-defect help-desk"/>
    <n v="8900"/>
    <n v="2148"/>
    <n v="24"/>
    <x v="0"/>
    <n v="26"/>
    <n v="82.62"/>
    <x v="4"/>
    <s v="GBP"/>
    <n v="1395896400"/>
    <n v="1396069200"/>
    <b v="0"/>
    <b v="0"/>
    <x v="4"/>
    <x v="4"/>
    <x v="4"/>
  </r>
  <r>
    <n v="324"/>
    <x v="323"/>
    <s v="Inverse analyzing matrices"/>
    <n v="7100"/>
    <n v="11648"/>
    <n v="164"/>
    <x v="1"/>
    <n v="307"/>
    <n v="37.94"/>
    <x v="1"/>
    <s v="USD"/>
    <n v="1434862800"/>
    <n v="1435899600"/>
    <b v="0"/>
    <b v="1"/>
    <x v="3"/>
    <x v="3"/>
    <x v="3"/>
  </r>
  <r>
    <n v="325"/>
    <x v="324"/>
    <s v="Programmable systemic implementation"/>
    <n v="6500"/>
    <n v="5897"/>
    <n v="91"/>
    <x v="0"/>
    <n v="73"/>
    <n v="80.78"/>
    <x v="1"/>
    <s v="USD"/>
    <n v="1529125200"/>
    <n v="1531112400"/>
    <b v="0"/>
    <b v="1"/>
    <x v="3"/>
    <x v="3"/>
    <x v="3"/>
  </r>
  <r>
    <n v="326"/>
    <x v="325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x v="10"/>
    <x v="4"/>
    <x v="10"/>
  </r>
  <r>
    <n v="327"/>
    <x v="326"/>
    <s v="Digitized 3rdgeneration encoding"/>
    <n v="2600"/>
    <n v="1002"/>
    <n v="39"/>
    <x v="0"/>
    <n v="33"/>
    <n v="30.36"/>
    <x v="1"/>
    <s v="USD"/>
    <n v="1566968400"/>
    <n v="1567314000"/>
    <b v="0"/>
    <b v="1"/>
    <x v="3"/>
    <x v="3"/>
    <x v="3"/>
  </r>
  <r>
    <n v="328"/>
    <x v="327"/>
    <s v="Innovative well-modulated functionalities"/>
    <n v="98700"/>
    <n v="131826"/>
    <n v="134"/>
    <x v="1"/>
    <n v="2441"/>
    <n v="54"/>
    <x v="1"/>
    <s v="USD"/>
    <n v="1543557600"/>
    <n v="1544508000"/>
    <b v="0"/>
    <b v="0"/>
    <x v="1"/>
    <x v="1"/>
    <x v="1"/>
  </r>
  <r>
    <n v="329"/>
    <x v="328"/>
    <s v="Fundamental incremental database"/>
    <n v="93800"/>
    <n v="21477"/>
    <n v="23"/>
    <x v="2"/>
    <n v="211"/>
    <n v="101.79"/>
    <x v="1"/>
    <s v="USD"/>
    <n v="1481522400"/>
    <n v="1482472800"/>
    <b v="0"/>
    <b v="0"/>
    <x v="11"/>
    <x v="6"/>
    <x v="11"/>
  </r>
  <r>
    <n v="330"/>
    <x v="329"/>
    <s v="Expanded encompassing open architecture"/>
    <n v="33700"/>
    <n v="62330"/>
    <n v="185"/>
    <x v="1"/>
    <n v="1385"/>
    <n v="45"/>
    <x v="4"/>
    <s v="GBP"/>
    <n v="1512712800"/>
    <n v="1512799200"/>
    <b v="0"/>
    <b v="0"/>
    <x v="4"/>
    <x v="4"/>
    <x v="4"/>
  </r>
  <r>
    <n v="331"/>
    <x v="330"/>
    <s v="Intuitive static portal"/>
    <n v="3300"/>
    <n v="14643"/>
    <n v="444"/>
    <x v="1"/>
    <n v="190"/>
    <n v="77.069999999999993"/>
    <x v="1"/>
    <s v="USD"/>
    <n v="1324274400"/>
    <n v="1324360800"/>
    <b v="0"/>
    <b v="0"/>
    <x v="0"/>
    <x v="0"/>
    <x v="0"/>
  </r>
  <r>
    <n v="332"/>
    <x v="331"/>
    <s v="Optional bandwidth-monitored definition"/>
    <n v="20700"/>
    <n v="41396"/>
    <n v="200"/>
    <x v="1"/>
    <n v="470"/>
    <n v="88.08"/>
    <x v="1"/>
    <s v="USD"/>
    <n v="1364446800"/>
    <n v="1364533200"/>
    <b v="0"/>
    <b v="0"/>
    <x v="8"/>
    <x v="2"/>
    <x v="8"/>
  </r>
  <r>
    <n v="333"/>
    <x v="332"/>
    <s v="Persistent well-modulated synergy"/>
    <n v="9600"/>
    <n v="11900"/>
    <n v="124"/>
    <x v="1"/>
    <n v="253"/>
    <n v="47.04"/>
    <x v="1"/>
    <s v="USD"/>
    <n v="1542693600"/>
    <n v="1545112800"/>
    <b v="0"/>
    <b v="0"/>
    <x v="3"/>
    <x v="3"/>
    <x v="3"/>
  </r>
  <r>
    <n v="334"/>
    <x v="333"/>
    <s v="Assimilated discrete algorithm"/>
    <n v="66200"/>
    <n v="123538"/>
    <n v="187"/>
    <x v="1"/>
    <n v="1113"/>
    <n v="111"/>
    <x v="1"/>
    <s v="USD"/>
    <n v="1515564000"/>
    <n v="1516168800"/>
    <b v="0"/>
    <b v="0"/>
    <x v="1"/>
    <x v="1"/>
    <x v="1"/>
  </r>
  <r>
    <n v="335"/>
    <x v="334"/>
    <s v="Operative uniform hub"/>
    <n v="173800"/>
    <n v="198628"/>
    <n v="114"/>
    <x v="1"/>
    <n v="2283"/>
    <n v="87"/>
    <x v="1"/>
    <s v="USD"/>
    <n v="1573797600"/>
    <n v="1574920800"/>
    <b v="0"/>
    <b v="0"/>
    <x v="1"/>
    <x v="1"/>
    <x v="1"/>
  </r>
  <r>
    <n v="336"/>
    <x v="335"/>
    <s v="Customizable intangible capability"/>
    <n v="70700"/>
    <n v="68602"/>
    <n v="97"/>
    <x v="0"/>
    <n v="1072"/>
    <n v="63.99"/>
    <x v="1"/>
    <s v="USD"/>
    <n v="1292392800"/>
    <n v="1292479200"/>
    <b v="0"/>
    <b v="1"/>
    <x v="1"/>
    <x v="1"/>
    <x v="1"/>
  </r>
  <r>
    <n v="337"/>
    <x v="336"/>
    <s v="Innovative didactic analyzer"/>
    <n v="94500"/>
    <n v="116064"/>
    <n v="123"/>
    <x v="1"/>
    <n v="1095"/>
    <n v="105.99"/>
    <x v="1"/>
    <s v="USD"/>
    <n v="1573452000"/>
    <n v="1573538400"/>
    <b v="0"/>
    <b v="0"/>
    <x v="3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x v="3"/>
    <x v="3"/>
    <x v="3"/>
  </r>
  <r>
    <n v="339"/>
    <x v="338"/>
    <s v="Front-line transitional algorithm"/>
    <n v="136300"/>
    <n v="108974"/>
    <n v="80"/>
    <x v="3"/>
    <n v="1297"/>
    <n v="84.02"/>
    <x v="0"/>
    <s v="CAD"/>
    <n v="1501650000"/>
    <n v="1502859600"/>
    <b v="0"/>
    <b v="0"/>
    <x v="3"/>
    <x v="3"/>
    <x v="3"/>
  </r>
  <r>
    <n v="340"/>
    <x v="339"/>
    <s v="Switchable didactic matrices"/>
    <n v="37100"/>
    <n v="34964"/>
    <n v="94"/>
    <x v="0"/>
    <n v="393"/>
    <n v="88.97"/>
    <x v="1"/>
    <s v="USD"/>
    <n v="1323669600"/>
    <n v="1323756000"/>
    <b v="0"/>
    <b v="0"/>
    <x v="14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x v="7"/>
    <x v="1"/>
    <x v="7"/>
  </r>
  <r>
    <n v="342"/>
    <x v="341"/>
    <s v="Visionary foreground middleware"/>
    <n v="47900"/>
    <n v="31864"/>
    <n v="67"/>
    <x v="0"/>
    <n v="328"/>
    <n v="97.15"/>
    <x v="1"/>
    <s v="USD"/>
    <n v="1374296400"/>
    <n v="1375333200"/>
    <b v="0"/>
    <b v="0"/>
    <x v="3"/>
    <x v="3"/>
    <x v="3"/>
  </r>
  <r>
    <n v="343"/>
    <x v="342"/>
    <s v="Optional zero-defect task-force"/>
    <n v="9000"/>
    <n v="4853"/>
    <n v="54"/>
    <x v="0"/>
    <n v="147"/>
    <n v="33.01"/>
    <x v="1"/>
    <s v="USD"/>
    <n v="1384840800"/>
    <n v="1389420000"/>
    <b v="0"/>
    <b v="0"/>
    <x v="3"/>
    <x v="3"/>
    <x v="3"/>
  </r>
  <r>
    <n v="344"/>
    <x v="343"/>
    <s v="Devolved exuding emulation"/>
    <n v="197600"/>
    <n v="82959"/>
    <n v="42"/>
    <x v="0"/>
    <n v="830"/>
    <n v="99.95"/>
    <x v="1"/>
    <s v="USD"/>
    <n v="1516600800"/>
    <n v="1520056800"/>
    <b v="0"/>
    <b v="0"/>
    <x v="11"/>
    <x v="6"/>
    <x v="11"/>
  </r>
  <r>
    <n v="345"/>
    <x v="344"/>
    <s v="Open-source neutral task-force"/>
    <n v="157600"/>
    <n v="23159"/>
    <n v="15"/>
    <x v="0"/>
    <n v="331"/>
    <n v="69.97"/>
    <x v="4"/>
    <s v="GBP"/>
    <n v="1436418000"/>
    <n v="1436504400"/>
    <b v="0"/>
    <b v="0"/>
    <x v="6"/>
    <x v="4"/>
    <x v="6"/>
  </r>
  <r>
    <n v="346"/>
    <x v="345"/>
    <s v="Virtual attitude-oriented migration"/>
    <n v="8000"/>
    <n v="2758"/>
    <n v="34"/>
    <x v="0"/>
    <n v="25"/>
    <n v="110.32"/>
    <x v="1"/>
    <s v="USD"/>
    <n v="1503550800"/>
    <n v="1508302800"/>
    <b v="0"/>
    <b v="1"/>
    <x v="7"/>
    <x v="1"/>
    <x v="7"/>
  </r>
  <r>
    <n v="347"/>
    <x v="346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x v="2"/>
    <x v="2"/>
    <x v="2"/>
  </r>
  <r>
    <n v="348"/>
    <x v="347"/>
    <s v="Versatile cohesive open system"/>
    <n v="199000"/>
    <n v="142823"/>
    <n v="72"/>
    <x v="0"/>
    <n v="3483"/>
    <n v="41.01"/>
    <x v="1"/>
    <s v="USD"/>
    <n v="1487224800"/>
    <n v="1488348000"/>
    <b v="0"/>
    <b v="0"/>
    <x v="0"/>
    <x v="0"/>
    <x v="0"/>
  </r>
  <r>
    <n v="349"/>
    <x v="348"/>
    <s v="Multi-layered bottom-line frame"/>
    <n v="180800"/>
    <n v="95958"/>
    <n v="53"/>
    <x v="0"/>
    <n v="923"/>
    <n v="103.96"/>
    <x v="1"/>
    <s v="USD"/>
    <n v="1500008400"/>
    <n v="1502600400"/>
    <b v="0"/>
    <b v="0"/>
    <x v="3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x v="350"/>
    <s v="Universal maximized methodology"/>
    <n v="74100"/>
    <n v="94631"/>
    <n v="128"/>
    <x v="1"/>
    <n v="2013"/>
    <n v="47.01"/>
    <x v="1"/>
    <s v="USD"/>
    <n v="1440392400"/>
    <n v="1441602000"/>
    <b v="0"/>
    <b v="0"/>
    <x v="1"/>
    <x v="1"/>
    <x v="1"/>
  </r>
  <r>
    <n v="352"/>
    <x v="351"/>
    <s v="Expanded hybrid hardware"/>
    <n v="2800"/>
    <n v="977"/>
    <n v="35"/>
    <x v="0"/>
    <n v="33"/>
    <n v="29.61"/>
    <x v="0"/>
    <s v="CAD"/>
    <n v="1446876000"/>
    <n v="1447567200"/>
    <b v="0"/>
    <b v="0"/>
    <x v="3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x v="3"/>
    <x v="3"/>
    <x v="3"/>
  </r>
  <r>
    <n v="354"/>
    <x v="353"/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  <x v="4"/>
  </r>
  <r>
    <n v="355"/>
    <x v="354"/>
    <s v="Front-line scalable definition"/>
    <n v="3800"/>
    <n v="2241"/>
    <n v="59"/>
    <x v="2"/>
    <n v="86"/>
    <n v="26.06"/>
    <x v="1"/>
    <s v="USD"/>
    <n v="1485064800"/>
    <n v="1488520800"/>
    <b v="0"/>
    <b v="0"/>
    <x v="8"/>
    <x v="2"/>
    <x v="8"/>
  </r>
  <r>
    <n v="356"/>
    <x v="355"/>
    <s v="Open-source systematic protocol"/>
    <n v="9300"/>
    <n v="3431"/>
    <n v="37"/>
    <x v="0"/>
    <n v="40"/>
    <n v="85.78"/>
    <x v="6"/>
    <s v="EUR"/>
    <n v="1326520800"/>
    <n v="1327298400"/>
    <b v="0"/>
    <b v="0"/>
    <x v="3"/>
    <x v="3"/>
    <x v="3"/>
  </r>
  <r>
    <n v="357"/>
    <x v="356"/>
    <s v="Implemented tangible algorithm"/>
    <n v="2300"/>
    <n v="4253"/>
    <n v="185"/>
    <x v="1"/>
    <n v="41"/>
    <n v="103.73"/>
    <x v="1"/>
    <s v="USD"/>
    <n v="1441256400"/>
    <n v="1443416400"/>
    <b v="0"/>
    <b v="0"/>
    <x v="11"/>
    <x v="6"/>
    <x v="11"/>
  </r>
  <r>
    <n v="358"/>
    <x v="357"/>
    <s v="Profit-focused 3rdgeneration circuit"/>
    <n v="9700"/>
    <n v="1146"/>
    <n v="12"/>
    <x v="0"/>
    <n v="23"/>
    <n v="49.83"/>
    <x v="0"/>
    <s v="CAD"/>
    <n v="1533877200"/>
    <n v="1534136400"/>
    <b v="1"/>
    <b v="0"/>
    <x v="14"/>
    <x v="7"/>
    <x v="14"/>
  </r>
  <r>
    <n v="359"/>
    <x v="358"/>
    <s v="Compatible needs-based architecture"/>
    <n v="4000"/>
    <n v="11948"/>
    <n v="299"/>
    <x v="1"/>
    <n v="187"/>
    <n v="63.89"/>
    <x v="1"/>
    <s v="USD"/>
    <n v="1314421200"/>
    <n v="1315026000"/>
    <b v="0"/>
    <b v="0"/>
    <x v="10"/>
    <x v="4"/>
    <x v="10"/>
  </r>
  <r>
    <n v="360"/>
    <x v="359"/>
    <s v="Right-sized zero tolerance migration"/>
    <n v="59700"/>
    <n v="135132"/>
    <n v="226"/>
    <x v="1"/>
    <n v="2875"/>
    <n v="47"/>
    <x v="4"/>
    <s v="GBP"/>
    <n v="1293861600"/>
    <n v="1295071200"/>
    <b v="0"/>
    <b v="1"/>
    <x v="3"/>
    <x v="3"/>
    <x v="3"/>
  </r>
  <r>
    <n v="361"/>
    <x v="360"/>
    <s v="Quality-focused reciprocal structure"/>
    <n v="5500"/>
    <n v="9546"/>
    <n v="174"/>
    <x v="1"/>
    <n v="88"/>
    <n v="108.48"/>
    <x v="1"/>
    <s v="USD"/>
    <n v="1507352400"/>
    <n v="1509426000"/>
    <b v="0"/>
    <b v="0"/>
    <x v="3"/>
    <x v="3"/>
    <x v="3"/>
  </r>
  <r>
    <n v="362"/>
    <x v="361"/>
    <s v="Automated actuating conglomeration"/>
    <n v="3700"/>
    <n v="13755"/>
    <n v="372"/>
    <x v="1"/>
    <n v="191"/>
    <n v="72.02"/>
    <x v="1"/>
    <s v="USD"/>
    <n v="1296108000"/>
    <n v="1299391200"/>
    <b v="0"/>
    <b v="0"/>
    <x v="1"/>
    <x v="1"/>
    <x v="1"/>
  </r>
  <r>
    <n v="363"/>
    <x v="362"/>
    <s v="Re-contextualized local initiative"/>
    <n v="5200"/>
    <n v="8330"/>
    <n v="160"/>
    <x v="1"/>
    <n v="139"/>
    <n v="59.93"/>
    <x v="1"/>
    <s v="USD"/>
    <n v="1324965600"/>
    <n v="1325052000"/>
    <b v="0"/>
    <b v="0"/>
    <x v="1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x v="7"/>
    <x v="1"/>
    <x v="7"/>
  </r>
  <r>
    <n v="365"/>
    <x v="364"/>
    <s v="Networked bottom-line initiative"/>
    <n v="1600"/>
    <n v="11735"/>
    <n v="733"/>
    <x v="1"/>
    <n v="112"/>
    <n v="104.78"/>
    <x v="2"/>
    <s v="AUD"/>
    <n v="1482991200"/>
    <n v="1485324000"/>
    <b v="0"/>
    <b v="0"/>
    <x v="3"/>
    <x v="3"/>
    <x v="3"/>
  </r>
  <r>
    <n v="366"/>
    <x v="365"/>
    <s v="Robust directional system engine"/>
    <n v="1800"/>
    <n v="10658"/>
    <n v="592"/>
    <x v="1"/>
    <n v="101"/>
    <n v="105.52"/>
    <x v="1"/>
    <s v="USD"/>
    <n v="1294034400"/>
    <n v="1294120800"/>
    <b v="0"/>
    <b v="1"/>
    <x v="3"/>
    <x v="3"/>
    <x v="3"/>
  </r>
  <r>
    <n v="367"/>
    <x v="366"/>
    <s v="Triple-buffered explicit methodology"/>
    <n v="9900"/>
    <n v="1870"/>
    <n v="19"/>
    <x v="0"/>
    <n v="75"/>
    <n v="24.93"/>
    <x v="1"/>
    <s v="USD"/>
    <n v="1413608400"/>
    <n v="1415685600"/>
    <b v="0"/>
    <b v="1"/>
    <x v="3"/>
    <x v="3"/>
    <x v="3"/>
  </r>
  <r>
    <n v="368"/>
    <x v="367"/>
    <s v="Reactive directional capacity"/>
    <n v="5200"/>
    <n v="14394"/>
    <n v="277"/>
    <x v="1"/>
    <n v="206"/>
    <n v="69.87"/>
    <x v="4"/>
    <s v="GBP"/>
    <n v="1286946000"/>
    <n v="1288933200"/>
    <b v="0"/>
    <b v="1"/>
    <x v="4"/>
    <x v="4"/>
    <x v="4"/>
  </r>
  <r>
    <n v="369"/>
    <x v="368"/>
    <s v="Polarized needs-based approach"/>
    <n v="5400"/>
    <n v="14743"/>
    <n v="273"/>
    <x v="1"/>
    <n v="154"/>
    <n v="95.73"/>
    <x v="1"/>
    <s v="USD"/>
    <n v="1359871200"/>
    <n v="1363237200"/>
    <b v="0"/>
    <b v="1"/>
    <x v="19"/>
    <x v="4"/>
    <x v="19"/>
  </r>
  <r>
    <n v="370"/>
    <x v="369"/>
    <s v="Intuitive well-modulated middleware"/>
    <n v="112300"/>
    <n v="178965"/>
    <n v="159"/>
    <x v="1"/>
    <n v="5966"/>
    <n v="30"/>
    <x v="1"/>
    <s v="USD"/>
    <n v="1555304400"/>
    <n v="1555822800"/>
    <b v="0"/>
    <b v="0"/>
    <x v="3"/>
    <x v="3"/>
    <x v="3"/>
  </r>
  <r>
    <n v="371"/>
    <x v="370"/>
    <s v="Multi-channeled logistical matrices"/>
    <n v="189200"/>
    <n v="128410"/>
    <n v="68"/>
    <x v="0"/>
    <n v="2176"/>
    <n v="59.01"/>
    <x v="1"/>
    <s v="USD"/>
    <n v="1423375200"/>
    <n v="1427778000"/>
    <b v="0"/>
    <b v="0"/>
    <x v="3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x v="4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x v="3"/>
    <x v="3"/>
    <x v="3"/>
  </r>
  <r>
    <n v="374"/>
    <x v="373"/>
    <s v="Open-source multi-tasking data-warehouse"/>
    <n v="167400"/>
    <n v="22073"/>
    <n v="13"/>
    <x v="0"/>
    <n v="441"/>
    <n v="50.05"/>
    <x v="1"/>
    <s v="USD"/>
    <n v="1547186400"/>
    <n v="1547618400"/>
    <b v="0"/>
    <b v="1"/>
    <x v="4"/>
    <x v="4"/>
    <x v="4"/>
  </r>
  <r>
    <n v="375"/>
    <x v="374"/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7"/>
    <x v="1"/>
    <x v="7"/>
  </r>
  <r>
    <n v="376"/>
    <x v="375"/>
    <s v="Mandatory uniform matrix"/>
    <n v="3400"/>
    <n v="12275"/>
    <n v="361"/>
    <x v="1"/>
    <n v="131"/>
    <n v="93.7"/>
    <x v="1"/>
    <s v="USD"/>
    <n v="1404622800"/>
    <n v="1405141200"/>
    <b v="0"/>
    <b v="0"/>
    <x v="1"/>
    <x v="1"/>
    <x v="1"/>
  </r>
  <r>
    <n v="377"/>
    <x v="376"/>
    <s v="Phased methodical initiative"/>
    <n v="49700"/>
    <n v="5098"/>
    <n v="10"/>
    <x v="0"/>
    <n v="127"/>
    <n v="40.14"/>
    <x v="1"/>
    <s v="USD"/>
    <n v="1571720400"/>
    <n v="1572933600"/>
    <b v="0"/>
    <b v="0"/>
    <x v="3"/>
    <x v="3"/>
    <x v="3"/>
  </r>
  <r>
    <n v="378"/>
    <x v="377"/>
    <s v="Managed stable function"/>
    <n v="178200"/>
    <n v="24882"/>
    <n v="14"/>
    <x v="0"/>
    <n v="355"/>
    <n v="70.09"/>
    <x v="1"/>
    <s v="USD"/>
    <n v="1526878800"/>
    <n v="1530162000"/>
    <b v="0"/>
    <b v="0"/>
    <x v="4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x v="3"/>
    <x v="3"/>
    <x v="3"/>
  </r>
  <r>
    <n v="380"/>
    <x v="379"/>
    <s v="Optional clear-thinking process improvement"/>
    <n v="2500"/>
    <n v="4008"/>
    <n v="160"/>
    <x v="1"/>
    <n v="84"/>
    <n v="47.71"/>
    <x v="1"/>
    <s v="USD"/>
    <n v="1371963600"/>
    <n v="1372395600"/>
    <b v="0"/>
    <b v="0"/>
    <x v="3"/>
    <x v="3"/>
    <x v="3"/>
  </r>
  <r>
    <n v="381"/>
    <x v="380"/>
    <s v="Cross-group global moratorium"/>
    <n v="5300"/>
    <n v="9749"/>
    <n v="184"/>
    <x v="1"/>
    <n v="155"/>
    <n v="62.9"/>
    <x v="1"/>
    <s v="USD"/>
    <n v="1433739600"/>
    <n v="1437714000"/>
    <b v="0"/>
    <b v="0"/>
    <x v="3"/>
    <x v="3"/>
    <x v="3"/>
  </r>
  <r>
    <n v="382"/>
    <x v="381"/>
    <s v="Visionary systemic process improvement"/>
    <n v="9100"/>
    <n v="5803"/>
    <n v="64"/>
    <x v="0"/>
    <n v="67"/>
    <n v="86.61"/>
    <x v="1"/>
    <s v="USD"/>
    <n v="1508130000"/>
    <n v="1509771600"/>
    <b v="0"/>
    <b v="0"/>
    <x v="14"/>
    <x v="7"/>
    <x v="14"/>
  </r>
  <r>
    <n v="383"/>
    <x v="382"/>
    <s v="Progressive intangible flexibility"/>
    <n v="6300"/>
    <n v="14199"/>
    <n v="225"/>
    <x v="1"/>
    <n v="189"/>
    <n v="75.13"/>
    <x v="1"/>
    <s v="USD"/>
    <n v="1550037600"/>
    <n v="1550556000"/>
    <b v="0"/>
    <b v="1"/>
    <x v="0"/>
    <x v="0"/>
    <x v="0"/>
  </r>
  <r>
    <n v="384"/>
    <x v="383"/>
    <s v="Reactive real-time software"/>
    <n v="114400"/>
    <n v="196779"/>
    <n v="172"/>
    <x v="1"/>
    <n v="4799"/>
    <n v="41"/>
    <x v="1"/>
    <s v="USD"/>
    <n v="1486706400"/>
    <n v="1489039200"/>
    <b v="1"/>
    <b v="1"/>
    <x v="4"/>
    <x v="4"/>
    <x v="4"/>
  </r>
  <r>
    <n v="385"/>
    <x v="384"/>
    <s v="Programmable incremental knowledge user"/>
    <n v="38900"/>
    <n v="56859"/>
    <n v="146"/>
    <x v="1"/>
    <n v="1137"/>
    <n v="50.01"/>
    <x v="1"/>
    <s v="USD"/>
    <n v="1553835600"/>
    <n v="1556600400"/>
    <b v="0"/>
    <b v="0"/>
    <x v="9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x v="3"/>
    <x v="3"/>
    <x v="3"/>
  </r>
  <r>
    <n v="387"/>
    <x v="386"/>
    <s v="Triple-buffered logistical frame"/>
    <n v="109000"/>
    <n v="42795"/>
    <n v="39"/>
    <x v="0"/>
    <n v="424"/>
    <n v="100.93"/>
    <x v="1"/>
    <s v="USD"/>
    <n v="1339477200"/>
    <n v="1339909200"/>
    <b v="0"/>
    <b v="0"/>
    <x v="8"/>
    <x v="2"/>
    <x v="8"/>
  </r>
  <r>
    <n v="388"/>
    <x v="387"/>
    <s v="Exclusive dynamic adapter"/>
    <n v="114800"/>
    <n v="12938"/>
    <n v="11"/>
    <x v="3"/>
    <n v="145"/>
    <n v="89.23"/>
    <x v="5"/>
    <s v="CHF"/>
    <n v="1325656800"/>
    <n v="1325829600"/>
    <b v="0"/>
    <b v="0"/>
    <x v="7"/>
    <x v="1"/>
    <x v="7"/>
  </r>
  <r>
    <n v="389"/>
    <x v="388"/>
    <s v="Automated systemic hierarchy"/>
    <n v="83000"/>
    <n v="101352"/>
    <n v="122"/>
    <x v="1"/>
    <n v="1152"/>
    <n v="87.98"/>
    <x v="1"/>
    <s v="USD"/>
    <n v="1288242000"/>
    <n v="1290578400"/>
    <b v="0"/>
    <b v="0"/>
    <x v="3"/>
    <x v="3"/>
    <x v="3"/>
  </r>
  <r>
    <n v="390"/>
    <x v="389"/>
    <s v="Digitized eco-centric core"/>
    <n v="2400"/>
    <n v="4477"/>
    <n v="187"/>
    <x v="1"/>
    <n v="50"/>
    <n v="89.54"/>
    <x v="1"/>
    <s v="USD"/>
    <n v="1379048400"/>
    <n v="1380344400"/>
    <b v="0"/>
    <b v="0"/>
    <x v="14"/>
    <x v="7"/>
    <x v="14"/>
  </r>
  <r>
    <n v="391"/>
    <x v="390"/>
    <s v="Mandatory uniform strategy"/>
    <n v="60400"/>
    <n v="4393"/>
    <n v="7"/>
    <x v="0"/>
    <n v="151"/>
    <n v="29.09"/>
    <x v="1"/>
    <s v="USD"/>
    <n v="1389679200"/>
    <n v="1389852000"/>
    <b v="0"/>
    <b v="0"/>
    <x v="9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x v="8"/>
    <x v="2"/>
    <x v="8"/>
  </r>
  <r>
    <n v="393"/>
    <x v="392"/>
    <s v="De-engineered static orchestration"/>
    <n v="62800"/>
    <n v="143788"/>
    <n v="229"/>
    <x v="1"/>
    <n v="3059"/>
    <n v="47"/>
    <x v="0"/>
    <s v="CAD"/>
    <n v="1500267600"/>
    <n v="1500354000"/>
    <b v="0"/>
    <b v="0"/>
    <x v="17"/>
    <x v="1"/>
    <x v="17"/>
  </r>
  <r>
    <n v="394"/>
    <x v="393"/>
    <s v="Customizable dynamic info-mediaries"/>
    <n v="800"/>
    <n v="3755"/>
    <n v="469"/>
    <x v="1"/>
    <n v="34"/>
    <n v="110.44"/>
    <x v="1"/>
    <s v="USD"/>
    <n v="1375074000"/>
    <n v="1375938000"/>
    <b v="0"/>
    <b v="1"/>
    <x v="4"/>
    <x v="4"/>
    <x v="4"/>
  </r>
  <r>
    <n v="395"/>
    <x v="122"/>
    <s v="Enhanced incremental budgetary management"/>
    <n v="7100"/>
    <n v="9238"/>
    <n v="130"/>
    <x v="1"/>
    <n v="220"/>
    <n v="41.99"/>
    <x v="1"/>
    <s v="USD"/>
    <n v="1323324000"/>
    <n v="1323410400"/>
    <b v="1"/>
    <b v="0"/>
    <x v="3"/>
    <x v="3"/>
    <x v="3"/>
  </r>
  <r>
    <n v="396"/>
    <x v="394"/>
    <s v="Digitized local info-mediaries"/>
    <n v="46100"/>
    <n v="77012"/>
    <n v="167"/>
    <x v="1"/>
    <n v="1604"/>
    <n v="48.01"/>
    <x v="2"/>
    <s v="AUD"/>
    <n v="1538715600"/>
    <n v="1539406800"/>
    <b v="0"/>
    <b v="0"/>
    <x v="6"/>
    <x v="4"/>
    <x v="6"/>
  </r>
  <r>
    <n v="397"/>
    <x v="395"/>
    <s v="Virtual systematic monitoring"/>
    <n v="8100"/>
    <n v="14083"/>
    <n v="174"/>
    <x v="1"/>
    <n v="454"/>
    <n v="31.02"/>
    <x v="1"/>
    <s v="USD"/>
    <n v="1369285200"/>
    <n v="1369803600"/>
    <b v="0"/>
    <b v="0"/>
    <x v="1"/>
    <x v="1"/>
    <x v="1"/>
  </r>
  <r>
    <n v="398"/>
    <x v="396"/>
    <s v="Reactive bottom-line open architecture"/>
    <n v="1700"/>
    <n v="12202"/>
    <n v="718"/>
    <x v="1"/>
    <n v="123"/>
    <n v="99.2"/>
    <x v="6"/>
    <s v="EUR"/>
    <n v="1525755600"/>
    <n v="1525928400"/>
    <b v="0"/>
    <b v="1"/>
    <x v="10"/>
    <x v="4"/>
    <x v="10"/>
  </r>
  <r>
    <n v="399"/>
    <x v="397"/>
    <s v="Pre-emptive interactive model"/>
    <n v="97300"/>
    <n v="62127"/>
    <n v="64"/>
    <x v="0"/>
    <n v="941"/>
    <n v="66.02"/>
    <x v="1"/>
    <s v="USD"/>
    <n v="1296626400"/>
    <n v="1297231200"/>
    <b v="0"/>
    <b v="0"/>
    <x v="7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x v="399"/>
    <s v="Inverse radical hierarchy"/>
    <n v="900"/>
    <n v="13772"/>
    <n v="1530"/>
    <x v="1"/>
    <n v="299"/>
    <n v="46.06"/>
    <x v="1"/>
    <s v="USD"/>
    <n v="1572152400"/>
    <n v="1572152400"/>
    <b v="0"/>
    <b v="0"/>
    <x v="3"/>
    <x v="3"/>
    <x v="3"/>
  </r>
  <r>
    <n v="402"/>
    <x v="400"/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12"/>
    <x v="4"/>
    <x v="12"/>
  </r>
  <r>
    <n v="403"/>
    <x v="401"/>
    <s v="Virtual foreground throughput"/>
    <n v="195800"/>
    <n v="168820"/>
    <n v="86"/>
    <x v="0"/>
    <n v="3015"/>
    <n v="55.99"/>
    <x v="0"/>
    <s v="CAD"/>
    <n v="1273640400"/>
    <n v="1276750800"/>
    <b v="0"/>
    <b v="1"/>
    <x v="3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x v="3"/>
    <x v="3"/>
    <x v="3"/>
  </r>
  <r>
    <n v="405"/>
    <x v="403"/>
    <s v="Synchronized secondary analyzer"/>
    <n v="29600"/>
    <n v="26527"/>
    <n v="90"/>
    <x v="0"/>
    <n v="435"/>
    <n v="60.98"/>
    <x v="1"/>
    <s v="USD"/>
    <n v="1528088400"/>
    <n v="1532408400"/>
    <b v="0"/>
    <b v="0"/>
    <x v="3"/>
    <x v="3"/>
    <x v="3"/>
  </r>
  <r>
    <n v="406"/>
    <x v="404"/>
    <s v="Balanced attitude-oriented parallelism"/>
    <n v="39300"/>
    <n v="71583"/>
    <n v="182"/>
    <x v="1"/>
    <n v="645"/>
    <n v="110.98"/>
    <x v="1"/>
    <s v="USD"/>
    <n v="1359525600"/>
    <n v="1360562400"/>
    <b v="1"/>
    <b v="0"/>
    <x v="4"/>
    <x v="4"/>
    <x v="4"/>
  </r>
  <r>
    <n v="407"/>
    <x v="405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x v="4"/>
    <x v="4"/>
    <x v="4"/>
  </r>
  <r>
    <n v="409"/>
    <x v="97"/>
    <s v="Secured asymmetric projection"/>
    <n v="135600"/>
    <n v="62804"/>
    <n v="46"/>
    <x v="0"/>
    <n v="714"/>
    <n v="87.96"/>
    <x v="1"/>
    <s v="USD"/>
    <n v="1492491600"/>
    <n v="1492837200"/>
    <b v="0"/>
    <b v="0"/>
    <x v="1"/>
    <x v="1"/>
    <x v="1"/>
  </r>
  <r>
    <n v="410"/>
    <x v="407"/>
    <s v="Advanced cohesive Graphic Interface"/>
    <n v="153700"/>
    <n v="55536"/>
    <n v="36"/>
    <x v="2"/>
    <n v="1111"/>
    <n v="49.99"/>
    <x v="1"/>
    <s v="USD"/>
    <n v="1430197200"/>
    <n v="1430197200"/>
    <b v="0"/>
    <b v="0"/>
    <x v="20"/>
    <x v="6"/>
    <x v="20"/>
  </r>
  <r>
    <n v="411"/>
    <x v="408"/>
    <s v="Down-sized maximized function"/>
    <n v="7800"/>
    <n v="8161"/>
    <n v="105"/>
    <x v="1"/>
    <n v="82"/>
    <n v="99.52"/>
    <x v="1"/>
    <s v="USD"/>
    <n v="1496034000"/>
    <n v="1496206800"/>
    <b v="0"/>
    <b v="0"/>
    <x v="3"/>
    <x v="3"/>
    <x v="3"/>
  </r>
  <r>
    <n v="412"/>
    <x v="409"/>
    <s v="Realigned zero tolerance software"/>
    <n v="2100"/>
    <n v="14046"/>
    <n v="669"/>
    <x v="1"/>
    <n v="134"/>
    <n v="104.82"/>
    <x v="1"/>
    <s v="USD"/>
    <n v="1388728800"/>
    <n v="1389592800"/>
    <b v="0"/>
    <b v="0"/>
    <x v="13"/>
    <x v="5"/>
    <x v="13"/>
  </r>
  <r>
    <n v="413"/>
    <x v="410"/>
    <s v="Persevering analyzing extranet"/>
    <n v="189500"/>
    <n v="117628"/>
    <n v="62"/>
    <x v="2"/>
    <n v="1089"/>
    <n v="108.01"/>
    <x v="1"/>
    <s v="USD"/>
    <n v="1543298400"/>
    <n v="1545631200"/>
    <b v="0"/>
    <b v="0"/>
    <x v="10"/>
    <x v="4"/>
    <x v="10"/>
  </r>
  <r>
    <n v="414"/>
    <x v="411"/>
    <s v="Innovative human-resource migration"/>
    <n v="188200"/>
    <n v="159405"/>
    <n v="85"/>
    <x v="0"/>
    <n v="5497"/>
    <n v="29"/>
    <x v="1"/>
    <s v="USD"/>
    <n v="1271739600"/>
    <n v="1272430800"/>
    <b v="0"/>
    <b v="1"/>
    <x v="0"/>
    <x v="0"/>
    <x v="0"/>
  </r>
  <r>
    <n v="415"/>
    <x v="412"/>
    <s v="Intuitive needs-based monitoring"/>
    <n v="113500"/>
    <n v="12552"/>
    <n v="11"/>
    <x v="0"/>
    <n v="418"/>
    <n v="30.03"/>
    <x v="1"/>
    <s v="USD"/>
    <n v="1326434400"/>
    <n v="1327903200"/>
    <b v="0"/>
    <b v="0"/>
    <x v="3"/>
    <x v="3"/>
    <x v="3"/>
  </r>
  <r>
    <n v="416"/>
    <x v="413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x v="4"/>
    <x v="4"/>
    <x v="4"/>
  </r>
  <r>
    <n v="417"/>
    <x v="414"/>
    <s v="Upgradable 24/7 emulation"/>
    <n v="1700"/>
    <n v="943"/>
    <n v="55"/>
    <x v="0"/>
    <n v="15"/>
    <n v="62.87"/>
    <x v="1"/>
    <s v="USD"/>
    <n v="1541221200"/>
    <n v="1543298400"/>
    <b v="0"/>
    <b v="0"/>
    <x v="3"/>
    <x v="3"/>
    <x v="3"/>
  </r>
  <r>
    <n v="418"/>
    <x v="32"/>
    <s v="Quality-focused client-server core"/>
    <n v="163700"/>
    <n v="93963"/>
    <n v="57"/>
    <x v="0"/>
    <n v="1999"/>
    <n v="47.01"/>
    <x v="0"/>
    <s v="CAD"/>
    <n v="1336280400"/>
    <n v="1336366800"/>
    <b v="0"/>
    <b v="0"/>
    <x v="4"/>
    <x v="4"/>
    <x v="4"/>
  </r>
  <r>
    <n v="419"/>
    <x v="415"/>
    <s v="Upgradable maximized protocol"/>
    <n v="113800"/>
    <n v="140469"/>
    <n v="123"/>
    <x v="1"/>
    <n v="5203"/>
    <n v="27"/>
    <x v="1"/>
    <s v="USD"/>
    <n v="1324533600"/>
    <n v="1325052000"/>
    <b v="0"/>
    <b v="0"/>
    <x v="2"/>
    <x v="2"/>
    <x v="2"/>
  </r>
  <r>
    <n v="420"/>
    <x v="416"/>
    <s v="Cross-platform interactive synergy"/>
    <n v="5000"/>
    <n v="6423"/>
    <n v="128"/>
    <x v="1"/>
    <n v="94"/>
    <n v="68.33"/>
    <x v="1"/>
    <s v="USD"/>
    <n v="1498366800"/>
    <n v="1499576400"/>
    <b v="0"/>
    <b v="0"/>
    <x v="3"/>
    <x v="3"/>
    <x v="3"/>
  </r>
  <r>
    <n v="421"/>
    <x v="417"/>
    <s v="User-centric fault-tolerant archive"/>
    <n v="9400"/>
    <n v="6015"/>
    <n v="64"/>
    <x v="0"/>
    <n v="118"/>
    <n v="50.97"/>
    <x v="1"/>
    <s v="USD"/>
    <n v="1498712400"/>
    <n v="1501304400"/>
    <b v="0"/>
    <b v="1"/>
    <x v="8"/>
    <x v="2"/>
    <x v="8"/>
  </r>
  <r>
    <n v="422"/>
    <x v="418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x v="3"/>
    <x v="3"/>
    <x v="3"/>
  </r>
  <r>
    <n v="423"/>
    <x v="419"/>
    <s v="Self-enabling real-time definition"/>
    <n v="147800"/>
    <n v="15723"/>
    <n v="11"/>
    <x v="0"/>
    <n v="162"/>
    <n v="97.06"/>
    <x v="1"/>
    <s v="USD"/>
    <n v="1316667600"/>
    <n v="1316840400"/>
    <b v="0"/>
    <b v="1"/>
    <x v="0"/>
    <x v="0"/>
    <x v="0"/>
  </r>
  <r>
    <n v="424"/>
    <x v="420"/>
    <s v="User-centric impactful projection"/>
    <n v="5100"/>
    <n v="2064"/>
    <n v="40"/>
    <x v="0"/>
    <n v="83"/>
    <n v="24.87"/>
    <x v="1"/>
    <s v="USD"/>
    <n v="1524027600"/>
    <n v="1524546000"/>
    <b v="0"/>
    <b v="0"/>
    <x v="7"/>
    <x v="1"/>
    <x v="7"/>
  </r>
  <r>
    <n v="425"/>
    <x v="421"/>
    <s v="Vision-oriented actuating hardware"/>
    <n v="2700"/>
    <n v="7767"/>
    <n v="288"/>
    <x v="1"/>
    <n v="92"/>
    <n v="84.42"/>
    <x v="1"/>
    <s v="USD"/>
    <n v="1438059600"/>
    <n v="1438578000"/>
    <b v="0"/>
    <b v="0"/>
    <x v="14"/>
    <x v="7"/>
    <x v="14"/>
  </r>
  <r>
    <n v="426"/>
    <x v="422"/>
    <s v="Virtual leadingedge framework"/>
    <n v="1800"/>
    <n v="10313"/>
    <n v="573"/>
    <x v="1"/>
    <n v="219"/>
    <n v="47.09"/>
    <x v="1"/>
    <s v="USD"/>
    <n v="1361944800"/>
    <n v="1362549600"/>
    <b v="0"/>
    <b v="0"/>
    <x v="3"/>
    <x v="3"/>
    <x v="3"/>
  </r>
  <r>
    <n v="427"/>
    <x v="423"/>
    <s v="Managed discrete framework"/>
    <n v="174500"/>
    <n v="197018"/>
    <n v="113"/>
    <x v="1"/>
    <n v="2526"/>
    <n v="78"/>
    <x v="1"/>
    <s v="USD"/>
    <n v="1410584400"/>
    <n v="1413349200"/>
    <b v="0"/>
    <b v="1"/>
    <x v="3"/>
    <x v="3"/>
    <x v="3"/>
  </r>
  <r>
    <n v="428"/>
    <x v="424"/>
    <s v="Progressive zero-defect capability"/>
    <n v="101400"/>
    <n v="47037"/>
    <n v="46"/>
    <x v="0"/>
    <n v="747"/>
    <n v="62.97"/>
    <x v="1"/>
    <s v="USD"/>
    <n v="1297404000"/>
    <n v="1298008800"/>
    <b v="0"/>
    <b v="0"/>
    <x v="10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x v="14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x v="3"/>
    <x v="3"/>
    <x v="3"/>
  </r>
  <r>
    <n v="431"/>
    <x v="427"/>
    <s v="Compatible multimedia utilization"/>
    <n v="5100"/>
    <n v="9817"/>
    <n v="192"/>
    <x v="1"/>
    <n v="94"/>
    <n v="104.44"/>
    <x v="1"/>
    <s v="USD"/>
    <n v="1529643600"/>
    <n v="1531112400"/>
    <b v="1"/>
    <b v="0"/>
    <x v="3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x v="3"/>
    <x v="3"/>
    <x v="3"/>
  </r>
  <r>
    <n v="433"/>
    <x v="429"/>
    <s v="Decentralized composite paradigm"/>
    <n v="121400"/>
    <n v="65755"/>
    <n v="54"/>
    <x v="0"/>
    <n v="792"/>
    <n v="83.02"/>
    <x v="1"/>
    <s v="USD"/>
    <n v="1385359200"/>
    <n v="1386741600"/>
    <b v="0"/>
    <b v="1"/>
    <x v="4"/>
    <x v="4"/>
    <x v="4"/>
  </r>
  <r>
    <n v="434"/>
    <x v="430"/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  <x v="3"/>
  </r>
  <r>
    <n v="435"/>
    <x v="431"/>
    <s v="Advanced discrete leverage"/>
    <n v="152400"/>
    <n v="178120"/>
    <n v="117"/>
    <x v="1"/>
    <n v="1713"/>
    <n v="103.98"/>
    <x v="6"/>
    <s v="EUR"/>
    <n v="1418623200"/>
    <n v="1419660000"/>
    <b v="0"/>
    <b v="1"/>
    <x v="3"/>
    <x v="3"/>
    <x v="3"/>
  </r>
  <r>
    <n v="436"/>
    <x v="432"/>
    <s v="Open-source incremental throughput"/>
    <n v="1300"/>
    <n v="13678"/>
    <n v="1052"/>
    <x v="1"/>
    <n v="249"/>
    <n v="54.93"/>
    <x v="1"/>
    <s v="USD"/>
    <n v="1555736400"/>
    <n v="1555822800"/>
    <b v="0"/>
    <b v="0"/>
    <x v="17"/>
    <x v="1"/>
    <x v="17"/>
  </r>
  <r>
    <n v="437"/>
    <x v="433"/>
    <s v="Centralized regional interface"/>
    <n v="8100"/>
    <n v="9969"/>
    <n v="123"/>
    <x v="1"/>
    <n v="192"/>
    <n v="51.92"/>
    <x v="1"/>
    <s v="USD"/>
    <n v="1442120400"/>
    <n v="1442379600"/>
    <b v="0"/>
    <b v="1"/>
    <x v="10"/>
    <x v="4"/>
    <x v="10"/>
  </r>
  <r>
    <n v="438"/>
    <x v="434"/>
    <s v="Streamlined web-enabled knowledgebase"/>
    <n v="8300"/>
    <n v="14827"/>
    <n v="179"/>
    <x v="1"/>
    <n v="247"/>
    <n v="60.03"/>
    <x v="1"/>
    <s v="USD"/>
    <n v="1362376800"/>
    <n v="1364965200"/>
    <b v="0"/>
    <b v="0"/>
    <x v="3"/>
    <x v="3"/>
    <x v="3"/>
  </r>
  <r>
    <n v="439"/>
    <x v="435"/>
    <s v="Digitized transitional monitoring"/>
    <n v="28400"/>
    <n v="100900"/>
    <n v="355"/>
    <x v="1"/>
    <n v="2293"/>
    <n v="44"/>
    <x v="1"/>
    <s v="USD"/>
    <n v="1478408400"/>
    <n v="1479016800"/>
    <b v="0"/>
    <b v="0"/>
    <x v="22"/>
    <x v="4"/>
    <x v="22"/>
  </r>
  <r>
    <n v="440"/>
    <x v="436"/>
    <s v="Networked optimal adapter"/>
    <n v="102500"/>
    <n v="165954"/>
    <n v="162"/>
    <x v="1"/>
    <n v="3131"/>
    <n v="53"/>
    <x v="1"/>
    <s v="USD"/>
    <n v="1498798800"/>
    <n v="1499662800"/>
    <b v="0"/>
    <b v="0"/>
    <x v="19"/>
    <x v="4"/>
    <x v="19"/>
  </r>
  <r>
    <n v="441"/>
    <x v="437"/>
    <s v="Automated optimal function"/>
    <n v="7000"/>
    <n v="1744"/>
    <n v="25"/>
    <x v="0"/>
    <n v="32"/>
    <n v="54.5"/>
    <x v="1"/>
    <s v="USD"/>
    <n v="1335416400"/>
    <n v="1337835600"/>
    <b v="0"/>
    <b v="0"/>
    <x v="8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x v="3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x v="3"/>
    <x v="3"/>
    <x v="3"/>
  </r>
  <r>
    <n v="444"/>
    <x v="347"/>
    <s v="Versatile global attitude"/>
    <n v="6200"/>
    <n v="10938"/>
    <n v="176"/>
    <x v="1"/>
    <n v="296"/>
    <n v="36.950000000000003"/>
    <x v="1"/>
    <s v="USD"/>
    <n v="1311483600"/>
    <n v="1311656400"/>
    <b v="0"/>
    <b v="1"/>
    <x v="7"/>
    <x v="1"/>
    <x v="7"/>
  </r>
  <r>
    <n v="445"/>
    <x v="440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x v="3"/>
    <x v="3"/>
    <x v="3"/>
  </r>
  <r>
    <n v="446"/>
    <x v="441"/>
    <s v="Assimilated uniform methodology"/>
    <n v="6800"/>
    <n v="5579"/>
    <n v="82"/>
    <x v="0"/>
    <n v="186"/>
    <n v="29.99"/>
    <x v="1"/>
    <s v="USD"/>
    <n v="1355810400"/>
    <n v="1355983200"/>
    <b v="0"/>
    <b v="0"/>
    <x v="8"/>
    <x v="2"/>
    <x v="8"/>
  </r>
  <r>
    <n v="447"/>
    <x v="442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x v="11"/>
    <x v="6"/>
    <x v="11"/>
  </r>
  <r>
    <n v="449"/>
    <x v="444"/>
    <s v="Public-key coherent ability"/>
    <n v="900"/>
    <n v="8703"/>
    <n v="967"/>
    <x v="1"/>
    <n v="86"/>
    <n v="101.2"/>
    <x v="3"/>
    <s v="DKK"/>
    <n v="1551852000"/>
    <n v="1553317200"/>
    <b v="0"/>
    <b v="0"/>
    <x v="11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x v="446"/>
    <s v="Innovative exuding matrix"/>
    <n v="148400"/>
    <n v="182302"/>
    <n v="123"/>
    <x v="1"/>
    <n v="6286"/>
    <n v="29"/>
    <x v="1"/>
    <s v="USD"/>
    <n v="1500440400"/>
    <n v="1503118800"/>
    <b v="0"/>
    <b v="0"/>
    <x v="1"/>
    <x v="1"/>
    <x v="1"/>
  </r>
  <r>
    <n v="452"/>
    <x v="447"/>
    <s v="Realigned impactful artificial intelligence"/>
    <n v="4800"/>
    <n v="3045"/>
    <n v="63"/>
    <x v="0"/>
    <n v="31"/>
    <n v="98.23"/>
    <x v="1"/>
    <s v="USD"/>
    <n v="1278392400"/>
    <n v="1278478800"/>
    <b v="0"/>
    <b v="0"/>
    <x v="6"/>
    <x v="4"/>
    <x v="6"/>
  </r>
  <r>
    <n v="453"/>
    <x v="448"/>
    <s v="Multi-layered multi-tasking secured line"/>
    <n v="182400"/>
    <n v="102749"/>
    <n v="56"/>
    <x v="0"/>
    <n v="1181"/>
    <n v="87"/>
    <x v="1"/>
    <s v="USD"/>
    <n v="1480572000"/>
    <n v="1484114400"/>
    <b v="0"/>
    <b v="0"/>
    <x v="22"/>
    <x v="4"/>
    <x v="22"/>
  </r>
  <r>
    <n v="454"/>
    <x v="449"/>
    <s v="Upgradable upward-trending portal"/>
    <n v="4000"/>
    <n v="1763"/>
    <n v="44"/>
    <x v="0"/>
    <n v="39"/>
    <n v="45.21"/>
    <x v="1"/>
    <s v="USD"/>
    <n v="1382331600"/>
    <n v="1385445600"/>
    <b v="0"/>
    <b v="1"/>
    <x v="6"/>
    <x v="4"/>
    <x v="6"/>
  </r>
  <r>
    <n v="455"/>
    <x v="450"/>
    <s v="Profit-focused global product"/>
    <n v="116500"/>
    <n v="137904"/>
    <n v="118"/>
    <x v="1"/>
    <n v="3727"/>
    <n v="37"/>
    <x v="1"/>
    <s v="USD"/>
    <n v="1316754000"/>
    <n v="1318741200"/>
    <b v="0"/>
    <b v="0"/>
    <x v="3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x v="7"/>
    <x v="1"/>
    <x v="7"/>
  </r>
  <r>
    <n v="457"/>
    <x v="452"/>
    <s v="Cloned asymmetric functionalities"/>
    <n v="5000"/>
    <n v="1332"/>
    <n v="27"/>
    <x v="0"/>
    <n v="46"/>
    <n v="28.96"/>
    <x v="1"/>
    <s v="USD"/>
    <n v="1476421200"/>
    <n v="1476594000"/>
    <b v="0"/>
    <b v="0"/>
    <x v="3"/>
    <x v="3"/>
    <x v="3"/>
  </r>
  <r>
    <n v="458"/>
    <x v="453"/>
    <s v="Pre-emptive neutral portal"/>
    <n v="33800"/>
    <n v="118706"/>
    <n v="351"/>
    <x v="1"/>
    <n v="2120"/>
    <n v="55.99"/>
    <x v="1"/>
    <s v="USD"/>
    <n v="1269752400"/>
    <n v="1273554000"/>
    <b v="0"/>
    <b v="0"/>
    <x v="3"/>
    <x v="3"/>
    <x v="3"/>
  </r>
  <r>
    <n v="459"/>
    <x v="454"/>
    <s v="Switchable demand-driven help-desk"/>
    <n v="6300"/>
    <n v="5674"/>
    <n v="90"/>
    <x v="0"/>
    <n v="105"/>
    <n v="54.04"/>
    <x v="1"/>
    <s v="USD"/>
    <n v="1419746400"/>
    <n v="1421906400"/>
    <b v="0"/>
    <b v="0"/>
    <x v="4"/>
    <x v="4"/>
    <x v="4"/>
  </r>
  <r>
    <n v="460"/>
    <x v="455"/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  <x v="3"/>
  </r>
  <r>
    <n v="461"/>
    <x v="456"/>
    <s v="Networked secondary structure"/>
    <n v="98800"/>
    <n v="139354"/>
    <n v="141"/>
    <x v="1"/>
    <n v="2080"/>
    <n v="67"/>
    <x v="1"/>
    <s v="USD"/>
    <n v="1398661200"/>
    <n v="1400389200"/>
    <b v="0"/>
    <b v="0"/>
    <x v="6"/>
    <x v="4"/>
    <x v="6"/>
  </r>
  <r>
    <n v="462"/>
    <x v="457"/>
    <s v="Total multimedia website"/>
    <n v="188800"/>
    <n v="57734"/>
    <n v="31"/>
    <x v="0"/>
    <n v="535"/>
    <n v="107.91"/>
    <x v="1"/>
    <s v="USD"/>
    <n v="1359525600"/>
    <n v="1362808800"/>
    <b v="0"/>
    <b v="0"/>
    <x v="20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x v="10"/>
    <x v="4"/>
    <x v="10"/>
  </r>
  <r>
    <n v="464"/>
    <x v="459"/>
    <s v="Pre-emptive mission-critical hardware"/>
    <n v="71200"/>
    <n v="95020"/>
    <n v="133"/>
    <x v="1"/>
    <n v="2436"/>
    <n v="39.01"/>
    <x v="1"/>
    <s v="USD"/>
    <n v="1518328800"/>
    <n v="1519538400"/>
    <b v="0"/>
    <b v="0"/>
    <x v="3"/>
    <x v="3"/>
    <x v="3"/>
  </r>
  <r>
    <n v="465"/>
    <x v="460"/>
    <s v="Up-sized responsive protocol"/>
    <n v="4700"/>
    <n v="8829"/>
    <n v="188"/>
    <x v="1"/>
    <n v="80"/>
    <n v="110.36"/>
    <x v="1"/>
    <s v="USD"/>
    <n v="1517032800"/>
    <n v="1517810400"/>
    <b v="0"/>
    <b v="0"/>
    <x v="18"/>
    <x v="5"/>
    <x v="18"/>
  </r>
  <r>
    <n v="466"/>
    <x v="461"/>
    <s v="Pre-emptive transitional frame"/>
    <n v="1200"/>
    <n v="3984"/>
    <n v="332"/>
    <x v="1"/>
    <n v="42"/>
    <n v="94.86"/>
    <x v="1"/>
    <s v="USD"/>
    <n v="1368594000"/>
    <n v="1370581200"/>
    <b v="0"/>
    <b v="1"/>
    <x v="8"/>
    <x v="2"/>
    <x v="8"/>
  </r>
  <r>
    <n v="467"/>
    <x v="462"/>
    <s v="Profit-focused content-based application"/>
    <n v="1400"/>
    <n v="8053"/>
    <n v="575"/>
    <x v="1"/>
    <n v="139"/>
    <n v="57.94"/>
    <x v="0"/>
    <s v="CAD"/>
    <n v="1448258400"/>
    <n v="1448863200"/>
    <b v="0"/>
    <b v="1"/>
    <x v="2"/>
    <x v="2"/>
    <x v="2"/>
  </r>
  <r>
    <n v="468"/>
    <x v="463"/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x v="6"/>
    <x v="4"/>
    <x v="6"/>
  </r>
  <r>
    <n v="470"/>
    <x v="465"/>
    <s v="Extended dedicated archive"/>
    <n v="3600"/>
    <n v="10289"/>
    <n v="286"/>
    <x v="1"/>
    <n v="381"/>
    <n v="27.01"/>
    <x v="1"/>
    <s v="USD"/>
    <n v="1481522400"/>
    <n v="1482127200"/>
    <b v="0"/>
    <b v="0"/>
    <x v="8"/>
    <x v="2"/>
    <x v="8"/>
  </r>
  <r>
    <n v="471"/>
    <x v="197"/>
    <s v="Configurable static help-desk"/>
    <n v="3100"/>
    <n v="9889"/>
    <n v="319"/>
    <x v="1"/>
    <n v="194"/>
    <n v="50.97"/>
    <x v="4"/>
    <s v="GBP"/>
    <n v="1335934800"/>
    <n v="1335934800"/>
    <b v="0"/>
    <b v="1"/>
    <x v="0"/>
    <x v="0"/>
    <x v="0"/>
  </r>
  <r>
    <n v="472"/>
    <x v="466"/>
    <s v="Self-enabling clear-thinking framework"/>
    <n v="153800"/>
    <n v="60342"/>
    <n v="39"/>
    <x v="0"/>
    <n v="575"/>
    <n v="104.94"/>
    <x v="1"/>
    <s v="USD"/>
    <n v="1552280400"/>
    <n v="1556946000"/>
    <b v="0"/>
    <b v="0"/>
    <x v="1"/>
    <x v="1"/>
    <x v="1"/>
  </r>
  <r>
    <n v="473"/>
    <x v="467"/>
    <s v="Assimilated fault-tolerant capacity"/>
    <n v="5000"/>
    <n v="8907"/>
    <n v="178"/>
    <x v="1"/>
    <n v="106"/>
    <n v="84.03"/>
    <x v="1"/>
    <s v="USD"/>
    <n v="1529989200"/>
    <n v="1530075600"/>
    <b v="0"/>
    <b v="0"/>
    <x v="5"/>
    <x v="1"/>
    <x v="5"/>
  </r>
  <r>
    <n v="474"/>
    <x v="468"/>
    <s v="Enhanced neutral ability"/>
    <n v="4000"/>
    <n v="14606"/>
    <n v="365"/>
    <x v="1"/>
    <n v="142"/>
    <n v="102.86"/>
    <x v="1"/>
    <s v="USD"/>
    <n v="1418709600"/>
    <n v="1418796000"/>
    <b v="0"/>
    <b v="0"/>
    <x v="19"/>
    <x v="4"/>
    <x v="19"/>
  </r>
  <r>
    <n v="475"/>
    <x v="469"/>
    <s v="Function-based attitude-oriented groupware"/>
    <n v="7400"/>
    <n v="8432"/>
    <n v="114"/>
    <x v="1"/>
    <n v="211"/>
    <n v="39.96"/>
    <x v="1"/>
    <s v="USD"/>
    <n v="1372136400"/>
    <n v="1372482000"/>
    <b v="0"/>
    <b v="1"/>
    <x v="18"/>
    <x v="5"/>
    <x v="18"/>
  </r>
  <r>
    <n v="476"/>
    <x v="470"/>
    <s v="Optional solution-oriented instruction set"/>
    <n v="191500"/>
    <n v="57122"/>
    <n v="30"/>
    <x v="0"/>
    <n v="1120"/>
    <n v="51"/>
    <x v="1"/>
    <s v="USD"/>
    <n v="1533877200"/>
    <n v="1534395600"/>
    <b v="0"/>
    <b v="0"/>
    <x v="13"/>
    <x v="5"/>
    <x v="13"/>
  </r>
  <r>
    <n v="477"/>
    <x v="471"/>
    <s v="Organic object-oriented core"/>
    <n v="8500"/>
    <n v="4613"/>
    <n v="54"/>
    <x v="0"/>
    <n v="113"/>
    <n v="40.82"/>
    <x v="1"/>
    <s v="USD"/>
    <n v="1309064400"/>
    <n v="1311397200"/>
    <b v="0"/>
    <b v="0"/>
    <x v="22"/>
    <x v="4"/>
    <x v="22"/>
  </r>
  <r>
    <n v="478"/>
    <x v="472"/>
    <s v="Balanced impactful circuit"/>
    <n v="68800"/>
    <n v="162603"/>
    <n v="236"/>
    <x v="1"/>
    <n v="2756"/>
    <n v="59"/>
    <x v="1"/>
    <s v="USD"/>
    <n v="1425877200"/>
    <n v="1426914000"/>
    <b v="0"/>
    <b v="0"/>
    <x v="8"/>
    <x v="2"/>
    <x v="8"/>
  </r>
  <r>
    <n v="479"/>
    <x v="473"/>
    <s v="Future-proofed heuristic encryption"/>
    <n v="2400"/>
    <n v="12310"/>
    <n v="513"/>
    <x v="1"/>
    <n v="173"/>
    <n v="71.16"/>
    <x v="4"/>
    <s v="GBP"/>
    <n v="1501304400"/>
    <n v="1501477200"/>
    <b v="0"/>
    <b v="0"/>
    <x v="0"/>
    <x v="0"/>
    <x v="0"/>
  </r>
  <r>
    <n v="480"/>
    <x v="474"/>
    <s v="Balanced bifurcated leverage"/>
    <n v="8600"/>
    <n v="8656"/>
    <n v="101"/>
    <x v="1"/>
    <n v="87"/>
    <n v="99.49"/>
    <x v="1"/>
    <s v="USD"/>
    <n v="1268287200"/>
    <n v="1269061200"/>
    <b v="0"/>
    <b v="1"/>
    <x v="14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x v="3"/>
    <x v="3"/>
    <x v="3"/>
  </r>
  <r>
    <n v="482"/>
    <x v="476"/>
    <s v="Focused solution-oriented instruction set"/>
    <n v="4200"/>
    <n v="689"/>
    <n v="16"/>
    <x v="0"/>
    <n v="9"/>
    <n v="76.56"/>
    <x v="1"/>
    <s v="USD"/>
    <n v="1330063200"/>
    <n v="1331013600"/>
    <b v="0"/>
    <b v="1"/>
    <x v="13"/>
    <x v="5"/>
    <x v="13"/>
  </r>
  <r>
    <n v="483"/>
    <x v="477"/>
    <s v="Down-sized actuating infrastructure"/>
    <n v="91400"/>
    <n v="48236"/>
    <n v="53"/>
    <x v="0"/>
    <n v="554"/>
    <n v="87.07"/>
    <x v="1"/>
    <s v="USD"/>
    <n v="1576130400"/>
    <n v="1576735200"/>
    <b v="0"/>
    <b v="0"/>
    <x v="3"/>
    <x v="3"/>
    <x v="3"/>
  </r>
  <r>
    <n v="484"/>
    <x v="478"/>
    <s v="Synergistic cohesive adapter"/>
    <n v="29600"/>
    <n v="77021"/>
    <n v="260"/>
    <x v="1"/>
    <n v="1572"/>
    <n v="49"/>
    <x v="4"/>
    <s v="GBP"/>
    <n v="1407128400"/>
    <n v="1411362000"/>
    <b v="0"/>
    <b v="1"/>
    <x v="0"/>
    <x v="0"/>
    <x v="0"/>
  </r>
  <r>
    <n v="485"/>
    <x v="479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x v="3"/>
    <x v="3"/>
    <x v="3"/>
  </r>
  <r>
    <n v="486"/>
    <x v="480"/>
    <s v="Compatible exuding Graphical User Interface"/>
    <n v="5200"/>
    <n v="702"/>
    <n v="14"/>
    <x v="0"/>
    <n v="21"/>
    <n v="33.43"/>
    <x v="4"/>
    <s v="GBP"/>
    <n v="1520575200"/>
    <n v="1521867600"/>
    <b v="0"/>
    <b v="1"/>
    <x v="18"/>
    <x v="5"/>
    <x v="18"/>
  </r>
  <r>
    <n v="487"/>
    <x v="481"/>
    <s v="Monitored 24/7 time-frame"/>
    <n v="110300"/>
    <n v="197024"/>
    <n v="179"/>
    <x v="1"/>
    <n v="2346"/>
    <n v="83.98"/>
    <x v="1"/>
    <s v="USD"/>
    <n v="1492664400"/>
    <n v="1495515600"/>
    <b v="0"/>
    <b v="0"/>
    <x v="3"/>
    <x v="3"/>
    <x v="3"/>
  </r>
  <r>
    <n v="488"/>
    <x v="482"/>
    <s v="Virtual secondary open architecture"/>
    <n v="5300"/>
    <n v="11663"/>
    <n v="220"/>
    <x v="1"/>
    <n v="115"/>
    <n v="101.42"/>
    <x v="1"/>
    <s v="USD"/>
    <n v="1454479200"/>
    <n v="1455948000"/>
    <b v="0"/>
    <b v="0"/>
    <x v="3"/>
    <x v="3"/>
    <x v="3"/>
  </r>
  <r>
    <n v="489"/>
    <x v="483"/>
    <s v="Down-sized mobile time-frame"/>
    <n v="9200"/>
    <n v="9339"/>
    <n v="102"/>
    <x v="1"/>
    <n v="85"/>
    <n v="109.87"/>
    <x v="6"/>
    <s v="EUR"/>
    <n v="1281934800"/>
    <n v="1282366800"/>
    <b v="0"/>
    <b v="0"/>
    <x v="8"/>
    <x v="2"/>
    <x v="8"/>
  </r>
  <r>
    <n v="490"/>
    <x v="484"/>
    <s v="Innovative disintermediate encryption"/>
    <n v="2400"/>
    <n v="4596"/>
    <n v="192"/>
    <x v="1"/>
    <n v="144"/>
    <n v="31.92"/>
    <x v="1"/>
    <s v="USD"/>
    <n v="1573970400"/>
    <n v="1574575200"/>
    <b v="0"/>
    <b v="0"/>
    <x v="23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x v="0"/>
    <x v="0"/>
    <x v="0"/>
  </r>
  <r>
    <n v="492"/>
    <x v="486"/>
    <s v="Persevering interactive matrix"/>
    <n v="191000"/>
    <n v="45831"/>
    <n v="24"/>
    <x v="3"/>
    <n v="595"/>
    <n v="77.03"/>
    <x v="1"/>
    <s v="USD"/>
    <n v="1275886800"/>
    <n v="1278910800"/>
    <b v="1"/>
    <b v="1"/>
    <x v="12"/>
    <x v="4"/>
    <x v="12"/>
  </r>
  <r>
    <n v="493"/>
    <x v="487"/>
    <s v="Seamless background framework"/>
    <n v="900"/>
    <n v="6514"/>
    <n v="724"/>
    <x v="1"/>
    <n v="64"/>
    <n v="101.78"/>
    <x v="1"/>
    <s v="USD"/>
    <n v="1561784400"/>
    <n v="1562907600"/>
    <b v="0"/>
    <b v="0"/>
    <x v="14"/>
    <x v="7"/>
    <x v="14"/>
  </r>
  <r>
    <n v="494"/>
    <x v="488"/>
    <s v="Balanced upward-trending productivity"/>
    <n v="2500"/>
    <n v="13684"/>
    <n v="547"/>
    <x v="1"/>
    <n v="268"/>
    <n v="51.06"/>
    <x v="1"/>
    <s v="USD"/>
    <n v="1332392400"/>
    <n v="1332478800"/>
    <b v="0"/>
    <b v="0"/>
    <x v="8"/>
    <x v="2"/>
    <x v="8"/>
  </r>
  <r>
    <n v="495"/>
    <x v="489"/>
    <s v="Centralized clear-thinking solution"/>
    <n v="3200"/>
    <n v="13264"/>
    <n v="415"/>
    <x v="1"/>
    <n v="195"/>
    <n v="68.02"/>
    <x v="3"/>
    <s v="DKK"/>
    <n v="1402376400"/>
    <n v="1402722000"/>
    <b v="0"/>
    <b v="0"/>
    <x v="3"/>
    <x v="3"/>
    <x v="3"/>
  </r>
  <r>
    <n v="496"/>
    <x v="490"/>
    <s v="Optimized bi-directional extranet"/>
    <n v="183800"/>
    <n v="1667"/>
    <n v="1"/>
    <x v="0"/>
    <n v="54"/>
    <n v="30.87"/>
    <x v="1"/>
    <s v="USD"/>
    <n v="1495342800"/>
    <n v="1496811600"/>
    <b v="0"/>
    <b v="0"/>
    <x v="10"/>
    <x v="4"/>
    <x v="10"/>
  </r>
  <r>
    <n v="497"/>
    <x v="491"/>
    <s v="Intuitive actuating benchmark"/>
    <n v="9800"/>
    <n v="3349"/>
    <n v="34"/>
    <x v="0"/>
    <n v="120"/>
    <n v="27.91"/>
    <x v="1"/>
    <s v="USD"/>
    <n v="1482213600"/>
    <n v="1482213600"/>
    <b v="0"/>
    <b v="1"/>
    <x v="8"/>
    <x v="2"/>
    <x v="8"/>
  </r>
  <r>
    <n v="498"/>
    <x v="492"/>
    <s v="Devolved background project"/>
    <n v="193400"/>
    <n v="46317"/>
    <n v="24"/>
    <x v="0"/>
    <n v="579"/>
    <n v="79.989999999999995"/>
    <x v="3"/>
    <s v="DKK"/>
    <n v="1420092000"/>
    <n v="1420264800"/>
    <b v="0"/>
    <b v="0"/>
    <x v="2"/>
    <x v="2"/>
    <x v="2"/>
  </r>
  <r>
    <n v="499"/>
    <x v="493"/>
    <s v="Reverse-engineered executive emulation"/>
    <n v="163800"/>
    <n v="78743"/>
    <n v="48"/>
    <x v="0"/>
    <n v="2072"/>
    <n v="38"/>
    <x v="1"/>
    <s v="USD"/>
    <n v="1458018000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x v="495"/>
    <s v="Focused coherent methodology"/>
    <n v="153600"/>
    <n v="107743"/>
    <n v="70"/>
    <x v="0"/>
    <n v="1796"/>
    <n v="59.99"/>
    <x v="1"/>
    <s v="USD"/>
    <n v="1363064400"/>
    <n v="1363237200"/>
    <b v="0"/>
    <b v="0"/>
    <x v="4"/>
    <x v="4"/>
    <x v="4"/>
  </r>
  <r>
    <n v="502"/>
    <x v="212"/>
    <s v="Reduced context-sensitive complexity"/>
    <n v="1300"/>
    <n v="6889"/>
    <n v="530"/>
    <x v="1"/>
    <n v="186"/>
    <n v="37.04"/>
    <x v="2"/>
    <s v="AUD"/>
    <n v="1343365200"/>
    <n v="1345870800"/>
    <b v="0"/>
    <b v="1"/>
    <x v="11"/>
    <x v="6"/>
    <x v="11"/>
  </r>
  <r>
    <n v="503"/>
    <x v="496"/>
    <s v="Decentralized 4thgeneration time-frame"/>
    <n v="25500"/>
    <n v="45983"/>
    <n v="180"/>
    <x v="1"/>
    <n v="460"/>
    <n v="99.96"/>
    <x v="1"/>
    <s v="USD"/>
    <n v="1435726800"/>
    <n v="1437454800"/>
    <b v="0"/>
    <b v="0"/>
    <x v="6"/>
    <x v="4"/>
    <x v="6"/>
  </r>
  <r>
    <n v="504"/>
    <x v="497"/>
    <s v="De-engineered cohesive moderator"/>
    <n v="7500"/>
    <n v="6924"/>
    <n v="92"/>
    <x v="0"/>
    <n v="62"/>
    <n v="111.68"/>
    <x v="6"/>
    <s v="EUR"/>
    <n v="1431925200"/>
    <n v="1432011600"/>
    <b v="0"/>
    <b v="0"/>
    <x v="1"/>
    <x v="1"/>
    <x v="1"/>
  </r>
  <r>
    <n v="505"/>
    <x v="498"/>
    <s v="Ameliorated explicit parallelism"/>
    <n v="89900"/>
    <n v="12497"/>
    <n v="14"/>
    <x v="0"/>
    <n v="347"/>
    <n v="36.01"/>
    <x v="1"/>
    <s v="USD"/>
    <n v="1362722400"/>
    <n v="1366347600"/>
    <b v="0"/>
    <b v="1"/>
    <x v="15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x v="3"/>
    <x v="3"/>
    <x v="3"/>
  </r>
  <r>
    <n v="507"/>
    <x v="500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x v="2"/>
    <x v="2"/>
    <x v="2"/>
  </r>
  <r>
    <n v="508"/>
    <x v="501"/>
    <s v="Up-sized radical pricing structure"/>
    <n v="172700"/>
    <n v="193820"/>
    <n v="112"/>
    <x v="1"/>
    <n v="3657"/>
    <n v="53"/>
    <x v="1"/>
    <s v="USD"/>
    <n v="1532840400"/>
    <n v="1534654800"/>
    <b v="0"/>
    <b v="0"/>
    <x v="3"/>
    <x v="3"/>
    <x v="3"/>
  </r>
  <r>
    <n v="509"/>
    <x v="173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  <x v="3"/>
  </r>
  <r>
    <n v="510"/>
    <x v="502"/>
    <s v="Re-engineered mobile task-force"/>
    <n v="7800"/>
    <n v="9289"/>
    <n v="119"/>
    <x v="1"/>
    <n v="131"/>
    <n v="70.91"/>
    <x v="2"/>
    <s v="AUD"/>
    <n v="1527742800"/>
    <n v="1529816400"/>
    <b v="0"/>
    <b v="0"/>
    <x v="6"/>
    <x v="4"/>
    <x v="6"/>
  </r>
  <r>
    <n v="511"/>
    <x v="503"/>
    <s v="User-centric intangible neural-net"/>
    <n v="147800"/>
    <n v="35498"/>
    <n v="24"/>
    <x v="0"/>
    <n v="362"/>
    <n v="98.06"/>
    <x v="1"/>
    <s v="USD"/>
    <n v="1564030800"/>
    <n v="1564894800"/>
    <b v="0"/>
    <b v="0"/>
    <x v="3"/>
    <x v="3"/>
    <x v="3"/>
  </r>
  <r>
    <n v="512"/>
    <x v="504"/>
    <s v="Organized explicit core"/>
    <n v="9100"/>
    <n v="12678"/>
    <n v="139"/>
    <x v="1"/>
    <n v="239"/>
    <n v="53.05"/>
    <x v="1"/>
    <s v="USD"/>
    <n v="1404536400"/>
    <n v="1404622800"/>
    <b v="0"/>
    <b v="1"/>
    <x v="11"/>
    <x v="6"/>
    <x v="11"/>
  </r>
  <r>
    <n v="513"/>
    <x v="505"/>
    <s v="Synchronized 6thgeneration adapter"/>
    <n v="8300"/>
    <n v="3260"/>
    <n v="39"/>
    <x v="3"/>
    <n v="35"/>
    <n v="93.14"/>
    <x v="1"/>
    <s v="USD"/>
    <n v="1284008400"/>
    <n v="1284181200"/>
    <b v="0"/>
    <b v="0"/>
    <x v="19"/>
    <x v="4"/>
    <x v="19"/>
  </r>
  <r>
    <n v="514"/>
    <x v="506"/>
    <s v="Centralized motivating capacity"/>
    <n v="138700"/>
    <n v="31123"/>
    <n v="22"/>
    <x v="3"/>
    <n v="528"/>
    <n v="58.95"/>
    <x v="5"/>
    <s v="CHF"/>
    <n v="1386309600"/>
    <n v="1386741600"/>
    <b v="0"/>
    <b v="1"/>
    <x v="1"/>
    <x v="1"/>
    <x v="1"/>
  </r>
  <r>
    <n v="515"/>
    <x v="507"/>
    <s v="Phased 24hour flexibility"/>
    <n v="8600"/>
    <n v="4797"/>
    <n v="56"/>
    <x v="0"/>
    <n v="133"/>
    <n v="36.07"/>
    <x v="0"/>
    <s v="CAD"/>
    <n v="1324620000"/>
    <n v="1324792800"/>
    <b v="0"/>
    <b v="1"/>
    <x v="3"/>
    <x v="3"/>
    <x v="3"/>
  </r>
  <r>
    <n v="516"/>
    <x v="508"/>
    <s v="Exclusive 5thgeneration structure"/>
    <n v="125400"/>
    <n v="53324"/>
    <n v="43"/>
    <x v="0"/>
    <n v="846"/>
    <n v="63.03"/>
    <x v="1"/>
    <s v="USD"/>
    <n v="1281070800"/>
    <n v="1284354000"/>
    <b v="0"/>
    <b v="0"/>
    <x v="9"/>
    <x v="5"/>
    <x v="9"/>
  </r>
  <r>
    <n v="517"/>
    <x v="509"/>
    <s v="Multi-tiered maximized orchestration"/>
    <n v="5900"/>
    <n v="6608"/>
    <n v="112"/>
    <x v="1"/>
    <n v="78"/>
    <n v="84.72"/>
    <x v="1"/>
    <s v="USD"/>
    <n v="1493960400"/>
    <n v="1494392400"/>
    <b v="0"/>
    <b v="0"/>
    <x v="0"/>
    <x v="0"/>
    <x v="0"/>
  </r>
  <r>
    <n v="518"/>
    <x v="510"/>
    <s v="Open-architected uniform instruction set"/>
    <n v="8800"/>
    <n v="622"/>
    <n v="7"/>
    <x v="0"/>
    <n v="10"/>
    <n v="62.2"/>
    <x v="1"/>
    <s v="USD"/>
    <n v="1519365600"/>
    <n v="1519538400"/>
    <b v="0"/>
    <b v="1"/>
    <x v="10"/>
    <x v="4"/>
    <x v="10"/>
  </r>
  <r>
    <n v="519"/>
    <x v="511"/>
    <s v="Exclusive asymmetric analyzer"/>
    <n v="177700"/>
    <n v="180802"/>
    <n v="102"/>
    <x v="1"/>
    <n v="1773"/>
    <n v="101.98"/>
    <x v="1"/>
    <s v="USD"/>
    <n v="1420696800"/>
    <n v="1421906400"/>
    <b v="0"/>
    <b v="1"/>
    <x v="1"/>
    <x v="1"/>
    <x v="1"/>
  </r>
  <r>
    <n v="520"/>
    <x v="512"/>
    <s v="Organic radical collaboration"/>
    <n v="800"/>
    <n v="3406"/>
    <n v="426"/>
    <x v="1"/>
    <n v="32"/>
    <n v="106.44"/>
    <x v="1"/>
    <s v="USD"/>
    <n v="1555650000"/>
    <n v="1555909200"/>
    <b v="0"/>
    <b v="0"/>
    <x v="3"/>
    <x v="3"/>
    <x v="3"/>
  </r>
  <r>
    <n v="521"/>
    <x v="513"/>
    <s v="Function-based multi-state software"/>
    <n v="7600"/>
    <n v="11061"/>
    <n v="146"/>
    <x v="1"/>
    <n v="369"/>
    <n v="29.98"/>
    <x v="1"/>
    <s v="USD"/>
    <n v="1471928400"/>
    <n v="1472446800"/>
    <b v="0"/>
    <b v="1"/>
    <x v="6"/>
    <x v="4"/>
    <x v="6"/>
  </r>
  <r>
    <n v="522"/>
    <x v="514"/>
    <s v="Innovative static budgetary management"/>
    <n v="50500"/>
    <n v="16389"/>
    <n v="32"/>
    <x v="0"/>
    <n v="191"/>
    <n v="85.81"/>
    <x v="1"/>
    <s v="USD"/>
    <n v="1341291600"/>
    <n v="1342328400"/>
    <b v="0"/>
    <b v="0"/>
    <x v="12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x v="12"/>
    <x v="4"/>
    <x v="12"/>
  </r>
  <r>
    <n v="524"/>
    <x v="516"/>
    <s v="Diverse scalable superstructure"/>
    <n v="96700"/>
    <n v="81136"/>
    <n v="84"/>
    <x v="0"/>
    <n v="1979"/>
    <n v="41"/>
    <x v="1"/>
    <s v="USD"/>
    <n v="1272258000"/>
    <n v="1273381200"/>
    <b v="0"/>
    <b v="0"/>
    <x v="3"/>
    <x v="3"/>
    <x v="3"/>
  </r>
  <r>
    <n v="525"/>
    <x v="517"/>
    <s v="Balanced leadingedge data-warehouse"/>
    <n v="2100"/>
    <n v="1768"/>
    <n v="84"/>
    <x v="0"/>
    <n v="63"/>
    <n v="28.06"/>
    <x v="1"/>
    <s v="USD"/>
    <n v="1290492000"/>
    <n v="1290837600"/>
    <b v="0"/>
    <b v="0"/>
    <x v="8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x v="3"/>
    <x v="3"/>
    <x v="3"/>
  </r>
  <r>
    <n v="527"/>
    <x v="519"/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  <x v="10"/>
  </r>
  <r>
    <n v="528"/>
    <x v="520"/>
    <s v="Focused leadingedge matrix"/>
    <n v="9000"/>
    <n v="7227"/>
    <n v="80"/>
    <x v="0"/>
    <n v="80"/>
    <n v="90.34"/>
    <x v="4"/>
    <s v="GBP"/>
    <n v="1385186400"/>
    <n v="1389074400"/>
    <b v="0"/>
    <b v="0"/>
    <x v="7"/>
    <x v="1"/>
    <x v="7"/>
  </r>
  <r>
    <n v="529"/>
    <x v="521"/>
    <s v="Seamless logistical encryption"/>
    <n v="5100"/>
    <n v="574"/>
    <n v="11"/>
    <x v="0"/>
    <n v="9"/>
    <n v="63.78"/>
    <x v="1"/>
    <s v="USD"/>
    <n v="1399698000"/>
    <n v="1402117200"/>
    <b v="0"/>
    <b v="0"/>
    <x v="11"/>
    <x v="6"/>
    <x v="11"/>
  </r>
  <r>
    <n v="530"/>
    <x v="522"/>
    <s v="Stand-alone human-resource workforce"/>
    <n v="105000"/>
    <n v="96328"/>
    <n v="92"/>
    <x v="0"/>
    <n v="1784"/>
    <n v="54"/>
    <x v="1"/>
    <s v="USD"/>
    <n v="1283230800"/>
    <n v="1284440400"/>
    <b v="0"/>
    <b v="1"/>
    <x v="13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x v="11"/>
    <x v="6"/>
    <x v="11"/>
  </r>
  <r>
    <n v="532"/>
    <x v="524"/>
    <s v="Pre-emptive grid-enabled contingency"/>
    <n v="1600"/>
    <n v="8046"/>
    <n v="503"/>
    <x v="1"/>
    <n v="126"/>
    <n v="63.86"/>
    <x v="0"/>
    <s v="CAD"/>
    <n v="1516860000"/>
    <n v="1516946400"/>
    <b v="0"/>
    <b v="0"/>
    <x v="3"/>
    <x v="3"/>
    <x v="3"/>
  </r>
  <r>
    <n v="533"/>
    <x v="525"/>
    <s v="Multi-lateral didactic encoding"/>
    <n v="115600"/>
    <n v="184086"/>
    <n v="159"/>
    <x v="1"/>
    <n v="2218"/>
    <n v="83"/>
    <x v="4"/>
    <s v="GBP"/>
    <n v="1374642000"/>
    <n v="1377752400"/>
    <b v="0"/>
    <b v="0"/>
    <x v="7"/>
    <x v="1"/>
    <x v="7"/>
  </r>
  <r>
    <n v="534"/>
    <x v="526"/>
    <s v="Self-enabling didactic orchestration"/>
    <n v="89100"/>
    <n v="13385"/>
    <n v="15"/>
    <x v="0"/>
    <n v="243"/>
    <n v="55.08"/>
    <x v="1"/>
    <s v="USD"/>
    <n v="1534482000"/>
    <n v="1534568400"/>
    <b v="0"/>
    <b v="1"/>
    <x v="6"/>
    <x v="4"/>
    <x v="6"/>
  </r>
  <r>
    <n v="535"/>
    <x v="527"/>
    <s v="Profit-focused 24/7 data-warehouse"/>
    <n v="2600"/>
    <n v="12533"/>
    <n v="482"/>
    <x v="1"/>
    <n v="202"/>
    <n v="62.04"/>
    <x v="6"/>
    <s v="EUR"/>
    <n v="1528434000"/>
    <n v="1528606800"/>
    <b v="0"/>
    <b v="1"/>
    <x v="3"/>
    <x v="3"/>
    <x v="3"/>
  </r>
  <r>
    <n v="536"/>
    <x v="528"/>
    <s v="Enhanced methodical middleware"/>
    <n v="9800"/>
    <n v="14697"/>
    <n v="150"/>
    <x v="1"/>
    <n v="140"/>
    <n v="104.98"/>
    <x v="6"/>
    <s v="EUR"/>
    <n v="1282626000"/>
    <n v="1284872400"/>
    <b v="0"/>
    <b v="0"/>
    <x v="13"/>
    <x v="5"/>
    <x v="13"/>
  </r>
  <r>
    <n v="537"/>
    <x v="529"/>
    <s v="Synchronized client-driven projection"/>
    <n v="84400"/>
    <n v="98935"/>
    <n v="117"/>
    <x v="1"/>
    <n v="1052"/>
    <n v="94.04"/>
    <x v="3"/>
    <s v="DKK"/>
    <n v="1535605200"/>
    <n v="1537592400"/>
    <b v="1"/>
    <b v="1"/>
    <x v="4"/>
    <x v="4"/>
    <x v="4"/>
  </r>
  <r>
    <n v="538"/>
    <x v="530"/>
    <s v="Networked didactic time-frame"/>
    <n v="151300"/>
    <n v="57034"/>
    <n v="38"/>
    <x v="0"/>
    <n v="1296"/>
    <n v="44.01"/>
    <x v="1"/>
    <s v="USD"/>
    <n v="1379826000"/>
    <n v="1381208400"/>
    <b v="0"/>
    <b v="0"/>
    <x v="20"/>
    <x v="6"/>
    <x v="20"/>
  </r>
  <r>
    <n v="539"/>
    <x v="531"/>
    <s v="Assimilated exuding toolset"/>
    <n v="9800"/>
    <n v="7120"/>
    <n v="73"/>
    <x v="0"/>
    <n v="77"/>
    <n v="92.47"/>
    <x v="1"/>
    <s v="USD"/>
    <n v="1561957200"/>
    <n v="1562475600"/>
    <b v="0"/>
    <b v="1"/>
    <x v="0"/>
    <x v="0"/>
    <x v="0"/>
  </r>
  <r>
    <n v="540"/>
    <x v="532"/>
    <s v="Front-line client-server secured line"/>
    <n v="5300"/>
    <n v="14097"/>
    <n v="266"/>
    <x v="1"/>
    <n v="247"/>
    <n v="57.07"/>
    <x v="1"/>
    <s v="USD"/>
    <n v="1525496400"/>
    <n v="1527397200"/>
    <b v="0"/>
    <b v="0"/>
    <x v="14"/>
    <x v="7"/>
    <x v="14"/>
  </r>
  <r>
    <n v="541"/>
    <x v="533"/>
    <s v="Polarized systemic Internet solution"/>
    <n v="178000"/>
    <n v="43086"/>
    <n v="24"/>
    <x v="0"/>
    <n v="395"/>
    <n v="109.08"/>
    <x v="6"/>
    <s v="EUR"/>
    <n v="1433912400"/>
    <n v="1436158800"/>
    <b v="0"/>
    <b v="0"/>
    <x v="20"/>
    <x v="6"/>
    <x v="20"/>
  </r>
  <r>
    <n v="542"/>
    <x v="534"/>
    <s v="Profit-focused exuding moderator"/>
    <n v="77000"/>
    <n v="1930"/>
    <n v="3"/>
    <x v="0"/>
    <n v="49"/>
    <n v="39.39"/>
    <x v="4"/>
    <s v="GBP"/>
    <n v="1453442400"/>
    <n v="1456034400"/>
    <b v="0"/>
    <b v="0"/>
    <x v="7"/>
    <x v="1"/>
    <x v="7"/>
  </r>
  <r>
    <n v="543"/>
    <x v="535"/>
    <s v="Cross-group high-level moderator"/>
    <n v="84900"/>
    <n v="13864"/>
    <n v="16"/>
    <x v="0"/>
    <n v="180"/>
    <n v="77.02"/>
    <x v="1"/>
    <s v="USD"/>
    <n v="1378875600"/>
    <n v="1380171600"/>
    <b v="0"/>
    <b v="0"/>
    <x v="11"/>
    <x v="6"/>
    <x v="11"/>
  </r>
  <r>
    <n v="544"/>
    <x v="536"/>
    <s v="Public-key 3rdgeneration system engine"/>
    <n v="2800"/>
    <n v="7742"/>
    <n v="277"/>
    <x v="1"/>
    <n v="84"/>
    <n v="92.17"/>
    <x v="1"/>
    <s v="USD"/>
    <n v="1452232800"/>
    <n v="1453356000"/>
    <b v="0"/>
    <b v="0"/>
    <x v="1"/>
    <x v="1"/>
    <x v="1"/>
  </r>
  <r>
    <n v="545"/>
    <x v="537"/>
    <s v="Organized value-added access"/>
    <n v="184800"/>
    <n v="164109"/>
    <n v="89"/>
    <x v="0"/>
    <n v="2690"/>
    <n v="61.01"/>
    <x v="1"/>
    <s v="USD"/>
    <n v="1577253600"/>
    <n v="1578981600"/>
    <b v="0"/>
    <b v="0"/>
    <x v="3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x v="3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x v="540"/>
    <s v="Monitored discrete toolset"/>
    <n v="66100"/>
    <n v="179074"/>
    <n v="271"/>
    <x v="1"/>
    <n v="2985"/>
    <n v="59.99"/>
    <x v="1"/>
    <s v="USD"/>
    <n v="1459486800"/>
    <n v="1460610000"/>
    <b v="0"/>
    <b v="0"/>
    <x v="3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x v="8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x v="543"/>
    <s v="Streamlined upward-trending analyzer"/>
    <n v="180100"/>
    <n v="105598"/>
    <n v="59"/>
    <x v="0"/>
    <n v="2779"/>
    <n v="38"/>
    <x v="2"/>
    <s v="AUD"/>
    <n v="1419055200"/>
    <n v="1422511200"/>
    <b v="0"/>
    <b v="1"/>
    <x v="2"/>
    <x v="2"/>
    <x v="2"/>
  </r>
  <r>
    <n v="552"/>
    <x v="544"/>
    <s v="Distributed human-resource policy"/>
    <n v="9000"/>
    <n v="8866"/>
    <n v="99"/>
    <x v="0"/>
    <n v="92"/>
    <n v="96.37"/>
    <x v="1"/>
    <s v="USD"/>
    <n v="1480140000"/>
    <n v="1480312800"/>
    <b v="0"/>
    <b v="0"/>
    <x v="3"/>
    <x v="3"/>
    <x v="3"/>
  </r>
  <r>
    <n v="553"/>
    <x v="545"/>
    <s v="De-engineered 5thgeneration contingency"/>
    <n v="170600"/>
    <n v="75022"/>
    <n v="44"/>
    <x v="0"/>
    <n v="1028"/>
    <n v="72.98"/>
    <x v="1"/>
    <s v="USD"/>
    <n v="1293948000"/>
    <n v="1294034400"/>
    <b v="0"/>
    <b v="0"/>
    <x v="1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x v="7"/>
    <x v="1"/>
    <x v="7"/>
  </r>
  <r>
    <n v="555"/>
    <x v="547"/>
    <s v="Organic maximized database"/>
    <n v="6300"/>
    <n v="14089"/>
    <n v="224"/>
    <x v="1"/>
    <n v="135"/>
    <n v="104.36"/>
    <x v="3"/>
    <s v="DKK"/>
    <n v="1396414800"/>
    <n v="1399093200"/>
    <b v="0"/>
    <b v="0"/>
    <x v="1"/>
    <x v="1"/>
    <x v="1"/>
  </r>
  <r>
    <n v="556"/>
    <x v="195"/>
    <s v="Grass-roots 24/7 attitude"/>
    <n v="5200"/>
    <n v="12467"/>
    <n v="240"/>
    <x v="1"/>
    <n v="122"/>
    <n v="102.19"/>
    <x v="1"/>
    <s v="USD"/>
    <n v="1315285200"/>
    <n v="1315890000"/>
    <b v="0"/>
    <b v="1"/>
    <x v="18"/>
    <x v="5"/>
    <x v="18"/>
  </r>
  <r>
    <n v="557"/>
    <x v="548"/>
    <s v="Team-oriented global strategy"/>
    <n v="6000"/>
    <n v="11960"/>
    <n v="199"/>
    <x v="1"/>
    <n v="221"/>
    <n v="54.12"/>
    <x v="1"/>
    <s v="USD"/>
    <n v="1443762000"/>
    <n v="1444021200"/>
    <b v="0"/>
    <b v="1"/>
    <x v="22"/>
    <x v="4"/>
    <x v="22"/>
  </r>
  <r>
    <n v="558"/>
    <x v="549"/>
    <s v="Enhanced client-driven capacity"/>
    <n v="5800"/>
    <n v="7966"/>
    <n v="137"/>
    <x v="1"/>
    <n v="126"/>
    <n v="63.22"/>
    <x v="1"/>
    <s v="USD"/>
    <n v="1456293600"/>
    <n v="1460005200"/>
    <b v="0"/>
    <b v="0"/>
    <x v="3"/>
    <x v="3"/>
    <x v="3"/>
  </r>
  <r>
    <n v="559"/>
    <x v="550"/>
    <s v="Exclusive systematic productivity"/>
    <n v="105300"/>
    <n v="106321"/>
    <n v="101"/>
    <x v="1"/>
    <n v="1022"/>
    <n v="104.03"/>
    <x v="1"/>
    <s v="USD"/>
    <n v="1470114000"/>
    <n v="1470718800"/>
    <b v="0"/>
    <b v="0"/>
    <x v="3"/>
    <x v="3"/>
    <x v="3"/>
  </r>
  <r>
    <n v="560"/>
    <x v="551"/>
    <s v="Re-engineered radical policy"/>
    <n v="20000"/>
    <n v="158832"/>
    <n v="794"/>
    <x v="1"/>
    <n v="3177"/>
    <n v="49.99"/>
    <x v="1"/>
    <s v="USD"/>
    <n v="1321596000"/>
    <n v="1325052000"/>
    <b v="0"/>
    <b v="0"/>
    <x v="10"/>
    <x v="4"/>
    <x v="10"/>
  </r>
  <r>
    <n v="561"/>
    <x v="552"/>
    <s v="Down-sized logistical adapter"/>
    <n v="3000"/>
    <n v="11091"/>
    <n v="370"/>
    <x v="1"/>
    <n v="198"/>
    <n v="56.02"/>
    <x v="5"/>
    <s v="CHF"/>
    <n v="1318827600"/>
    <n v="1319000400"/>
    <b v="0"/>
    <b v="0"/>
    <x v="3"/>
    <x v="3"/>
    <x v="3"/>
  </r>
  <r>
    <n v="562"/>
    <x v="553"/>
    <s v="Configurable bandwidth-monitored throughput"/>
    <n v="9900"/>
    <n v="1269"/>
    <n v="13"/>
    <x v="0"/>
    <n v="26"/>
    <n v="48.81"/>
    <x v="5"/>
    <s v="CHF"/>
    <n v="1552366800"/>
    <n v="1552539600"/>
    <b v="0"/>
    <b v="0"/>
    <x v="1"/>
    <x v="1"/>
    <x v="1"/>
  </r>
  <r>
    <n v="563"/>
    <x v="554"/>
    <s v="Optional tangible pricing structure"/>
    <n v="3700"/>
    <n v="5107"/>
    <n v="138"/>
    <x v="1"/>
    <n v="85"/>
    <n v="60.08"/>
    <x v="2"/>
    <s v="AUD"/>
    <n v="1542088800"/>
    <n v="1543816800"/>
    <b v="0"/>
    <b v="0"/>
    <x v="4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x v="3"/>
    <x v="3"/>
    <x v="3"/>
  </r>
  <r>
    <n v="565"/>
    <x v="556"/>
    <s v="Decentralized logistical collaboration"/>
    <n v="94900"/>
    <n v="194166"/>
    <n v="205"/>
    <x v="1"/>
    <n v="3596"/>
    <n v="53.99"/>
    <x v="1"/>
    <s v="USD"/>
    <n v="1321336800"/>
    <n v="1323064800"/>
    <b v="0"/>
    <b v="0"/>
    <x v="3"/>
    <x v="3"/>
    <x v="3"/>
  </r>
  <r>
    <n v="566"/>
    <x v="557"/>
    <s v="Advanced content-based installation"/>
    <n v="9300"/>
    <n v="4124"/>
    <n v="44"/>
    <x v="0"/>
    <n v="37"/>
    <n v="111.46"/>
    <x v="1"/>
    <s v="USD"/>
    <n v="1456293600"/>
    <n v="1458277200"/>
    <b v="0"/>
    <b v="1"/>
    <x v="5"/>
    <x v="1"/>
    <x v="5"/>
  </r>
  <r>
    <n v="567"/>
    <x v="558"/>
    <s v="Distributed high-level open architecture"/>
    <n v="6800"/>
    <n v="14865"/>
    <n v="219"/>
    <x v="1"/>
    <n v="244"/>
    <n v="60.92"/>
    <x v="1"/>
    <s v="USD"/>
    <n v="1404968400"/>
    <n v="1405141200"/>
    <b v="0"/>
    <b v="0"/>
    <x v="1"/>
    <x v="1"/>
    <x v="1"/>
  </r>
  <r>
    <n v="568"/>
    <x v="559"/>
    <s v="Synergized zero tolerance help-desk"/>
    <n v="72400"/>
    <n v="134688"/>
    <n v="186"/>
    <x v="1"/>
    <n v="5180"/>
    <n v="26"/>
    <x v="1"/>
    <s v="USD"/>
    <n v="1279170000"/>
    <n v="1283058000"/>
    <b v="0"/>
    <b v="0"/>
    <x v="3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x v="10"/>
    <x v="4"/>
    <x v="10"/>
  </r>
  <r>
    <n v="570"/>
    <x v="561"/>
    <s v="Realigned uniform knowledge user"/>
    <n v="31200"/>
    <n v="95364"/>
    <n v="306"/>
    <x v="1"/>
    <n v="2725"/>
    <n v="35"/>
    <x v="1"/>
    <s v="USD"/>
    <n v="1419055200"/>
    <n v="1419573600"/>
    <b v="0"/>
    <b v="1"/>
    <x v="1"/>
    <x v="1"/>
    <x v="1"/>
  </r>
  <r>
    <n v="571"/>
    <x v="562"/>
    <s v="Monitored grid-enabled model"/>
    <n v="3500"/>
    <n v="3295"/>
    <n v="94"/>
    <x v="0"/>
    <n v="35"/>
    <n v="94.14"/>
    <x v="6"/>
    <s v="EUR"/>
    <n v="1434690000"/>
    <n v="1438750800"/>
    <b v="0"/>
    <b v="0"/>
    <x v="12"/>
    <x v="4"/>
    <x v="12"/>
  </r>
  <r>
    <n v="572"/>
    <x v="563"/>
    <s v="Assimilated actuating policy"/>
    <n v="9000"/>
    <n v="4896"/>
    <n v="54"/>
    <x v="3"/>
    <n v="94"/>
    <n v="52.09"/>
    <x v="1"/>
    <s v="USD"/>
    <n v="1443416400"/>
    <n v="1444798800"/>
    <b v="0"/>
    <b v="1"/>
    <x v="1"/>
    <x v="1"/>
    <x v="1"/>
  </r>
  <r>
    <n v="573"/>
    <x v="564"/>
    <s v="Total incremental productivity"/>
    <n v="6700"/>
    <n v="7496"/>
    <n v="112"/>
    <x v="1"/>
    <n v="300"/>
    <n v="24.99"/>
    <x v="1"/>
    <s v="USD"/>
    <n v="1399006800"/>
    <n v="1399179600"/>
    <b v="0"/>
    <b v="0"/>
    <x v="23"/>
    <x v="8"/>
    <x v="23"/>
  </r>
  <r>
    <n v="574"/>
    <x v="565"/>
    <s v="Adaptive local task-force"/>
    <n v="2700"/>
    <n v="9967"/>
    <n v="369"/>
    <x v="1"/>
    <n v="144"/>
    <n v="69.22"/>
    <x v="1"/>
    <s v="USD"/>
    <n v="1575698400"/>
    <n v="1576562400"/>
    <b v="0"/>
    <b v="1"/>
    <x v="0"/>
    <x v="0"/>
    <x v="0"/>
  </r>
  <r>
    <n v="575"/>
    <x v="566"/>
    <s v="Universal zero-defect concept"/>
    <n v="83300"/>
    <n v="52421"/>
    <n v="63"/>
    <x v="0"/>
    <n v="558"/>
    <n v="93.94"/>
    <x v="1"/>
    <s v="USD"/>
    <n v="1400562000"/>
    <n v="1400821200"/>
    <b v="0"/>
    <b v="1"/>
    <x v="3"/>
    <x v="3"/>
    <x v="3"/>
  </r>
  <r>
    <n v="576"/>
    <x v="567"/>
    <s v="Object-based bottom-line superstructure"/>
    <n v="9700"/>
    <n v="6298"/>
    <n v="65"/>
    <x v="0"/>
    <n v="64"/>
    <n v="98.41"/>
    <x v="1"/>
    <s v="USD"/>
    <n v="1509512400"/>
    <n v="1510984800"/>
    <b v="0"/>
    <b v="0"/>
    <x v="3"/>
    <x v="3"/>
    <x v="3"/>
  </r>
  <r>
    <n v="577"/>
    <x v="568"/>
    <s v="Adaptive 24hour projection"/>
    <n v="8200"/>
    <n v="1546"/>
    <n v="19"/>
    <x v="3"/>
    <n v="37"/>
    <n v="41.78"/>
    <x v="1"/>
    <s v="USD"/>
    <n v="1299823200"/>
    <n v="1302066000"/>
    <b v="0"/>
    <b v="0"/>
    <x v="17"/>
    <x v="1"/>
    <x v="17"/>
  </r>
  <r>
    <n v="578"/>
    <x v="569"/>
    <s v="Sharable radical toolset"/>
    <n v="96500"/>
    <n v="16168"/>
    <n v="17"/>
    <x v="0"/>
    <n v="245"/>
    <n v="65.989999999999995"/>
    <x v="1"/>
    <s v="USD"/>
    <n v="1322719200"/>
    <n v="1322978400"/>
    <b v="0"/>
    <b v="0"/>
    <x v="22"/>
    <x v="4"/>
    <x v="22"/>
  </r>
  <r>
    <n v="579"/>
    <x v="570"/>
    <s v="Focused multimedia knowledgebase"/>
    <n v="6200"/>
    <n v="6269"/>
    <n v="101"/>
    <x v="1"/>
    <n v="87"/>
    <n v="72.06"/>
    <x v="1"/>
    <s v="USD"/>
    <n v="1312693200"/>
    <n v="1313730000"/>
    <b v="0"/>
    <b v="0"/>
    <x v="17"/>
    <x v="1"/>
    <x v="17"/>
  </r>
  <r>
    <n v="580"/>
    <x v="251"/>
    <s v="Seamless 6thgeneration extranet"/>
    <n v="43800"/>
    <n v="149578"/>
    <n v="342"/>
    <x v="1"/>
    <n v="3116"/>
    <n v="48"/>
    <x v="1"/>
    <s v="USD"/>
    <n v="1393394400"/>
    <n v="1394085600"/>
    <b v="0"/>
    <b v="0"/>
    <x v="3"/>
    <x v="3"/>
    <x v="3"/>
  </r>
  <r>
    <n v="581"/>
    <x v="571"/>
    <s v="Sharable mobile knowledgebase"/>
    <n v="6000"/>
    <n v="3841"/>
    <n v="64"/>
    <x v="0"/>
    <n v="71"/>
    <n v="54.1"/>
    <x v="1"/>
    <s v="USD"/>
    <n v="1304053200"/>
    <n v="1305349200"/>
    <b v="0"/>
    <b v="0"/>
    <x v="2"/>
    <x v="2"/>
    <x v="2"/>
  </r>
  <r>
    <n v="582"/>
    <x v="572"/>
    <s v="Cross-group global system engine"/>
    <n v="8700"/>
    <n v="4531"/>
    <n v="52"/>
    <x v="0"/>
    <n v="42"/>
    <n v="107.88"/>
    <x v="1"/>
    <s v="USD"/>
    <n v="1433912400"/>
    <n v="1434344400"/>
    <b v="0"/>
    <b v="1"/>
    <x v="11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x v="4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x v="2"/>
    <x v="2"/>
    <x v="2"/>
  </r>
  <r>
    <n v="585"/>
    <x v="574"/>
    <s v="Reactive analyzing function"/>
    <n v="8900"/>
    <n v="13065"/>
    <n v="147"/>
    <x v="1"/>
    <n v="136"/>
    <n v="96.07"/>
    <x v="1"/>
    <s v="USD"/>
    <n v="1268888400"/>
    <n v="1269752400"/>
    <b v="0"/>
    <b v="0"/>
    <x v="18"/>
    <x v="5"/>
    <x v="18"/>
  </r>
  <r>
    <n v="586"/>
    <x v="575"/>
    <s v="Robust hybrid budgetary management"/>
    <n v="700"/>
    <n v="6654"/>
    <n v="951"/>
    <x v="1"/>
    <n v="130"/>
    <n v="51.18"/>
    <x v="1"/>
    <s v="USD"/>
    <n v="1289973600"/>
    <n v="1291615200"/>
    <b v="0"/>
    <b v="0"/>
    <x v="1"/>
    <x v="1"/>
    <x v="1"/>
  </r>
  <r>
    <n v="587"/>
    <x v="576"/>
    <s v="Open-source analyzing monitoring"/>
    <n v="9400"/>
    <n v="6852"/>
    <n v="73"/>
    <x v="0"/>
    <n v="156"/>
    <n v="43.92"/>
    <x v="0"/>
    <s v="CAD"/>
    <n v="1547877600"/>
    <n v="1552366800"/>
    <b v="0"/>
    <b v="1"/>
    <x v="0"/>
    <x v="0"/>
    <x v="0"/>
  </r>
  <r>
    <n v="588"/>
    <x v="577"/>
    <s v="Up-sized discrete firmware"/>
    <n v="157600"/>
    <n v="124517"/>
    <n v="79"/>
    <x v="0"/>
    <n v="1368"/>
    <n v="91.02"/>
    <x v="4"/>
    <s v="GBP"/>
    <n v="1269493200"/>
    <n v="1272171600"/>
    <b v="0"/>
    <b v="0"/>
    <x v="3"/>
    <x v="3"/>
    <x v="3"/>
  </r>
  <r>
    <n v="589"/>
    <x v="578"/>
    <s v="Exclusive intangible extranet"/>
    <n v="7900"/>
    <n v="5113"/>
    <n v="65"/>
    <x v="0"/>
    <n v="102"/>
    <n v="50.13"/>
    <x v="1"/>
    <s v="USD"/>
    <n v="1436072400"/>
    <n v="1436677200"/>
    <b v="0"/>
    <b v="0"/>
    <x v="4"/>
    <x v="4"/>
    <x v="4"/>
  </r>
  <r>
    <n v="590"/>
    <x v="579"/>
    <s v="Synergized analyzing process improvement"/>
    <n v="7100"/>
    <n v="5824"/>
    <n v="82"/>
    <x v="0"/>
    <n v="86"/>
    <n v="67.72"/>
    <x v="2"/>
    <s v="AUD"/>
    <n v="1419141600"/>
    <n v="1420092000"/>
    <b v="0"/>
    <b v="0"/>
    <x v="15"/>
    <x v="5"/>
    <x v="15"/>
  </r>
  <r>
    <n v="591"/>
    <x v="580"/>
    <s v="Realigned dedicated system engine"/>
    <n v="600"/>
    <n v="6226"/>
    <n v="1038"/>
    <x v="1"/>
    <n v="102"/>
    <n v="61.04"/>
    <x v="1"/>
    <s v="USD"/>
    <n v="1279083600"/>
    <n v="1279947600"/>
    <b v="0"/>
    <b v="0"/>
    <x v="11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x v="3"/>
    <x v="3"/>
    <x v="3"/>
  </r>
  <r>
    <n v="593"/>
    <x v="582"/>
    <s v="Ameliorated client-driven open system"/>
    <n v="121600"/>
    <n v="188288"/>
    <n v="155"/>
    <x v="1"/>
    <n v="4006"/>
    <n v="47"/>
    <x v="1"/>
    <s v="USD"/>
    <n v="1395810000"/>
    <n v="1396933200"/>
    <b v="0"/>
    <b v="0"/>
    <x v="10"/>
    <x v="4"/>
    <x v="10"/>
  </r>
  <r>
    <n v="594"/>
    <x v="583"/>
    <s v="Upgradable leadingedge Local Area Network"/>
    <n v="157300"/>
    <n v="11167"/>
    <n v="7"/>
    <x v="0"/>
    <n v="157"/>
    <n v="71.13"/>
    <x v="1"/>
    <s v="USD"/>
    <n v="1467003600"/>
    <n v="1467262800"/>
    <b v="0"/>
    <b v="1"/>
    <x v="3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x v="3"/>
    <x v="3"/>
    <x v="3"/>
  </r>
  <r>
    <n v="596"/>
    <x v="585"/>
    <s v="Managed optimizing archive"/>
    <n v="7900"/>
    <n v="7875"/>
    <n v="100"/>
    <x v="0"/>
    <n v="183"/>
    <n v="43.03"/>
    <x v="1"/>
    <s v="USD"/>
    <n v="1457157600"/>
    <n v="1457762400"/>
    <b v="0"/>
    <b v="1"/>
    <x v="6"/>
    <x v="4"/>
    <x v="6"/>
  </r>
  <r>
    <n v="597"/>
    <x v="586"/>
    <s v="Diverse systematic projection"/>
    <n v="73800"/>
    <n v="148779"/>
    <n v="202"/>
    <x v="1"/>
    <n v="2188"/>
    <n v="68"/>
    <x v="1"/>
    <s v="USD"/>
    <n v="1573970400"/>
    <n v="1575525600"/>
    <b v="0"/>
    <b v="0"/>
    <x v="3"/>
    <x v="3"/>
    <x v="3"/>
  </r>
  <r>
    <n v="598"/>
    <x v="587"/>
    <s v="Up-sized web-enabled info-mediaries"/>
    <n v="108500"/>
    <n v="175868"/>
    <n v="162"/>
    <x v="1"/>
    <n v="2409"/>
    <n v="73"/>
    <x v="6"/>
    <s v="EUR"/>
    <n v="1276578000"/>
    <n v="1279083600"/>
    <b v="0"/>
    <b v="0"/>
    <x v="1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x v="4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x v="590"/>
    <s v="Inverse neutral structure"/>
    <n v="6300"/>
    <n v="13018"/>
    <n v="207"/>
    <x v="1"/>
    <n v="194"/>
    <n v="67.099999999999994"/>
    <x v="1"/>
    <s v="USD"/>
    <n v="1401426000"/>
    <n v="1402894800"/>
    <b v="1"/>
    <b v="0"/>
    <x v="8"/>
    <x v="2"/>
    <x v="8"/>
  </r>
  <r>
    <n v="602"/>
    <x v="591"/>
    <s v="Quality-focused system-worthy support"/>
    <n v="71100"/>
    <n v="91176"/>
    <n v="128"/>
    <x v="1"/>
    <n v="1140"/>
    <n v="79.98"/>
    <x v="1"/>
    <s v="USD"/>
    <n v="1433480400"/>
    <n v="1434430800"/>
    <b v="0"/>
    <b v="0"/>
    <x v="3"/>
    <x v="3"/>
    <x v="3"/>
  </r>
  <r>
    <n v="603"/>
    <x v="592"/>
    <s v="Vision-oriented 5thgeneration array"/>
    <n v="5300"/>
    <n v="6342"/>
    <n v="120"/>
    <x v="1"/>
    <n v="102"/>
    <n v="62.18"/>
    <x v="1"/>
    <s v="USD"/>
    <n v="1555563600"/>
    <n v="1557896400"/>
    <b v="0"/>
    <b v="0"/>
    <x v="3"/>
    <x v="3"/>
    <x v="3"/>
  </r>
  <r>
    <n v="604"/>
    <x v="593"/>
    <s v="Cross-platform logistical circuit"/>
    <n v="88700"/>
    <n v="151438"/>
    <n v="171"/>
    <x v="1"/>
    <n v="2857"/>
    <n v="53.01"/>
    <x v="1"/>
    <s v="USD"/>
    <n v="1295676000"/>
    <n v="1297490400"/>
    <b v="0"/>
    <b v="0"/>
    <x v="3"/>
    <x v="3"/>
    <x v="3"/>
  </r>
  <r>
    <n v="605"/>
    <x v="594"/>
    <s v="Profound solution-oriented matrix"/>
    <n v="3300"/>
    <n v="6178"/>
    <n v="187"/>
    <x v="1"/>
    <n v="107"/>
    <n v="57.74"/>
    <x v="1"/>
    <s v="USD"/>
    <n v="1443848400"/>
    <n v="1447394400"/>
    <b v="0"/>
    <b v="0"/>
    <x v="9"/>
    <x v="5"/>
    <x v="9"/>
  </r>
  <r>
    <n v="606"/>
    <x v="595"/>
    <s v="Extended asynchronous initiative"/>
    <n v="3400"/>
    <n v="6405"/>
    <n v="188"/>
    <x v="1"/>
    <n v="160"/>
    <n v="40.03"/>
    <x v="4"/>
    <s v="GBP"/>
    <n v="1457330400"/>
    <n v="1458277200"/>
    <b v="0"/>
    <b v="0"/>
    <x v="1"/>
    <x v="1"/>
    <x v="1"/>
  </r>
  <r>
    <n v="607"/>
    <x v="596"/>
    <s v="Fundamental needs-based frame"/>
    <n v="137600"/>
    <n v="180667"/>
    <n v="131"/>
    <x v="1"/>
    <n v="2230"/>
    <n v="81.02"/>
    <x v="1"/>
    <s v="USD"/>
    <n v="1395550800"/>
    <n v="1395723600"/>
    <b v="0"/>
    <b v="0"/>
    <x v="0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x v="17"/>
    <x v="1"/>
    <x v="17"/>
  </r>
  <r>
    <n v="609"/>
    <x v="598"/>
    <s v="Upgradable holistic system engine"/>
    <n v="10000"/>
    <n v="12042"/>
    <n v="120"/>
    <x v="1"/>
    <n v="117"/>
    <n v="102.92"/>
    <x v="1"/>
    <s v="USD"/>
    <n v="1547618400"/>
    <n v="1549087200"/>
    <b v="0"/>
    <b v="0"/>
    <x v="22"/>
    <x v="4"/>
    <x v="22"/>
  </r>
  <r>
    <n v="610"/>
    <x v="599"/>
    <s v="Stand-alone multi-state data-warehouse"/>
    <n v="42800"/>
    <n v="179356"/>
    <n v="419"/>
    <x v="1"/>
    <n v="6406"/>
    <n v="28"/>
    <x v="1"/>
    <s v="USD"/>
    <n v="1355637600"/>
    <n v="1356847200"/>
    <b v="0"/>
    <b v="0"/>
    <x v="3"/>
    <x v="3"/>
    <x v="3"/>
  </r>
  <r>
    <n v="611"/>
    <x v="600"/>
    <s v="Multi-lateral maximized core"/>
    <n v="8200"/>
    <n v="1136"/>
    <n v="14"/>
    <x v="3"/>
    <n v="15"/>
    <n v="75.73"/>
    <x v="1"/>
    <s v="USD"/>
    <n v="1374728400"/>
    <n v="1375765200"/>
    <b v="0"/>
    <b v="0"/>
    <x v="3"/>
    <x v="3"/>
    <x v="3"/>
  </r>
  <r>
    <n v="612"/>
    <x v="601"/>
    <s v="Innovative holistic hub"/>
    <n v="6200"/>
    <n v="8645"/>
    <n v="139"/>
    <x v="1"/>
    <n v="192"/>
    <n v="45.03"/>
    <x v="1"/>
    <s v="USD"/>
    <n v="1287810000"/>
    <n v="1289800800"/>
    <b v="0"/>
    <b v="0"/>
    <x v="5"/>
    <x v="1"/>
    <x v="5"/>
  </r>
  <r>
    <n v="613"/>
    <x v="602"/>
    <s v="Reverse-engineered 24/7 methodology"/>
    <n v="1100"/>
    <n v="1914"/>
    <n v="174"/>
    <x v="1"/>
    <n v="26"/>
    <n v="73.62"/>
    <x v="0"/>
    <s v="CAD"/>
    <n v="1503723600"/>
    <n v="1504501200"/>
    <b v="0"/>
    <b v="0"/>
    <x v="3"/>
    <x v="3"/>
    <x v="3"/>
  </r>
  <r>
    <n v="614"/>
    <x v="603"/>
    <s v="Business-focused dynamic info-mediaries"/>
    <n v="26500"/>
    <n v="41205"/>
    <n v="155"/>
    <x v="1"/>
    <n v="723"/>
    <n v="56.99"/>
    <x v="1"/>
    <s v="USD"/>
    <n v="1484114400"/>
    <n v="1485669600"/>
    <b v="0"/>
    <b v="0"/>
    <x v="3"/>
    <x v="3"/>
    <x v="3"/>
  </r>
  <r>
    <n v="615"/>
    <x v="604"/>
    <s v="Digitized clear-thinking installation"/>
    <n v="8500"/>
    <n v="14488"/>
    <n v="170"/>
    <x v="1"/>
    <n v="170"/>
    <n v="85.22"/>
    <x v="6"/>
    <s v="EUR"/>
    <n v="1461906000"/>
    <n v="1462770000"/>
    <b v="0"/>
    <b v="0"/>
    <x v="3"/>
    <x v="3"/>
    <x v="3"/>
  </r>
  <r>
    <n v="616"/>
    <x v="605"/>
    <s v="Quality-focused 24/7 superstructure"/>
    <n v="6400"/>
    <n v="12129"/>
    <n v="190"/>
    <x v="1"/>
    <n v="238"/>
    <n v="50.96"/>
    <x v="4"/>
    <s v="GBP"/>
    <n v="1379653200"/>
    <n v="1379739600"/>
    <b v="0"/>
    <b v="1"/>
    <x v="7"/>
    <x v="1"/>
    <x v="7"/>
  </r>
  <r>
    <n v="617"/>
    <x v="606"/>
    <s v="Multi-channeled local intranet"/>
    <n v="1400"/>
    <n v="3496"/>
    <n v="250"/>
    <x v="1"/>
    <n v="55"/>
    <n v="63.56"/>
    <x v="1"/>
    <s v="USD"/>
    <n v="1401858000"/>
    <n v="1402722000"/>
    <b v="0"/>
    <b v="0"/>
    <x v="3"/>
    <x v="3"/>
    <x v="3"/>
  </r>
  <r>
    <n v="618"/>
    <x v="607"/>
    <s v="Open-architected mobile emulation"/>
    <n v="198600"/>
    <n v="97037"/>
    <n v="49"/>
    <x v="0"/>
    <n v="1198"/>
    <n v="81"/>
    <x v="1"/>
    <s v="USD"/>
    <n v="1367470800"/>
    <n v="1369285200"/>
    <b v="0"/>
    <b v="0"/>
    <x v="9"/>
    <x v="5"/>
    <x v="9"/>
  </r>
  <r>
    <n v="619"/>
    <x v="608"/>
    <s v="Ameliorated foreground methodology"/>
    <n v="195900"/>
    <n v="55757"/>
    <n v="28"/>
    <x v="0"/>
    <n v="648"/>
    <n v="86.04"/>
    <x v="1"/>
    <s v="USD"/>
    <n v="1304658000"/>
    <n v="1304744400"/>
    <b v="1"/>
    <b v="1"/>
    <x v="3"/>
    <x v="3"/>
    <x v="3"/>
  </r>
  <r>
    <n v="620"/>
    <x v="609"/>
    <s v="Synergized well-modulated project"/>
    <n v="4300"/>
    <n v="11525"/>
    <n v="268"/>
    <x v="1"/>
    <n v="128"/>
    <n v="90.04"/>
    <x v="2"/>
    <s v="AUD"/>
    <n v="1467954000"/>
    <n v="1468299600"/>
    <b v="0"/>
    <b v="0"/>
    <x v="14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x v="3"/>
    <x v="3"/>
    <x v="3"/>
  </r>
  <r>
    <n v="622"/>
    <x v="611"/>
    <s v="Total leadingedge neural-net"/>
    <n v="189000"/>
    <n v="5916"/>
    <n v="3"/>
    <x v="0"/>
    <n v="64"/>
    <n v="92.44"/>
    <x v="1"/>
    <s v="USD"/>
    <n v="1523768400"/>
    <n v="1526014800"/>
    <b v="0"/>
    <b v="0"/>
    <x v="7"/>
    <x v="1"/>
    <x v="7"/>
  </r>
  <r>
    <n v="623"/>
    <x v="612"/>
    <s v="Organic actuating protocol"/>
    <n v="94300"/>
    <n v="150806"/>
    <n v="160"/>
    <x v="1"/>
    <n v="2693"/>
    <n v="56"/>
    <x v="4"/>
    <s v="GBP"/>
    <n v="1437022800"/>
    <n v="1437454800"/>
    <b v="0"/>
    <b v="0"/>
    <x v="3"/>
    <x v="3"/>
    <x v="3"/>
  </r>
  <r>
    <n v="624"/>
    <x v="613"/>
    <s v="Down-sized national software"/>
    <n v="5100"/>
    <n v="14249"/>
    <n v="279"/>
    <x v="1"/>
    <n v="432"/>
    <n v="32.979999999999997"/>
    <x v="1"/>
    <s v="USD"/>
    <n v="1422165600"/>
    <n v="1422684000"/>
    <b v="0"/>
    <b v="0"/>
    <x v="14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x v="3"/>
    <x v="3"/>
    <x v="3"/>
  </r>
  <r>
    <n v="626"/>
    <x v="615"/>
    <s v="Synergistic tertiary budgetary management"/>
    <n v="6400"/>
    <n v="13205"/>
    <n v="206"/>
    <x v="1"/>
    <n v="189"/>
    <n v="69.87"/>
    <x v="1"/>
    <s v="USD"/>
    <n v="1285650000"/>
    <n v="1286427600"/>
    <b v="0"/>
    <b v="1"/>
    <x v="3"/>
    <x v="3"/>
    <x v="3"/>
  </r>
  <r>
    <n v="627"/>
    <x v="616"/>
    <s v="Open-architected incremental ability"/>
    <n v="1600"/>
    <n v="11108"/>
    <n v="694"/>
    <x v="1"/>
    <n v="154"/>
    <n v="72.13"/>
    <x v="4"/>
    <s v="GBP"/>
    <n v="1276664400"/>
    <n v="1278738000"/>
    <b v="1"/>
    <b v="0"/>
    <x v="0"/>
    <x v="0"/>
    <x v="0"/>
  </r>
  <r>
    <n v="628"/>
    <x v="617"/>
    <s v="Intuitive object-oriented task-force"/>
    <n v="1900"/>
    <n v="2884"/>
    <n v="152"/>
    <x v="1"/>
    <n v="96"/>
    <n v="30.04"/>
    <x v="1"/>
    <s v="USD"/>
    <n v="1286168400"/>
    <n v="1286427600"/>
    <b v="0"/>
    <b v="0"/>
    <x v="7"/>
    <x v="1"/>
    <x v="7"/>
  </r>
  <r>
    <n v="629"/>
    <x v="618"/>
    <s v="Multi-tiered executive toolset"/>
    <n v="85900"/>
    <n v="55476"/>
    <n v="65"/>
    <x v="0"/>
    <n v="750"/>
    <n v="73.97"/>
    <x v="1"/>
    <s v="USD"/>
    <n v="1467781200"/>
    <n v="1467954000"/>
    <b v="0"/>
    <b v="1"/>
    <x v="3"/>
    <x v="3"/>
    <x v="3"/>
  </r>
  <r>
    <n v="630"/>
    <x v="619"/>
    <s v="Grass-roots directional workforce"/>
    <n v="9500"/>
    <n v="5973"/>
    <n v="63"/>
    <x v="3"/>
    <n v="87"/>
    <n v="68.66"/>
    <x v="1"/>
    <s v="USD"/>
    <n v="1556686800"/>
    <n v="1557637200"/>
    <b v="0"/>
    <b v="1"/>
    <x v="3"/>
    <x v="3"/>
    <x v="3"/>
  </r>
  <r>
    <n v="631"/>
    <x v="620"/>
    <s v="Quality-focused real-time solution"/>
    <n v="59200"/>
    <n v="183756"/>
    <n v="310"/>
    <x v="1"/>
    <n v="3063"/>
    <n v="59.99"/>
    <x v="1"/>
    <s v="USD"/>
    <n v="1553576400"/>
    <n v="1553922000"/>
    <b v="0"/>
    <b v="0"/>
    <x v="3"/>
    <x v="3"/>
    <x v="3"/>
  </r>
  <r>
    <n v="632"/>
    <x v="621"/>
    <s v="Reduced interactive matrix"/>
    <n v="72100"/>
    <n v="30902"/>
    <n v="43"/>
    <x v="2"/>
    <n v="278"/>
    <n v="111.16"/>
    <x v="1"/>
    <s v="USD"/>
    <n v="1414904400"/>
    <n v="1416463200"/>
    <b v="0"/>
    <b v="0"/>
    <x v="3"/>
    <x v="3"/>
    <x v="3"/>
  </r>
  <r>
    <n v="633"/>
    <x v="622"/>
    <s v="Adaptive context-sensitive architecture"/>
    <n v="6700"/>
    <n v="5569"/>
    <n v="83"/>
    <x v="0"/>
    <n v="105"/>
    <n v="53.04"/>
    <x v="1"/>
    <s v="USD"/>
    <n v="1446876000"/>
    <n v="1447221600"/>
    <b v="0"/>
    <b v="0"/>
    <x v="10"/>
    <x v="4"/>
    <x v="10"/>
  </r>
  <r>
    <n v="634"/>
    <x v="623"/>
    <s v="Polarized incremental portal"/>
    <n v="118200"/>
    <n v="92824"/>
    <n v="79"/>
    <x v="3"/>
    <n v="1658"/>
    <n v="55.99"/>
    <x v="1"/>
    <s v="USD"/>
    <n v="1490418000"/>
    <n v="1491627600"/>
    <b v="0"/>
    <b v="0"/>
    <x v="19"/>
    <x v="4"/>
    <x v="19"/>
  </r>
  <r>
    <n v="635"/>
    <x v="624"/>
    <s v="Reactive regional access"/>
    <n v="139000"/>
    <n v="158590"/>
    <n v="114"/>
    <x v="1"/>
    <n v="2266"/>
    <n v="69.989999999999995"/>
    <x v="1"/>
    <s v="USD"/>
    <n v="1360389600"/>
    <n v="1363150800"/>
    <b v="0"/>
    <b v="0"/>
    <x v="19"/>
    <x v="4"/>
    <x v="19"/>
  </r>
  <r>
    <n v="636"/>
    <x v="625"/>
    <s v="Stand-alone reciprocal frame"/>
    <n v="197700"/>
    <n v="127591"/>
    <n v="65"/>
    <x v="0"/>
    <n v="2604"/>
    <n v="49"/>
    <x v="3"/>
    <s v="DKK"/>
    <n v="1326866400"/>
    <n v="1330754400"/>
    <b v="0"/>
    <b v="1"/>
    <x v="10"/>
    <x v="4"/>
    <x v="10"/>
  </r>
  <r>
    <n v="637"/>
    <x v="626"/>
    <s v="Open-architected 24/7 throughput"/>
    <n v="8500"/>
    <n v="6750"/>
    <n v="79"/>
    <x v="0"/>
    <n v="65"/>
    <n v="103.85"/>
    <x v="1"/>
    <s v="USD"/>
    <n v="1479103200"/>
    <n v="1479794400"/>
    <b v="0"/>
    <b v="0"/>
    <x v="3"/>
    <x v="3"/>
    <x v="3"/>
  </r>
  <r>
    <n v="638"/>
    <x v="627"/>
    <s v="Monitored 24/7 approach"/>
    <n v="81600"/>
    <n v="9318"/>
    <n v="11"/>
    <x v="0"/>
    <n v="94"/>
    <n v="99.13"/>
    <x v="1"/>
    <s v="USD"/>
    <n v="1280206800"/>
    <n v="1281243600"/>
    <b v="0"/>
    <b v="1"/>
    <x v="3"/>
    <x v="3"/>
    <x v="3"/>
  </r>
  <r>
    <n v="639"/>
    <x v="628"/>
    <s v="Upgradable explicit forecast"/>
    <n v="8600"/>
    <n v="4832"/>
    <n v="56"/>
    <x v="2"/>
    <n v="45"/>
    <n v="107.38"/>
    <x v="1"/>
    <s v="USD"/>
    <n v="1532754000"/>
    <n v="1532754000"/>
    <b v="0"/>
    <b v="1"/>
    <x v="6"/>
    <x v="4"/>
    <x v="6"/>
  </r>
  <r>
    <n v="640"/>
    <x v="629"/>
    <s v="Pre-emptive context-sensitive support"/>
    <n v="119800"/>
    <n v="19769"/>
    <n v="17"/>
    <x v="0"/>
    <n v="257"/>
    <n v="76.92"/>
    <x v="1"/>
    <s v="USD"/>
    <n v="1453096800"/>
    <n v="1453356000"/>
    <b v="0"/>
    <b v="0"/>
    <x v="3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x v="3"/>
    <x v="3"/>
    <x v="3"/>
  </r>
  <r>
    <n v="642"/>
    <x v="631"/>
    <s v="Extended multi-state knowledge user"/>
    <n v="9200"/>
    <n v="13382"/>
    <n v="145"/>
    <x v="1"/>
    <n v="129"/>
    <n v="103.74"/>
    <x v="0"/>
    <s v="CAD"/>
    <n v="1545026400"/>
    <n v="1545804000"/>
    <b v="0"/>
    <b v="0"/>
    <x v="8"/>
    <x v="2"/>
    <x v="8"/>
  </r>
  <r>
    <n v="643"/>
    <x v="632"/>
    <s v="Future-proofed modular groupware"/>
    <n v="14900"/>
    <n v="32986"/>
    <n v="221"/>
    <x v="1"/>
    <n v="375"/>
    <n v="87.96"/>
    <x v="1"/>
    <s v="USD"/>
    <n v="1488348000"/>
    <n v="1489899600"/>
    <b v="0"/>
    <b v="0"/>
    <x v="3"/>
    <x v="3"/>
    <x v="3"/>
  </r>
  <r>
    <n v="644"/>
    <x v="633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  <x v="3"/>
  </r>
  <r>
    <n v="645"/>
    <x v="634"/>
    <s v="Multi-lateral heuristic throughput"/>
    <n v="192100"/>
    <n v="178483"/>
    <n v="93"/>
    <x v="0"/>
    <n v="4697"/>
    <n v="38"/>
    <x v="1"/>
    <s v="USD"/>
    <n v="1537938000"/>
    <n v="1539752400"/>
    <b v="0"/>
    <b v="1"/>
    <x v="1"/>
    <x v="1"/>
    <x v="1"/>
  </r>
  <r>
    <n v="646"/>
    <x v="635"/>
    <s v="Switchable reciprocal middleware"/>
    <n v="98700"/>
    <n v="87448"/>
    <n v="89"/>
    <x v="0"/>
    <n v="2915"/>
    <n v="30"/>
    <x v="1"/>
    <s v="USD"/>
    <n v="1363150800"/>
    <n v="1364101200"/>
    <b v="0"/>
    <b v="0"/>
    <x v="11"/>
    <x v="6"/>
    <x v="11"/>
  </r>
  <r>
    <n v="647"/>
    <x v="636"/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  <x v="18"/>
  </r>
  <r>
    <n v="648"/>
    <x v="637"/>
    <s v="Vision-oriented local contingency"/>
    <n v="98600"/>
    <n v="62174"/>
    <n v="63"/>
    <x v="3"/>
    <n v="723"/>
    <n v="85.99"/>
    <x v="1"/>
    <s v="USD"/>
    <n v="1499317200"/>
    <n v="1500872400"/>
    <b v="1"/>
    <b v="0"/>
    <x v="0"/>
    <x v="0"/>
    <x v="0"/>
  </r>
  <r>
    <n v="649"/>
    <x v="638"/>
    <s v="Reactive 6thgeneration hub"/>
    <n v="121700"/>
    <n v="59003"/>
    <n v="48"/>
    <x v="0"/>
    <n v="602"/>
    <n v="98.01"/>
    <x v="5"/>
    <s v="CHF"/>
    <n v="1287550800"/>
    <n v="1288501200"/>
    <b v="1"/>
    <b v="1"/>
    <x v="3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x v="640"/>
    <s v="Digitized analyzing capacity"/>
    <n v="196700"/>
    <n v="174039"/>
    <n v="88"/>
    <x v="0"/>
    <n v="3868"/>
    <n v="44.99"/>
    <x v="6"/>
    <s v="EUR"/>
    <n v="1393048800"/>
    <n v="1394344800"/>
    <b v="0"/>
    <b v="0"/>
    <x v="12"/>
    <x v="4"/>
    <x v="12"/>
  </r>
  <r>
    <n v="652"/>
    <x v="641"/>
    <s v="Vision-oriented regional hub"/>
    <n v="10000"/>
    <n v="12684"/>
    <n v="127"/>
    <x v="1"/>
    <n v="409"/>
    <n v="31.01"/>
    <x v="1"/>
    <s v="USD"/>
    <n v="1470373200"/>
    <n v="1474088400"/>
    <b v="0"/>
    <b v="0"/>
    <x v="2"/>
    <x v="2"/>
    <x v="2"/>
  </r>
  <r>
    <n v="653"/>
    <x v="642"/>
    <s v="Monitored incremental info-mediaries"/>
    <n v="600"/>
    <n v="14033"/>
    <n v="2339"/>
    <x v="1"/>
    <n v="234"/>
    <n v="59.97"/>
    <x v="1"/>
    <s v="USD"/>
    <n v="1460091600"/>
    <n v="1460264400"/>
    <b v="0"/>
    <b v="0"/>
    <x v="2"/>
    <x v="2"/>
    <x v="2"/>
  </r>
  <r>
    <n v="654"/>
    <x v="643"/>
    <s v="Programmable static middleware"/>
    <n v="35000"/>
    <n v="177936"/>
    <n v="508"/>
    <x v="1"/>
    <n v="3016"/>
    <n v="59"/>
    <x v="1"/>
    <s v="USD"/>
    <n v="1440392400"/>
    <n v="1440824400"/>
    <b v="0"/>
    <b v="0"/>
    <x v="16"/>
    <x v="1"/>
    <x v="16"/>
  </r>
  <r>
    <n v="655"/>
    <x v="644"/>
    <s v="Multi-layered bottom-line encryption"/>
    <n v="6900"/>
    <n v="13212"/>
    <n v="191"/>
    <x v="1"/>
    <n v="264"/>
    <n v="50.05"/>
    <x v="1"/>
    <s v="USD"/>
    <n v="1488434400"/>
    <n v="1489554000"/>
    <b v="1"/>
    <b v="0"/>
    <x v="14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x v="0"/>
    <x v="0"/>
    <x v="0"/>
  </r>
  <r>
    <n v="657"/>
    <x v="646"/>
    <s v="Balanced optimal hardware"/>
    <n v="10000"/>
    <n v="824"/>
    <n v="8"/>
    <x v="0"/>
    <n v="14"/>
    <n v="58.86"/>
    <x v="1"/>
    <s v="USD"/>
    <n v="1514354400"/>
    <n v="1515736800"/>
    <b v="0"/>
    <b v="0"/>
    <x v="22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x v="1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x v="4"/>
    <x v="4"/>
    <x v="4"/>
  </r>
  <r>
    <n v="660"/>
    <x v="649"/>
    <s v="Fundamental disintermediate matrix"/>
    <n v="9100"/>
    <n v="7438"/>
    <n v="82"/>
    <x v="0"/>
    <n v="77"/>
    <n v="96.6"/>
    <x v="1"/>
    <s v="USD"/>
    <n v="1440133200"/>
    <n v="1440910800"/>
    <b v="1"/>
    <b v="0"/>
    <x v="3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x v="17"/>
    <x v="1"/>
    <x v="17"/>
  </r>
  <r>
    <n v="662"/>
    <x v="651"/>
    <s v="Implemented exuding software"/>
    <n v="9100"/>
    <n v="8906"/>
    <n v="98"/>
    <x v="0"/>
    <n v="131"/>
    <n v="67.98"/>
    <x v="1"/>
    <s v="USD"/>
    <n v="1544335200"/>
    <n v="1544680800"/>
    <b v="0"/>
    <b v="0"/>
    <x v="3"/>
    <x v="3"/>
    <x v="3"/>
  </r>
  <r>
    <n v="663"/>
    <x v="652"/>
    <s v="Total optimizing software"/>
    <n v="10000"/>
    <n v="7724"/>
    <n v="77"/>
    <x v="0"/>
    <n v="87"/>
    <n v="88.78"/>
    <x v="1"/>
    <s v="USD"/>
    <n v="1286427600"/>
    <n v="1288414800"/>
    <b v="0"/>
    <b v="0"/>
    <x v="3"/>
    <x v="3"/>
    <x v="3"/>
  </r>
  <r>
    <n v="664"/>
    <x v="327"/>
    <s v="Optional maximized attitude"/>
    <n v="79400"/>
    <n v="26571"/>
    <n v="33"/>
    <x v="0"/>
    <n v="1063"/>
    <n v="25"/>
    <x v="1"/>
    <s v="USD"/>
    <n v="1329717600"/>
    <n v="1330581600"/>
    <b v="0"/>
    <b v="0"/>
    <x v="17"/>
    <x v="1"/>
    <x v="17"/>
  </r>
  <r>
    <n v="665"/>
    <x v="653"/>
    <s v="Customer-focused impactful extranet"/>
    <n v="5100"/>
    <n v="12219"/>
    <n v="240"/>
    <x v="1"/>
    <n v="272"/>
    <n v="44.92"/>
    <x v="1"/>
    <s v="USD"/>
    <n v="1310187600"/>
    <n v="1311397200"/>
    <b v="0"/>
    <b v="1"/>
    <x v="4"/>
    <x v="4"/>
    <x v="4"/>
  </r>
  <r>
    <n v="666"/>
    <x v="654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  <x v="3"/>
  </r>
  <r>
    <n v="667"/>
    <x v="655"/>
    <s v="Decentralized bandwidth-monitored ability"/>
    <n v="6900"/>
    <n v="12155"/>
    <n v="176"/>
    <x v="1"/>
    <n v="419"/>
    <n v="29.01"/>
    <x v="1"/>
    <s v="USD"/>
    <n v="1410325200"/>
    <n v="1411102800"/>
    <b v="0"/>
    <b v="0"/>
    <x v="23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x v="3"/>
    <x v="3"/>
    <x v="3"/>
  </r>
  <r>
    <n v="669"/>
    <x v="657"/>
    <s v="Upgradable bi-directional concept"/>
    <n v="48800"/>
    <n v="175020"/>
    <n v="359"/>
    <x v="1"/>
    <n v="1621"/>
    <n v="107.97"/>
    <x v="6"/>
    <s v="EUR"/>
    <n v="1498453200"/>
    <n v="1499230800"/>
    <b v="0"/>
    <b v="0"/>
    <x v="3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x v="7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x v="3"/>
    <x v="3"/>
    <x v="3"/>
  </r>
  <r>
    <n v="672"/>
    <x v="659"/>
    <s v="Stand-alone grid-enabled leverage"/>
    <n v="197900"/>
    <n v="110689"/>
    <n v="56"/>
    <x v="0"/>
    <n v="4428"/>
    <n v="25"/>
    <x v="2"/>
    <s v="AUD"/>
    <n v="1521608400"/>
    <n v="1522472400"/>
    <b v="0"/>
    <b v="0"/>
    <x v="3"/>
    <x v="3"/>
    <x v="3"/>
  </r>
  <r>
    <n v="673"/>
    <x v="660"/>
    <s v="Assimilated regional groupware"/>
    <n v="5600"/>
    <n v="2445"/>
    <n v="44"/>
    <x v="0"/>
    <n v="58"/>
    <n v="42.16"/>
    <x v="6"/>
    <s v="EUR"/>
    <n v="1460696400"/>
    <n v="1462510800"/>
    <b v="0"/>
    <b v="0"/>
    <x v="7"/>
    <x v="1"/>
    <x v="7"/>
  </r>
  <r>
    <n v="674"/>
    <x v="661"/>
    <s v="Up-sized 24hour instruction set"/>
    <n v="170700"/>
    <n v="57250"/>
    <n v="34"/>
    <x v="3"/>
    <n v="1218"/>
    <n v="47"/>
    <x v="1"/>
    <s v="USD"/>
    <n v="1313730000"/>
    <n v="1317790800"/>
    <b v="0"/>
    <b v="0"/>
    <x v="14"/>
    <x v="7"/>
    <x v="14"/>
  </r>
  <r>
    <n v="675"/>
    <x v="662"/>
    <s v="Right-sized web-enabled intranet"/>
    <n v="9700"/>
    <n v="11929"/>
    <n v="123"/>
    <x v="1"/>
    <n v="331"/>
    <n v="36.04"/>
    <x v="1"/>
    <s v="USD"/>
    <n v="1568178000"/>
    <n v="1568782800"/>
    <b v="0"/>
    <b v="0"/>
    <x v="23"/>
    <x v="8"/>
    <x v="23"/>
  </r>
  <r>
    <n v="676"/>
    <x v="663"/>
    <s v="Expanded needs-based orchestration"/>
    <n v="62300"/>
    <n v="118214"/>
    <n v="190"/>
    <x v="1"/>
    <n v="1170"/>
    <n v="101.04"/>
    <x v="1"/>
    <s v="USD"/>
    <n v="1348635600"/>
    <n v="1349413200"/>
    <b v="0"/>
    <b v="0"/>
    <x v="14"/>
    <x v="7"/>
    <x v="14"/>
  </r>
  <r>
    <n v="677"/>
    <x v="664"/>
    <s v="Organic system-worthy orchestration"/>
    <n v="5300"/>
    <n v="4432"/>
    <n v="84"/>
    <x v="0"/>
    <n v="111"/>
    <n v="39.93"/>
    <x v="1"/>
    <s v="USD"/>
    <n v="1468126800"/>
    <n v="1472446800"/>
    <b v="0"/>
    <b v="0"/>
    <x v="13"/>
    <x v="5"/>
    <x v="13"/>
  </r>
  <r>
    <n v="678"/>
    <x v="665"/>
    <s v="Inverse static standardization"/>
    <n v="99500"/>
    <n v="17879"/>
    <n v="18"/>
    <x v="3"/>
    <n v="215"/>
    <n v="83.16"/>
    <x v="1"/>
    <s v="USD"/>
    <n v="1547877600"/>
    <n v="1548050400"/>
    <b v="0"/>
    <b v="0"/>
    <x v="6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x v="0"/>
    <x v="0"/>
    <x v="0"/>
  </r>
  <r>
    <n v="680"/>
    <x v="666"/>
    <s v="Open-source 4thgeneration open system"/>
    <n v="145600"/>
    <n v="141822"/>
    <n v="97"/>
    <x v="0"/>
    <n v="2955"/>
    <n v="47.99"/>
    <x v="1"/>
    <s v="USD"/>
    <n v="1576303200"/>
    <n v="1576476000"/>
    <b v="0"/>
    <b v="1"/>
    <x v="20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x v="3"/>
    <x v="3"/>
    <x v="3"/>
  </r>
  <r>
    <n v="682"/>
    <x v="668"/>
    <s v="Compatible 5thgeneration concept"/>
    <n v="5400"/>
    <n v="8109"/>
    <n v="150"/>
    <x v="1"/>
    <n v="103"/>
    <n v="78.73"/>
    <x v="1"/>
    <s v="USD"/>
    <n v="1386741600"/>
    <n v="1387519200"/>
    <b v="0"/>
    <b v="0"/>
    <x v="3"/>
    <x v="3"/>
    <x v="3"/>
  </r>
  <r>
    <n v="683"/>
    <x v="669"/>
    <s v="Virtual systemic intranet"/>
    <n v="2300"/>
    <n v="8244"/>
    <n v="358"/>
    <x v="1"/>
    <n v="147"/>
    <n v="56.08"/>
    <x v="1"/>
    <s v="USD"/>
    <n v="1537074000"/>
    <n v="1537246800"/>
    <b v="0"/>
    <b v="0"/>
    <x v="3"/>
    <x v="3"/>
    <x v="3"/>
  </r>
  <r>
    <n v="684"/>
    <x v="670"/>
    <s v="Optimized systemic algorithm"/>
    <n v="1400"/>
    <n v="7600"/>
    <n v="543"/>
    <x v="1"/>
    <n v="110"/>
    <n v="69.09"/>
    <x v="0"/>
    <s v="CAD"/>
    <n v="1277787600"/>
    <n v="1279515600"/>
    <b v="0"/>
    <b v="0"/>
    <x v="9"/>
    <x v="5"/>
    <x v="9"/>
  </r>
  <r>
    <n v="685"/>
    <x v="671"/>
    <s v="Customizable homogeneous firmware"/>
    <n v="140000"/>
    <n v="94501"/>
    <n v="68"/>
    <x v="0"/>
    <n v="926"/>
    <n v="102.05"/>
    <x v="0"/>
    <s v="CAD"/>
    <n v="1440306000"/>
    <n v="1442379600"/>
    <b v="0"/>
    <b v="0"/>
    <x v="3"/>
    <x v="3"/>
    <x v="3"/>
  </r>
  <r>
    <n v="686"/>
    <x v="672"/>
    <s v="Front-line cohesive extranet"/>
    <n v="7500"/>
    <n v="14381"/>
    <n v="192"/>
    <x v="1"/>
    <n v="134"/>
    <n v="107.32"/>
    <x v="1"/>
    <s v="USD"/>
    <n v="1522126800"/>
    <n v="1523077200"/>
    <b v="0"/>
    <b v="0"/>
    <x v="8"/>
    <x v="2"/>
    <x v="8"/>
  </r>
  <r>
    <n v="687"/>
    <x v="673"/>
    <s v="Distributed holistic neural-net"/>
    <n v="1500"/>
    <n v="13980"/>
    <n v="932"/>
    <x v="1"/>
    <n v="269"/>
    <n v="51.97"/>
    <x v="1"/>
    <s v="USD"/>
    <n v="1489298400"/>
    <n v="1489554000"/>
    <b v="0"/>
    <b v="0"/>
    <x v="3"/>
    <x v="3"/>
    <x v="3"/>
  </r>
  <r>
    <n v="688"/>
    <x v="674"/>
    <s v="Devolved client-server monitoring"/>
    <n v="2900"/>
    <n v="12449"/>
    <n v="429"/>
    <x v="1"/>
    <n v="175"/>
    <n v="71.14"/>
    <x v="1"/>
    <s v="USD"/>
    <n v="1547100000"/>
    <n v="1548482400"/>
    <b v="0"/>
    <b v="1"/>
    <x v="19"/>
    <x v="4"/>
    <x v="19"/>
  </r>
  <r>
    <n v="689"/>
    <x v="675"/>
    <s v="Seamless directional capacity"/>
    <n v="7300"/>
    <n v="7348"/>
    <n v="101"/>
    <x v="1"/>
    <n v="69"/>
    <n v="106.49"/>
    <x v="1"/>
    <s v="USD"/>
    <n v="1383022800"/>
    <n v="1384063200"/>
    <b v="0"/>
    <b v="0"/>
    <x v="2"/>
    <x v="2"/>
    <x v="2"/>
  </r>
  <r>
    <n v="690"/>
    <x v="676"/>
    <s v="Polarized actuating implementation"/>
    <n v="3600"/>
    <n v="8158"/>
    <n v="227"/>
    <x v="1"/>
    <n v="190"/>
    <n v="42.94"/>
    <x v="1"/>
    <s v="USD"/>
    <n v="1322373600"/>
    <n v="1322892000"/>
    <b v="0"/>
    <b v="1"/>
    <x v="4"/>
    <x v="4"/>
    <x v="4"/>
  </r>
  <r>
    <n v="691"/>
    <x v="677"/>
    <s v="Front-line disintermediate hub"/>
    <n v="5000"/>
    <n v="7119"/>
    <n v="142"/>
    <x v="1"/>
    <n v="237"/>
    <n v="30.04"/>
    <x v="1"/>
    <s v="USD"/>
    <n v="1349240400"/>
    <n v="1350709200"/>
    <b v="1"/>
    <b v="1"/>
    <x v="4"/>
    <x v="4"/>
    <x v="4"/>
  </r>
  <r>
    <n v="692"/>
    <x v="678"/>
    <s v="Decentralized 4thgeneration challenge"/>
    <n v="6000"/>
    <n v="5438"/>
    <n v="91"/>
    <x v="0"/>
    <n v="77"/>
    <n v="70.62"/>
    <x v="4"/>
    <s v="GBP"/>
    <n v="1562648400"/>
    <n v="1564203600"/>
    <b v="0"/>
    <b v="0"/>
    <x v="1"/>
    <x v="1"/>
    <x v="1"/>
  </r>
  <r>
    <n v="693"/>
    <x v="679"/>
    <s v="Reverse-engineered composite hierarchy"/>
    <n v="180400"/>
    <n v="115396"/>
    <n v="64"/>
    <x v="0"/>
    <n v="1748"/>
    <n v="66.02"/>
    <x v="1"/>
    <s v="USD"/>
    <n v="1508216400"/>
    <n v="1509685200"/>
    <b v="0"/>
    <b v="0"/>
    <x v="3"/>
    <x v="3"/>
    <x v="3"/>
  </r>
  <r>
    <n v="694"/>
    <x v="680"/>
    <s v="Programmable tangible ability"/>
    <n v="9100"/>
    <n v="7656"/>
    <n v="84"/>
    <x v="0"/>
    <n v="79"/>
    <n v="96.91"/>
    <x v="1"/>
    <s v="USD"/>
    <n v="1511762400"/>
    <n v="1514959200"/>
    <b v="0"/>
    <b v="0"/>
    <x v="3"/>
    <x v="3"/>
    <x v="3"/>
  </r>
  <r>
    <n v="695"/>
    <x v="681"/>
    <s v="Configurable full-range emulation"/>
    <n v="9200"/>
    <n v="12322"/>
    <n v="134"/>
    <x v="1"/>
    <n v="196"/>
    <n v="62.87"/>
    <x v="6"/>
    <s v="EUR"/>
    <n v="1447480800"/>
    <n v="1448863200"/>
    <b v="1"/>
    <b v="0"/>
    <x v="1"/>
    <x v="1"/>
    <x v="1"/>
  </r>
  <r>
    <n v="696"/>
    <x v="682"/>
    <s v="Total real-time hardware"/>
    <n v="164100"/>
    <n v="96888"/>
    <n v="59"/>
    <x v="0"/>
    <n v="889"/>
    <n v="108.99"/>
    <x v="1"/>
    <s v="USD"/>
    <n v="1429506000"/>
    <n v="1429592400"/>
    <b v="0"/>
    <b v="1"/>
    <x v="3"/>
    <x v="3"/>
    <x v="3"/>
  </r>
  <r>
    <n v="697"/>
    <x v="683"/>
    <s v="Profound system-worthy functionalities"/>
    <n v="128900"/>
    <n v="196960"/>
    <n v="153"/>
    <x v="1"/>
    <n v="7295"/>
    <n v="27"/>
    <x v="1"/>
    <s v="USD"/>
    <n v="1522472400"/>
    <n v="1522645200"/>
    <b v="0"/>
    <b v="0"/>
    <x v="5"/>
    <x v="1"/>
    <x v="5"/>
  </r>
  <r>
    <n v="698"/>
    <x v="684"/>
    <s v="Cloned hybrid focus group"/>
    <n v="42100"/>
    <n v="188057"/>
    <n v="447"/>
    <x v="1"/>
    <n v="2893"/>
    <n v="65"/>
    <x v="0"/>
    <s v="CAD"/>
    <n v="1322114400"/>
    <n v="1323324000"/>
    <b v="0"/>
    <b v="0"/>
    <x v="8"/>
    <x v="2"/>
    <x v="8"/>
  </r>
  <r>
    <n v="699"/>
    <x v="196"/>
    <s v="Ergonomic dedicated focus group"/>
    <n v="7400"/>
    <n v="6245"/>
    <n v="84"/>
    <x v="0"/>
    <n v="56"/>
    <n v="111.52"/>
    <x v="1"/>
    <s v="USD"/>
    <n v="1561438800"/>
    <n v="1561525200"/>
    <b v="0"/>
    <b v="0"/>
    <x v="6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x v="686"/>
    <s v="Open-source multi-tasking methodology"/>
    <n v="52000"/>
    <n v="91014"/>
    <n v="175"/>
    <x v="1"/>
    <n v="820"/>
    <n v="110.99"/>
    <x v="1"/>
    <s v="USD"/>
    <n v="1301202000"/>
    <n v="1301806800"/>
    <b v="1"/>
    <b v="0"/>
    <x v="3"/>
    <x v="3"/>
    <x v="3"/>
  </r>
  <r>
    <n v="702"/>
    <x v="687"/>
    <s v="Object-based attitude-oriented analyzer"/>
    <n v="8700"/>
    <n v="4710"/>
    <n v="54"/>
    <x v="0"/>
    <n v="83"/>
    <n v="56.75"/>
    <x v="1"/>
    <s v="USD"/>
    <n v="1374469200"/>
    <n v="1374901200"/>
    <b v="0"/>
    <b v="0"/>
    <x v="8"/>
    <x v="2"/>
    <x v="8"/>
  </r>
  <r>
    <n v="703"/>
    <x v="688"/>
    <s v="Cross-platform tertiary hub"/>
    <n v="63400"/>
    <n v="197728"/>
    <n v="312"/>
    <x v="1"/>
    <n v="2038"/>
    <n v="97.02"/>
    <x v="1"/>
    <s v="USD"/>
    <n v="1334984400"/>
    <n v="1336453200"/>
    <b v="1"/>
    <b v="1"/>
    <x v="18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x v="10"/>
    <x v="4"/>
    <x v="10"/>
  </r>
  <r>
    <n v="705"/>
    <x v="690"/>
    <s v="Centralized tangible success"/>
    <n v="169700"/>
    <n v="168048"/>
    <n v="99"/>
    <x v="0"/>
    <n v="2025"/>
    <n v="82.99"/>
    <x v="4"/>
    <s v="GBP"/>
    <n v="1386741600"/>
    <n v="1387087200"/>
    <b v="0"/>
    <b v="0"/>
    <x v="9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x v="2"/>
    <x v="2"/>
    <x v="2"/>
  </r>
  <r>
    <n v="707"/>
    <x v="692"/>
    <s v="Visionary maximized Local Area Network"/>
    <n v="7300"/>
    <n v="11579"/>
    <n v="159"/>
    <x v="1"/>
    <n v="168"/>
    <n v="68.92"/>
    <x v="1"/>
    <s v="USD"/>
    <n v="1544248800"/>
    <n v="1547359200"/>
    <b v="0"/>
    <b v="0"/>
    <x v="6"/>
    <x v="4"/>
    <x v="6"/>
  </r>
  <r>
    <n v="708"/>
    <x v="693"/>
    <s v="Secured bifurcated intranet"/>
    <n v="1700"/>
    <n v="12020"/>
    <n v="707"/>
    <x v="1"/>
    <n v="137"/>
    <n v="87.74"/>
    <x v="5"/>
    <s v="CHF"/>
    <n v="1495429200"/>
    <n v="1496293200"/>
    <b v="0"/>
    <b v="0"/>
    <x v="3"/>
    <x v="3"/>
    <x v="3"/>
  </r>
  <r>
    <n v="709"/>
    <x v="694"/>
    <s v="Grass-roots 4thgeneration product"/>
    <n v="9800"/>
    <n v="13954"/>
    <n v="142"/>
    <x v="1"/>
    <n v="186"/>
    <n v="75.02"/>
    <x v="6"/>
    <s v="EUR"/>
    <n v="1334811600"/>
    <n v="1335416400"/>
    <b v="0"/>
    <b v="0"/>
    <x v="3"/>
    <x v="3"/>
    <x v="3"/>
  </r>
  <r>
    <n v="710"/>
    <x v="695"/>
    <s v="Reduced next generation info-mediaries"/>
    <n v="4300"/>
    <n v="6358"/>
    <n v="148"/>
    <x v="1"/>
    <n v="125"/>
    <n v="50.86"/>
    <x v="1"/>
    <s v="USD"/>
    <n v="1531544400"/>
    <n v="1532149200"/>
    <b v="0"/>
    <b v="1"/>
    <x v="3"/>
    <x v="3"/>
    <x v="3"/>
  </r>
  <r>
    <n v="711"/>
    <x v="696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x v="3"/>
    <x v="3"/>
    <x v="3"/>
  </r>
  <r>
    <n v="713"/>
    <x v="698"/>
    <s v="Multi-layered global groupware"/>
    <n v="6900"/>
    <n v="11174"/>
    <n v="162"/>
    <x v="1"/>
    <n v="103"/>
    <n v="108.49"/>
    <x v="1"/>
    <s v="USD"/>
    <n v="1471842000"/>
    <n v="1472878800"/>
    <b v="0"/>
    <b v="0"/>
    <x v="15"/>
    <x v="5"/>
    <x v="15"/>
  </r>
  <r>
    <n v="714"/>
    <x v="699"/>
    <s v="Switchable methodical superstructure"/>
    <n v="38500"/>
    <n v="182036"/>
    <n v="473"/>
    <x v="1"/>
    <n v="1785"/>
    <n v="101.98"/>
    <x v="1"/>
    <s v="USD"/>
    <n v="1408424400"/>
    <n v="1408510800"/>
    <b v="0"/>
    <b v="0"/>
    <x v="1"/>
    <x v="1"/>
    <x v="1"/>
  </r>
  <r>
    <n v="715"/>
    <x v="700"/>
    <s v="Expanded even-keeled portal"/>
    <n v="118000"/>
    <n v="28870"/>
    <n v="24"/>
    <x v="0"/>
    <n v="656"/>
    <n v="44.01"/>
    <x v="1"/>
    <s v="USD"/>
    <n v="1281157200"/>
    <n v="1281589200"/>
    <b v="0"/>
    <b v="0"/>
    <x v="20"/>
    <x v="6"/>
    <x v="20"/>
  </r>
  <r>
    <n v="716"/>
    <x v="701"/>
    <s v="Advanced modular moderator"/>
    <n v="2000"/>
    <n v="10353"/>
    <n v="518"/>
    <x v="1"/>
    <n v="157"/>
    <n v="65.94"/>
    <x v="1"/>
    <s v="USD"/>
    <n v="1373432400"/>
    <n v="1375851600"/>
    <b v="0"/>
    <b v="1"/>
    <x v="3"/>
    <x v="3"/>
    <x v="3"/>
  </r>
  <r>
    <n v="717"/>
    <x v="702"/>
    <s v="Reverse-engineered well-modulated ability"/>
    <n v="5600"/>
    <n v="13868"/>
    <n v="248"/>
    <x v="1"/>
    <n v="555"/>
    <n v="24.99"/>
    <x v="1"/>
    <s v="USD"/>
    <n v="1313989200"/>
    <n v="1315803600"/>
    <b v="0"/>
    <b v="0"/>
    <x v="4"/>
    <x v="4"/>
    <x v="4"/>
  </r>
  <r>
    <n v="718"/>
    <x v="703"/>
    <s v="Expanded optimal pricing structure"/>
    <n v="8300"/>
    <n v="8317"/>
    <n v="100"/>
    <x v="1"/>
    <n v="297"/>
    <n v="28"/>
    <x v="1"/>
    <s v="USD"/>
    <n v="1371445200"/>
    <n v="1373691600"/>
    <b v="0"/>
    <b v="0"/>
    <x v="8"/>
    <x v="2"/>
    <x v="8"/>
  </r>
  <r>
    <n v="719"/>
    <x v="704"/>
    <s v="Down-sized uniform ability"/>
    <n v="6900"/>
    <n v="10557"/>
    <n v="153"/>
    <x v="1"/>
    <n v="123"/>
    <n v="85.83"/>
    <x v="1"/>
    <s v="USD"/>
    <n v="1338267600"/>
    <n v="1339218000"/>
    <b v="0"/>
    <b v="0"/>
    <x v="13"/>
    <x v="5"/>
    <x v="13"/>
  </r>
  <r>
    <n v="720"/>
    <x v="705"/>
    <s v="Multi-layered upward-trending conglomeration"/>
    <n v="8700"/>
    <n v="3227"/>
    <n v="37"/>
    <x v="3"/>
    <n v="38"/>
    <n v="84.92"/>
    <x v="3"/>
    <s v="DKK"/>
    <n v="1519192800"/>
    <n v="1520402400"/>
    <b v="0"/>
    <b v="1"/>
    <x v="3"/>
    <x v="3"/>
    <x v="3"/>
  </r>
  <r>
    <n v="721"/>
    <x v="706"/>
    <s v="Open-architected systematic intranet"/>
    <n v="123600"/>
    <n v="5429"/>
    <n v="4"/>
    <x v="3"/>
    <n v="60"/>
    <n v="90.48"/>
    <x v="1"/>
    <s v="USD"/>
    <n v="1522818000"/>
    <n v="1523336400"/>
    <b v="0"/>
    <b v="0"/>
    <x v="1"/>
    <x v="1"/>
    <x v="1"/>
  </r>
  <r>
    <n v="722"/>
    <x v="707"/>
    <s v="Proactive 24hour frame"/>
    <n v="48500"/>
    <n v="75906"/>
    <n v="157"/>
    <x v="1"/>
    <n v="3036"/>
    <n v="25"/>
    <x v="1"/>
    <s v="USD"/>
    <n v="1509948000"/>
    <n v="1512280800"/>
    <b v="0"/>
    <b v="0"/>
    <x v="4"/>
    <x v="4"/>
    <x v="4"/>
  </r>
  <r>
    <n v="723"/>
    <x v="708"/>
    <s v="Exclusive fresh-thinking model"/>
    <n v="4900"/>
    <n v="13250"/>
    <n v="270"/>
    <x v="1"/>
    <n v="144"/>
    <n v="92.01"/>
    <x v="2"/>
    <s v="AUD"/>
    <n v="1456898400"/>
    <n v="1458709200"/>
    <b v="0"/>
    <b v="0"/>
    <x v="3"/>
    <x v="3"/>
    <x v="3"/>
  </r>
  <r>
    <n v="724"/>
    <x v="709"/>
    <s v="Business-focused encompassing intranet"/>
    <n v="8400"/>
    <n v="11261"/>
    <n v="134"/>
    <x v="1"/>
    <n v="121"/>
    <n v="93.07"/>
    <x v="4"/>
    <s v="GBP"/>
    <n v="1413954000"/>
    <n v="1414126800"/>
    <b v="0"/>
    <b v="1"/>
    <x v="3"/>
    <x v="3"/>
    <x v="3"/>
  </r>
  <r>
    <n v="725"/>
    <x v="710"/>
    <s v="Optional 6thgeneration access"/>
    <n v="193200"/>
    <n v="97369"/>
    <n v="50"/>
    <x v="0"/>
    <n v="1596"/>
    <n v="61.01"/>
    <x v="1"/>
    <s v="USD"/>
    <n v="1416031200"/>
    <n v="1416204000"/>
    <b v="0"/>
    <b v="0"/>
    <x v="20"/>
    <x v="6"/>
    <x v="20"/>
  </r>
  <r>
    <n v="726"/>
    <x v="711"/>
    <s v="Realigned web-enabled functionalities"/>
    <n v="54300"/>
    <n v="48227"/>
    <n v="89"/>
    <x v="3"/>
    <n v="524"/>
    <n v="92.04"/>
    <x v="1"/>
    <s v="USD"/>
    <n v="1287982800"/>
    <n v="1288501200"/>
    <b v="0"/>
    <b v="1"/>
    <x v="3"/>
    <x v="3"/>
    <x v="3"/>
  </r>
  <r>
    <n v="727"/>
    <x v="712"/>
    <s v="Enterprise-wide multimedia software"/>
    <n v="8900"/>
    <n v="14685"/>
    <n v="165"/>
    <x v="1"/>
    <n v="181"/>
    <n v="81.13"/>
    <x v="1"/>
    <s v="USD"/>
    <n v="1547964000"/>
    <n v="1552971600"/>
    <b v="0"/>
    <b v="0"/>
    <x v="2"/>
    <x v="2"/>
    <x v="2"/>
  </r>
  <r>
    <n v="728"/>
    <x v="713"/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  <x v="3"/>
  </r>
  <r>
    <n v="729"/>
    <x v="714"/>
    <s v="Multi-lateral object-oriented open system"/>
    <n v="5600"/>
    <n v="10397"/>
    <n v="186"/>
    <x v="1"/>
    <n v="122"/>
    <n v="85.22"/>
    <x v="1"/>
    <s v="USD"/>
    <n v="1359957600"/>
    <n v="1360130400"/>
    <b v="0"/>
    <b v="0"/>
    <x v="6"/>
    <x v="4"/>
    <x v="6"/>
  </r>
  <r>
    <n v="730"/>
    <x v="715"/>
    <s v="Visionary system-worthy attitude"/>
    <n v="28800"/>
    <n v="118847"/>
    <n v="413"/>
    <x v="1"/>
    <n v="1071"/>
    <n v="110.97"/>
    <x v="0"/>
    <s v="CAD"/>
    <n v="1432357200"/>
    <n v="1432875600"/>
    <b v="0"/>
    <b v="0"/>
    <x v="8"/>
    <x v="2"/>
    <x v="8"/>
  </r>
  <r>
    <n v="731"/>
    <x v="716"/>
    <s v="Synergized content-based hierarchy"/>
    <n v="8000"/>
    <n v="7220"/>
    <n v="90"/>
    <x v="3"/>
    <n v="219"/>
    <n v="32.97"/>
    <x v="1"/>
    <s v="USD"/>
    <n v="1500786000"/>
    <n v="1500872400"/>
    <b v="0"/>
    <b v="0"/>
    <x v="2"/>
    <x v="2"/>
    <x v="2"/>
  </r>
  <r>
    <n v="732"/>
    <x v="717"/>
    <s v="Business-focused 24hour access"/>
    <n v="117000"/>
    <n v="107622"/>
    <n v="92"/>
    <x v="0"/>
    <n v="1121"/>
    <n v="96.01"/>
    <x v="1"/>
    <s v="USD"/>
    <n v="1490158800"/>
    <n v="1492146000"/>
    <b v="0"/>
    <b v="1"/>
    <x v="1"/>
    <x v="1"/>
    <x v="1"/>
  </r>
  <r>
    <n v="733"/>
    <x v="718"/>
    <s v="Automated hybrid orchestration"/>
    <n v="15800"/>
    <n v="83267"/>
    <n v="527"/>
    <x v="1"/>
    <n v="980"/>
    <n v="84.97"/>
    <x v="1"/>
    <s v="USD"/>
    <n v="1406178000"/>
    <n v="1407301200"/>
    <b v="0"/>
    <b v="0"/>
    <x v="16"/>
    <x v="1"/>
    <x v="16"/>
  </r>
  <r>
    <n v="734"/>
    <x v="719"/>
    <s v="Exclusive 5thgeneration leverage"/>
    <n v="4200"/>
    <n v="13404"/>
    <n v="319"/>
    <x v="1"/>
    <n v="536"/>
    <n v="25.01"/>
    <x v="1"/>
    <s v="USD"/>
    <n v="1485583200"/>
    <n v="1486620000"/>
    <b v="0"/>
    <b v="1"/>
    <x v="3"/>
    <x v="3"/>
    <x v="3"/>
  </r>
  <r>
    <n v="735"/>
    <x v="720"/>
    <s v="Grass-roots zero administration alliance"/>
    <n v="37100"/>
    <n v="131404"/>
    <n v="354"/>
    <x v="1"/>
    <n v="1991"/>
    <n v="66"/>
    <x v="1"/>
    <s v="USD"/>
    <n v="1459314000"/>
    <n v="1459918800"/>
    <b v="0"/>
    <b v="0"/>
    <x v="14"/>
    <x v="7"/>
    <x v="14"/>
  </r>
  <r>
    <n v="736"/>
    <x v="721"/>
    <s v="Proactive heuristic orchestration"/>
    <n v="7700"/>
    <n v="2533"/>
    <n v="33"/>
    <x v="3"/>
    <n v="29"/>
    <n v="87.34"/>
    <x v="1"/>
    <s v="USD"/>
    <n v="1424412000"/>
    <n v="1424757600"/>
    <b v="0"/>
    <b v="0"/>
    <x v="9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x v="7"/>
    <x v="1"/>
    <x v="7"/>
  </r>
  <r>
    <n v="738"/>
    <x v="486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  <x v="3"/>
  </r>
  <r>
    <n v="739"/>
    <x v="723"/>
    <s v="Multi-tiered discrete support"/>
    <n v="10000"/>
    <n v="6100"/>
    <n v="61"/>
    <x v="0"/>
    <n v="191"/>
    <n v="31.94"/>
    <x v="1"/>
    <s v="USD"/>
    <n v="1340946000"/>
    <n v="1341032400"/>
    <b v="0"/>
    <b v="0"/>
    <x v="7"/>
    <x v="1"/>
    <x v="7"/>
  </r>
  <r>
    <n v="740"/>
    <x v="724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  <x v="3"/>
  </r>
  <r>
    <n v="741"/>
    <x v="287"/>
    <s v="Balanced mobile alliance"/>
    <n v="1200"/>
    <n v="14150"/>
    <n v="1179"/>
    <x v="1"/>
    <n v="130"/>
    <n v="108.85"/>
    <x v="1"/>
    <s v="USD"/>
    <n v="1274590800"/>
    <n v="1274677200"/>
    <b v="0"/>
    <b v="0"/>
    <x v="3"/>
    <x v="3"/>
    <x v="3"/>
  </r>
  <r>
    <n v="742"/>
    <x v="725"/>
    <s v="Reactive solution-oriented groupware"/>
    <n v="1200"/>
    <n v="13513"/>
    <n v="1126"/>
    <x v="1"/>
    <n v="122"/>
    <n v="110.76"/>
    <x v="1"/>
    <s v="USD"/>
    <n v="1263880800"/>
    <n v="1267509600"/>
    <b v="0"/>
    <b v="0"/>
    <x v="5"/>
    <x v="1"/>
    <x v="5"/>
  </r>
  <r>
    <n v="743"/>
    <x v="726"/>
    <s v="Exclusive bandwidth-monitored orchestration"/>
    <n v="3900"/>
    <n v="504"/>
    <n v="13"/>
    <x v="0"/>
    <n v="17"/>
    <n v="29.65"/>
    <x v="1"/>
    <s v="USD"/>
    <n v="1445403600"/>
    <n v="1445922000"/>
    <b v="0"/>
    <b v="1"/>
    <x v="3"/>
    <x v="3"/>
    <x v="3"/>
  </r>
  <r>
    <n v="744"/>
    <x v="727"/>
    <s v="Intuitive exuding initiative"/>
    <n v="2000"/>
    <n v="14240"/>
    <n v="712"/>
    <x v="1"/>
    <n v="140"/>
    <n v="101.71"/>
    <x v="1"/>
    <s v="USD"/>
    <n v="1533877200"/>
    <n v="1534050000"/>
    <b v="0"/>
    <b v="1"/>
    <x v="3"/>
    <x v="3"/>
    <x v="3"/>
  </r>
  <r>
    <n v="745"/>
    <x v="728"/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  <x v="8"/>
  </r>
  <r>
    <n v="746"/>
    <x v="729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  <x v="3"/>
  </r>
  <r>
    <n v="748"/>
    <x v="731"/>
    <s v="Cloned actuating architecture"/>
    <n v="194900"/>
    <n v="68137"/>
    <n v="35"/>
    <x v="3"/>
    <n v="614"/>
    <n v="110.97"/>
    <x v="1"/>
    <s v="USD"/>
    <n v="1267423200"/>
    <n v="1269579600"/>
    <b v="0"/>
    <b v="1"/>
    <x v="10"/>
    <x v="4"/>
    <x v="10"/>
  </r>
  <r>
    <n v="749"/>
    <x v="732"/>
    <s v="Down-sized needs-based task-force"/>
    <n v="8600"/>
    <n v="13527"/>
    <n v="157"/>
    <x v="1"/>
    <n v="366"/>
    <n v="36.96"/>
    <x v="6"/>
    <s v="EUR"/>
    <n v="1412744400"/>
    <n v="1413781200"/>
    <b v="0"/>
    <b v="1"/>
    <x v="8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x v="734"/>
    <s v="Universal value-added moderator"/>
    <n v="3600"/>
    <n v="8363"/>
    <n v="232"/>
    <x v="1"/>
    <n v="270"/>
    <n v="30.97"/>
    <x v="1"/>
    <s v="USD"/>
    <n v="1458190800"/>
    <n v="1459486800"/>
    <b v="1"/>
    <b v="1"/>
    <x v="9"/>
    <x v="5"/>
    <x v="9"/>
  </r>
  <r>
    <n v="752"/>
    <x v="735"/>
    <s v="Sharable motivating emulation"/>
    <n v="5800"/>
    <n v="5362"/>
    <n v="92"/>
    <x v="3"/>
    <n v="114"/>
    <n v="47.04"/>
    <x v="1"/>
    <s v="USD"/>
    <n v="1280984400"/>
    <n v="1282539600"/>
    <b v="0"/>
    <b v="1"/>
    <x v="3"/>
    <x v="3"/>
    <x v="3"/>
  </r>
  <r>
    <n v="753"/>
    <x v="736"/>
    <s v="Networked web-enabled product"/>
    <n v="4700"/>
    <n v="12065"/>
    <n v="257"/>
    <x v="1"/>
    <n v="137"/>
    <n v="88.07"/>
    <x v="1"/>
    <s v="USD"/>
    <n v="1274590800"/>
    <n v="1275886800"/>
    <b v="0"/>
    <b v="0"/>
    <x v="14"/>
    <x v="7"/>
    <x v="14"/>
  </r>
  <r>
    <n v="754"/>
    <x v="737"/>
    <s v="Advanced dedicated encoding"/>
    <n v="70400"/>
    <n v="118603"/>
    <n v="168"/>
    <x v="1"/>
    <n v="3205"/>
    <n v="37.01"/>
    <x v="1"/>
    <s v="USD"/>
    <n v="1351400400"/>
    <n v="1355983200"/>
    <b v="0"/>
    <b v="0"/>
    <x v="3"/>
    <x v="3"/>
    <x v="3"/>
  </r>
  <r>
    <n v="755"/>
    <x v="738"/>
    <s v="Stand-alone multi-state project"/>
    <n v="4500"/>
    <n v="7496"/>
    <n v="167"/>
    <x v="1"/>
    <n v="288"/>
    <n v="26.03"/>
    <x v="3"/>
    <s v="DKK"/>
    <n v="1514354400"/>
    <n v="1515391200"/>
    <b v="0"/>
    <b v="1"/>
    <x v="3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x v="3"/>
    <x v="3"/>
    <x v="3"/>
  </r>
  <r>
    <n v="757"/>
    <x v="740"/>
    <s v="Profit-focused motivating function"/>
    <n v="1400"/>
    <n v="5696"/>
    <n v="407"/>
    <x v="1"/>
    <n v="114"/>
    <n v="49.96"/>
    <x v="1"/>
    <s v="USD"/>
    <n v="1305176400"/>
    <n v="1305522000"/>
    <b v="0"/>
    <b v="0"/>
    <x v="6"/>
    <x v="4"/>
    <x v="6"/>
  </r>
  <r>
    <n v="758"/>
    <x v="741"/>
    <s v="Proactive systemic firmware"/>
    <n v="29600"/>
    <n v="167005"/>
    <n v="564"/>
    <x v="1"/>
    <n v="1518"/>
    <n v="110.02"/>
    <x v="0"/>
    <s v="CAD"/>
    <n v="1414126800"/>
    <n v="1414904400"/>
    <b v="0"/>
    <b v="0"/>
    <x v="1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x v="5"/>
    <x v="1"/>
    <x v="5"/>
  </r>
  <r>
    <n v="760"/>
    <x v="743"/>
    <s v="Virtual heuristic hub"/>
    <n v="48300"/>
    <n v="16592"/>
    <n v="34"/>
    <x v="0"/>
    <n v="210"/>
    <n v="79.010000000000005"/>
    <x v="6"/>
    <s v="EUR"/>
    <n v="1564635600"/>
    <n v="1567141200"/>
    <b v="0"/>
    <b v="1"/>
    <x v="11"/>
    <x v="6"/>
    <x v="11"/>
  </r>
  <r>
    <n v="761"/>
    <x v="744"/>
    <s v="Customizable leadingedge model"/>
    <n v="2200"/>
    <n v="14420"/>
    <n v="655"/>
    <x v="1"/>
    <n v="166"/>
    <n v="86.87"/>
    <x v="1"/>
    <s v="USD"/>
    <n v="1500699600"/>
    <n v="1501131600"/>
    <b v="0"/>
    <b v="0"/>
    <x v="1"/>
    <x v="1"/>
    <x v="1"/>
  </r>
  <r>
    <n v="762"/>
    <x v="307"/>
    <s v="Upgradable uniform service-desk"/>
    <n v="3500"/>
    <n v="6204"/>
    <n v="177"/>
    <x v="1"/>
    <n v="100"/>
    <n v="62.04"/>
    <x v="2"/>
    <s v="AUD"/>
    <n v="1354082400"/>
    <n v="1355032800"/>
    <b v="0"/>
    <b v="0"/>
    <x v="17"/>
    <x v="1"/>
    <x v="17"/>
  </r>
  <r>
    <n v="763"/>
    <x v="745"/>
    <s v="Inverse client-driven product"/>
    <n v="5600"/>
    <n v="6338"/>
    <n v="113"/>
    <x v="1"/>
    <n v="235"/>
    <n v="26.97"/>
    <x v="1"/>
    <s v="USD"/>
    <n v="1336453200"/>
    <n v="1339477200"/>
    <b v="0"/>
    <b v="1"/>
    <x v="3"/>
    <x v="3"/>
    <x v="3"/>
  </r>
  <r>
    <n v="764"/>
    <x v="746"/>
    <s v="Managed bandwidth-monitored system engine"/>
    <n v="1100"/>
    <n v="8010"/>
    <n v="728"/>
    <x v="1"/>
    <n v="148"/>
    <n v="54.12"/>
    <x v="1"/>
    <s v="USD"/>
    <n v="1305262800"/>
    <n v="1305954000"/>
    <b v="0"/>
    <b v="0"/>
    <x v="1"/>
    <x v="1"/>
    <x v="1"/>
  </r>
  <r>
    <n v="765"/>
    <x v="747"/>
    <s v="Advanced transitional help-desk"/>
    <n v="3900"/>
    <n v="8125"/>
    <n v="208"/>
    <x v="1"/>
    <n v="198"/>
    <n v="41.04"/>
    <x v="1"/>
    <s v="USD"/>
    <n v="1492232400"/>
    <n v="1494392400"/>
    <b v="1"/>
    <b v="1"/>
    <x v="7"/>
    <x v="1"/>
    <x v="7"/>
  </r>
  <r>
    <n v="766"/>
    <x v="748"/>
    <s v="De-engineered disintermediate encryption"/>
    <n v="43800"/>
    <n v="13653"/>
    <n v="31"/>
    <x v="0"/>
    <n v="248"/>
    <n v="55.05"/>
    <x v="2"/>
    <s v="AUD"/>
    <n v="1537333200"/>
    <n v="1537419600"/>
    <b v="0"/>
    <b v="0"/>
    <x v="22"/>
    <x v="4"/>
    <x v="22"/>
  </r>
  <r>
    <n v="767"/>
    <x v="749"/>
    <s v="Upgradable attitude-oriented project"/>
    <n v="97200"/>
    <n v="55372"/>
    <n v="57"/>
    <x v="0"/>
    <n v="513"/>
    <n v="107.94"/>
    <x v="1"/>
    <s v="USD"/>
    <n v="1444107600"/>
    <n v="1447999200"/>
    <b v="0"/>
    <b v="0"/>
    <x v="18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x v="751"/>
    <s v="Devolved 24hour forecast"/>
    <n v="125600"/>
    <n v="109106"/>
    <n v="87"/>
    <x v="0"/>
    <n v="3410"/>
    <n v="32"/>
    <x v="1"/>
    <s v="USD"/>
    <n v="1376542800"/>
    <n v="1378789200"/>
    <b v="0"/>
    <b v="0"/>
    <x v="11"/>
    <x v="6"/>
    <x v="11"/>
  </r>
  <r>
    <n v="770"/>
    <x v="752"/>
    <s v="User-centric attitude-oriented intranet"/>
    <n v="4300"/>
    <n v="11642"/>
    <n v="271"/>
    <x v="1"/>
    <n v="216"/>
    <n v="53.9"/>
    <x v="6"/>
    <s v="EUR"/>
    <n v="1397451600"/>
    <n v="1398056400"/>
    <b v="0"/>
    <b v="1"/>
    <x v="3"/>
    <x v="3"/>
    <x v="3"/>
  </r>
  <r>
    <n v="771"/>
    <x v="753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  <x v="3"/>
  </r>
  <r>
    <n v="772"/>
    <x v="754"/>
    <s v="Persistent 3rdgeneration moratorium"/>
    <n v="149600"/>
    <n v="169586"/>
    <n v="113"/>
    <x v="1"/>
    <n v="5139"/>
    <n v="33"/>
    <x v="1"/>
    <s v="USD"/>
    <n v="1549692000"/>
    <n v="1550037600"/>
    <b v="0"/>
    <b v="0"/>
    <x v="7"/>
    <x v="1"/>
    <x v="7"/>
  </r>
  <r>
    <n v="773"/>
    <x v="755"/>
    <s v="Cross-platform empowering project"/>
    <n v="53100"/>
    <n v="101185"/>
    <n v="191"/>
    <x v="1"/>
    <n v="2353"/>
    <n v="43"/>
    <x v="1"/>
    <s v="USD"/>
    <n v="1492059600"/>
    <n v="1492923600"/>
    <b v="0"/>
    <b v="0"/>
    <x v="3"/>
    <x v="3"/>
    <x v="3"/>
  </r>
  <r>
    <n v="774"/>
    <x v="756"/>
    <s v="Polarized user-facing interface"/>
    <n v="5000"/>
    <n v="6775"/>
    <n v="136"/>
    <x v="1"/>
    <n v="78"/>
    <n v="86.86"/>
    <x v="6"/>
    <s v="EUR"/>
    <n v="1463979600"/>
    <n v="1467522000"/>
    <b v="0"/>
    <b v="0"/>
    <x v="2"/>
    <x v="2"/>
    <x v="2"/>
  </r>
  <r>
    <n v="775"/>
    <x v="757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  <x v="1"/>
  </r>
  <r>
    <n v="776"/>
    <x v="758"/>
    <s v="Synchronized multimedia frame"/>
    <n v="110800"/>
    <n v="72623"/>
    <n v="66"/>
    <x v="0"/>
    <n v="2201"/>
    <n v="33"/>
    <x v="1"/>
    <s v="USD"/>
    <n v="1562216400"/>
    <n v="1563771600"/>
    <b v="0"/>
    <b v="0"/>
    <x v="3"/>
    <x v="3"/>
    <x v="3"/>
  </r>
  <r>
    <n v="777"/>
    <x v="759"/>
    <s v="Open-architected stable algorithm"/>
    <n v="93800"/>
    <n v="45987"/>
    <n v="49"/>
    <x v="0"/>
    <n v="676"/>
    <n v="68.03"/>
    <x v="1"/>
    <s v="USD"/>
    <n v="1316754000"/>
    <n v="1319259600"/>
    <b v="0"/>
    <b v="0"/>
    <x v="3"/>
    <x v="3"/>
    <x v="3"/>
  </r>
  <r>
    <n v="778"/>
    <x v="760"/>
    <s v="Cross-platform optimizing website"/>
    <n v="1300"/>
    <n v="10243"/>
    <n v="788"/>
    <x v="1"/>
    <n v="174"/>
    <n v="58.87"/>
    <x v="5"/>
    <s v="CHF"/>
    <n v="1313211600"/>
    <n v="1313643600"/>
    <b v="0"/>
    <b v="0"/>
    <x v="10"/>
    <x v="4"/>
    <x v="10"/>
  </r>
  <r>
    <n v="779"/>
    <x v="761"/>
    <s v="Public-key actuating projection"/>
    <n v="108700"/>
    <n v="87293"/>
    <n v="80"/>
    <x v="0"/>
    <n v="831"/>
    <n v="105.05"/>
    <x v="1"/>
    <s v="USD"/>
    <n v="1439528400"/>
    <n v="1440306000"/>
    <b v="0"/>
    <b v="1"/>
    <x v="3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x v="6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x v="3"/>
    <x v="3"/>
    <x v="3"/>
  </r>
  <r>
    <n v="782"/>
    <x v="764"/>
    <s v="Centralized asymmetric framework"/>
    <n v="5100"/>
    <n v="10981"/>
    <n v="215"/>
    <x v="1"/>
    <n v="161"/>
    <n v="68.2"/>
    <x v="1"/>
    <s v="USD"/>
    <n v="1298959200"/>
    <n v="1301374800"/>
    <b v="0"/>
    <b v="1"/>
    <x v="10"/>
    <x v="4"/>
    <x v="10"/>
  </r>
  <r>
    <n v="783"/>
    <x v="765"/>
    <s v="Down-sized systematic utilization"/>
    <n v="7400"/>
    <n v="10451"/>
    <n v="141"/>
    <x v="1"/>
    <n v="138"/>
    <n v="75.73"/>
    <x v="1"/>
    <s v="USD"/>
    <n v="1387260000"/>
    <n v="1387864800"/>
    <b v="0"/>
    <b v="0"/>
    <x v="1"/>
    <x v="1"/>
    <x v="1"/>
  </r>
  <r>
    <n v="784"/>
    <x v="766"/>
    <s v="Profound fault-tolerant model"/>
    <n v="88900"/>
    <n v="102535"/>
    <n v="115"/>
    <x v="1"/>
    <n v="3308"/>
    <n v="31"/>
    <x v="1"/>
    <s v="USD"/>
    <n v="1457244000"/>
    <n v="1458190800"/>
    <b v="0"/>
    <b v="0"/>
    <x v="2"/>
    <x v="2"/>
    <x v="2"/>
  </r>
  <r>
    <n v="785"/>
    <x v="767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x v="10"/>
    <x v="4"/>
    <x v="10"/>
  </r>
  <r>
    <n v="786"/>
    <x v="768"/>
    <s v="Object-based content-based ability"/>
    <n v="1500"/>
    <n v="10946"/>
    <n v="730"/>
    <x v="1"/>
    <n v="207"/>
    <n v="52.88"/>
    <x v="6"/>
    <s v="EUR"/>
    <n v="1522126800"/>
    <n v="1522731600"/>
    <b v="0"/>
    <b v="1"/>
    <x v="17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x v="1"/>
    <x v="1"/>
    <x v="1"/>
  </r>
  <r>
    <n v="788"/>
    <x v="770"/>
    <s v="Synchronized directional capability"/>
    <n v="3600"/>
    <n v="3174"/>
    <n v="88"/>
    <x v="2"/>
    <n v="31"/>
    <n v="102.39"/>
    <x v="1"/>
    <s v="USD"/>
    <n v="1350709200"/>
    <n v="1352527200"/>
    <b v="0"/>
    <b v="0"/>
    <x v="10"/>
    <x v="4"/>
    <x v="10"/>
  </r>
  <r>
    <n v="789"/>
    <x v="771"/>
    <s v="Cross-platform composite migration"/>
    <n v="9000"/>
    <n v="3351"/>
    <n v="37"/>
    <x v="0"/>
    <n v="45"/>
    <n v="74.47"/>
    <x v="1"/>
    <s v="USD"/>
    <n v="1401166800"/>
    <n v="1404363600"/>
    <b v="0"/>
    <b v="0"/>
    <x v="3"/>
    <x v="3"/>
    <x v="3"/>
  </r>
  <r>
    <n v="790"/>
    <x v="772"/>
    <s v="Operative local pricing structure"/>
    <n v="185900"/>
    <n v="56774"/>
    <n v="31"/>
    <x v="3"/>
    <n v="1113"/>
    <n v="51.01"/>
    <x v="1"/>
    <s v="USD"/>
    <n v="1266127200"/>
    <n v="1266645600"/>
    <b v="0"/>
    <b v="0"/>
    <x v="3"/>
    <x v="3"/>
    <x v="3"/>
  </r>
  <r>
    <n v="791"/>
    <x v="773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  <x v="0"/>
  </r>
  <r>
    <n v="792"/>
    <x v="774"/>
    <s v="Reduced 6thgeneration intranet"/>
    <n v="2000"/>
    <n v="680"/>
    <n v="34"/>
    <x v="0"/>
    <n v="7"/>
    <n v="97.14"/>
    <x v="1"/>
    <s v="USD"/>
    <n v="1372222800"/>
    <n v="1374642000"/>
    <b v="0"/>
    <b v="1"/>
    <x v="3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x v="9"/>
    <x v="5"/>
    <x v="9"/>
  </r>
  <r>
    <n v="794"/>
    <x v="776"/>
    <s v="Optional optimal website"/>
    <n v="6600"/>
    <n v="8276"/>
    <n v="125"/>
    <x v="1"/>
    <n v="110"/>
    <n v="75.239999999999995"/>
    <x v="1"/>
    <s v="USD"/>
    <n v="1513922400"/>
    <n v="1514959200"/>
    <b v="0"/>
    <b v="0"/>
    <x v="1"/>
    <x v="1"/>
    <x v="1"/>
  </r>
  <r>
    <n v="795"/>
    <x v="777"/>
    <s v="Stand-alone asynchronous functionalities"/>
    <n v="7100"/>
    <n v="1022"/>
    <n v="14"/>
    <x v="0"/>
    <n v="31"/>
    <n v="32.97"/>
    <x v="1"/>
    <s v="USD"/>
    <n v="1477976400"/>
    <n v="1478235600"/>
    <b v="0"/>
    <b v="0"/>
    <x v="6"/>
    <x v="4"/>
    <x v="6"/>
  </r>
  <r>
    <n v="796"/>
    <x v="778"/>
    <s v="Profound full-range open system"/>
    <n v="7800"/>
    <n v="4275"/>
    <n v="55"/>
    <x v="0"/>
    <n v="78"/>
    <n v="54.81"/>
    <x v="1"/>
    <s v="USD"/>
    <n v="1407474000"/>
    <n v="1408078800"/>
    <b v="0"/>
    <b v="1"/>
    <x v="20"/>
    <x v="6"/>
    <x v="20"/>
  </r>
  <r>
    <n v="797"/>
    <x v="779"/>
    <s v="Optional tangible utilization"/>
    <n v="7600"/>
    <n v="8332"/>
    <n v="110"/>
    <x v="1"/>
    <n v="185"/>
    <n v="45.04"/>
    <x v="1"/>
    <s v="USD"/>
    <n v="1546149600"/>
    <n v="1548136800"/>
    <b v="0"/>
    <b v="0"/>
    <x v="2"/>
    <x v="2"/>
    <x v="2"/>
  </r>
  <r>
    <n v="798"/>
    <x v="780"/>
    <s v="Seamless maximized product"/>
    <n v="3400"/>
    <n v="6408"/>
    <n v="188"/>
    <x v="1"/>
    <n v="121"/>
    <n v="52.96"/>
    <x v="1"/>
    <s v="USD"/>
    <n v="1338440400"/>
    <n v="1340859600"/>
    <b v="0"/>
    <b v="1"/>
    <x v="3"/>
    <x v="3"/>
    <x v="3"/>
  </r>
  <r>
    <n v="799"/>
    <x v="781"/>
    <s v="Devolved tertiary time-frame"/>
    <n v="84500"/>
    <n v="73522"/>
    <n v="87"/>
    <x v="0"/>
    <n v="1225"/>
    <n v="60.02"/>
    <x v="4"/>
    <s v="GBP"/>
    <n v="1454133600"/>
    <n v="1454479200"/>
    <b v="0"/>
    <b v="0"/>
    <x v="3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x v="783"/>
    <s v="User-friendly high-level initiative"/>
    <n v="2300"/>
    <n v="4667"/>
    <n v="203"/>
    <x v="1"/>
    <n v="106"/>
    <n v="44.03"/>
    <x v="1"/>
    <s v="USD"/>
    <n v="1577772000"/>
    <n v="1579672800"/>
    <b v="0"/>
    <b v="1"/>
    <x v="14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x v="14"/>
    <x v="7"/>
    <x v="14"/>
  </r>
  <r>
    <n v="803"/>
    <x v="785"/>
    <s v="Stand-alone background customer loyalty"/>
    <n v="6100"/>
    <n v="6527"/>
    <n v="107"/>
    <x v="1"/>
    <n v="233"/>
    <n v="28.01"/>
    <x v="1"/>
    <s v="USD"/>
    <n v="1548568800"/>
    <n v="1551506400"/>
    <b v="0"/>
    <b v="0"/>
    <x v="3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x v="1"/>
    <x v="1"/>
    <x v="1"/>
  </r>
  <r>
    <n v="805"/>
    <x v="787"/>
    <s v="Advanced intermediate Graphic Interface"/>
    <n v="9700"/>
    <n v="4932"/>
    <n v="51"/>
    <x v="0"/>
    <n v="67"/>
    <n v="73.61"/>
    <x v="2"/>
    <s v="AUD"/>
    <n v="1416031200"/>
    <n v="1420437600"/>
    <b v="0"/>
    <b v="0"/>
    <x v="4"/>
    <x v="4"/>
    <x v="4"/>
  </r>
  <r>
    <n v="806"/>
    <x v="788"/>
    <s v="Adaptive holistic hub"/>
    <n v="700"/>
    <n v="8262"/>
    <n v="1180"/>
    <x v="1"/>
    <n v="76"/>
    <n v="108.71"/>
    <x v="1"/>
    <s v="USD"/>
    <n v="1330927200"/>
    <n v="1332997200"/>
    <b v="0"/>
    <b v="1"/>
    <x v="6"/>
    <x v="4"/>
    <x v="6"/>
  </r>
  <r>
    <n v="807"/>
    <x v="789"/>
    <s v="Automated uniform concept"/>
    <n v="700"/>
    <n v="1848"/>
    <n v="264"/>
    <x v="1"/>
    <n v="43"/>
    <n v="42.98"/>
    <x v="1"/>
    <s v="USD"/>
    <n v="1571115600"/>
    <n v="1574920800"/>
    <b v="0"/>
    <b v="1"/>
    <x v="3"/>
    <x v="3"/>
    <x v="3"/>
  </r>
  <r>
    <n v="808"/>
    <x v="790"/>
    <s v="Enhanced regional flexibility"/>
    <n v="5200"/>
    <n v="1583"/>
    <n v="30"/>
    <x v="0"/>
    <n v="19"/>
    <n v="83.32"/>
    <x v="1"/>
    <s v="USD"/>
    <n v="1463461200"/>
    <n v="1464930000"/>
    <b v="0"/>
    <b v="0"/>
    <x v="0"/>
    <x v="0"/>
    <x v="0"/>
  </r>
  <r>
    <n v="809"/>
    <x v="764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  <x v="4"/>
  </r>
  <r>
    <n v="810"/>
    <x v="791"/>
    <s v="Multi-layered intangible instruction set"/>
    <n v="6400"/>
    <n v="12360"/>
    <n v="193"/>
    <x v="1"/>
    <n v="221"/>
    <n v="55.93"/>
    <x v="1"/>
    <s v="USD"/>
    <n v="1511848800"/>
    <n v="1512712800"/>
    <b v="0"/>
    <b v="1"/>
    <x v="3"/>
    <x v="3"/>
    <x v="3"/>
  </r>
  <r>
    <n v="811"/>
    <x v="792"/>
    <s v="Fundamental methodical emulation"/>
    <n v="92500"/>
    <n v="71320"/>
    <n v="77"/>
    <x v="0"/>
    <n v="679"/>
    <n v="105.04"/>
    <x v="1"/>
    <s v="USD"/>
    <n v="1452319200"/>
    <n v="1452492000"/>
    <b v="0"/>
    <b v="1"/>
    <x v="11"/>
    <x v="6"/>
    <x v="11"/>
  </r>
  <r>
    <n v="812"/>
    <x v="793"/>
    <s v="Expanded value-added hardware"/>
    <n v="59700"/>
    <n v="134640"/>
    <n v="226"/>
    <x v="1"/>
    <n v="2805"/>
    <n v="48"/>
    <x v="0"/>
    <s v="CAD"/>
    <n v="1523854800"/>
    <n v="1524286800"/>
    <b v="0"/>
    <b v="0"/>
    <x v="9"/>
    <x v="5"/>
    <x v="9"/>
  </r>
  <r>
    <n v="813"/>
    <x v="794"/>
    <s v="Diverse high-level attitude"/>
    <n v="3200"/>
    <n v="7661"/>
    <n v="239"/>
    <x v="1"/>
    <n v="68"/>
    <n v="112.66"/>
    <x v="1"/>
    <s v="USD"/>
    <n v="1346043600"/>
    <n v="1346907600"/>
    <b v="0"/>
    <b v="0"/>
    <x v="11"/>
    <x v="6"/>
    <x v="11"/>
  </r>
  <r>
    <n v="814"/>
    <x v="795"/>
    <s v="Visionary 24hour analyzer"/>
    <n v="3200"/>
    <n v="2950"/>
    <n v="92"/>
    <x v="0"/>
    <n v="36"/>
    <n v="81.94"/>
    <x v="3"/>
    <s v="DKK"/>
    <n v="1464325200"/>
    <n v="1464498000"/>
    <b v="0"/>
    <b v="1"/>
    <x v="1"/>
    <x v="1"/>
    <x v="1"/>
  </r>
  <r>
    <n v="815"/>
    <x v="796"/>
    <s v="Centralized bandwidth-monitored leverage"/>
    <n v="9000"/>
    <n v="11721"/>
    <n v="130"/>
    <x v="1"/>
    <n v="183"/>
    <n v="64.05"/>
    <x v="0"/>
    <s v="CAD"/>
    <n v="1511935200"/>
    <n v="1514181600"/>
    <b v="0"/>
    <b v="0"/>
    <x v="1"/>
    <x v="1"/>
    <x v="1"/>
  </r>
  <r>
    <n v="816"/>
    <x v="797"/>
    <s v="Ergonomic mission-critical moratorium"/>
    <n v="2300"/>
    <n v="14150"/>
    <n v="615"/>
    <x v="1"/>
    <n v="133"/>
    <n v="106.39"/>
    <x v="1"/>
    <s v="USD"/>
    <n v="1392012000"/>
    <n v="1392184800"/>
    <b v="1"/>
    <b v="1"/>
    <x v="3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x v="9"/>
    <x v="5"/>
    <x v="9"/>
  </r>
  <r>
    <n v="818"/>
    <x v="311"/>
    <s v="Automated local secured line"/>
    <n v="700"/>
    <n v="7664"/>
    <n v="1095"/>
    <x v="1"/>
    <n v="69"/>
    <n v="111.07"/>
    <x v="1"/>
    <s v="USD"/>
    <n v="1548050400"/>
    <n v="1549173600"/>
    <b v="0"/>
    <b v="1"/>
    <x v="3"/>
    <x v="3"/>
    <x v="3"/>
  </r>
  <r>
    <n v="819"/>
    <x v="799"/>
    <s v="Integrated bandwidth-monitored alliance"/>
    <n v="8900"/>
    <n v="4509"/>
    <n v="51"/>
    <x v="0"/>
    <n v="47"/>
    <n v="95.94"/>
    <x v="1"/>
    <s v="USD"/>
    <n v="1353736800"/>
    <n v="1355032800"/>
    <b v="1"/>
    <b v="0"/>
    <x v="11"/>
    <x v="6"/>
    <x v="11"/>
  </r>
  <r>
    <n v="820"/>
    <x v="800"/>
    <s v="Cross-group heuristic forecast"/>
    <n v="1500"/>
    <n v="12009"/>
    <n v="801"/>
    <x v="1"/>
    <n v="279"/>
    <n v="43.04"/>
    <x v="4"/>
    <s v="GBP"/>
    <n v="1532840400"/>
    <n v="1533963600"/>
    <b v="0"/>
    <b v="1"/>
    <x v="1"/>
    <x v="1"/>
    <x v="1"/>
  </r>
  <r>
    <n v="821"/>
    <x v="801"/>
    <s v="Extended impactful secured line"/>
    <n v="4900"/>
    <n v="14273"/>
    <n v="291"/>
    <x v="1"/>
    <n v="210"/>
    <n v="67.97"/>
    <x v="1"/>
    <s v="USD"/>
    <n v="1488261600"/>
    <n v="1489381200"/>
    <b v="0"/>
    <b v="0"/>
    <x v="4"/>
    <x v="4"/>
    <x v="4"/>
  </r>
  <r>
    <n v="822"/>
    <x v="802"/>
    <s v="Distributed optimizing protocol"/>
    <n v="54000"/>
    <n v="188982"/>
    <n v="350"/>
    <x v="1"/>
    <n v="2100"/>
    <n v="89.99"/>
    <x v="1"/>
    <s v="USD"/>
    <n v="1393567200"/>
    <n v="1395032400"/>
    <b v="0"/>
    <b v="0"/>
    <x v="1"/>
    <x v="1"/>
    <x v="1"/>
  </r>
  <r>
    <n v="823"/>
    <x v="803"/>
    <s v="Secured well-modulated system engine"/>
    <n v="4100"/>
    <n v="14640"/>
    <n v="357"/>
    <x v="1"/>
    <n v="252"/>
    <n v="58.1"/>
    <x v="1"/>
    <s v="USD"/>
    <n v="1410325200"/>
    <n v="1412485200"/>
    <b v="1"/>
    <b v="1"/>
    <x v="1"/>
    <x v="1"/>
    <x v="1"/>
  </r>
  <r>
    <n v="824"/>
    <x v="804"/>
    <s v="Streamlined national benchmark"/>
    <n v="85000"/>
    <n v="107516"/>
    <n v="126"/>
    <x v="1"/>
    <n v="1280"/>
    <n v="84"/>
    <x v="1"/>
    <s v="USD"/>
    <n v="1276923600"/>
    <n v="1279688400"/>
    <b v="0"/>
    <b v="1"/>
    <x v="9"/>
    <x v="5"/>
    <x v="9"/>
  </r>
  <r>
    <n v="825"/>
    <x v="805"/>
    <s v="Open-architected 24/7 infrastructure"/>
    <n v="3600"/>
    <n v="13950"/>
    <n v="388"/>
    <x v="1"/>
    <n v="157"/>
    <n v="88.85"/>
    <x v="4"/>
    <s v="GBP"/>
    <n v="1500958800"/>
    <n v="1501995600"/>
    <b v="0"/>
    <b v="0"/>
    <x v="12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x v="3"/>
    <x v="3"/>
    <x v="3"/>
  </r>
  <r>
    <n v="827"/>
    <x v="807"/>
    <s v="Innovative actuating artificial intelligence"/>
    <n v="2300"/>
    <n v="6134"/>
    <n v="267"/>
    <x v="1"/>
    <n v="82"/>
    <n v="74.8"/>
    <x v="2"/>
    <s v="AUD"/>
    <n v="1304398800"/>
    <n v="1305435600"/>
    <b v="0"/>
    <b v="1"/>
    <x v="6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x v="3"/>
    <x v="3"/>
    <x v="3"/>
  </r>
  <r>
    <n v="829"/>
    <x v="809"/>
    <s v="Vision-oriented scalable portal"/>
    <n v="9600"/>
    <n v="4929"/>
    <n v="51"/>
    <x v="0"/>
    <n v="154"/>
    <n v="32.01"/>
    <x v="1"/>
    <s v="USD"/>
    <n v="1433826000"/>
    <n v="1435122000"/>
    <b v="0"/>
    <b v="0"/>
    <x v="3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x v="3"/>
    <x v="3"/>
    <x v="3"/>
  </r>
  <r>
    <n v="831"/>
    <x v="811"/>
    <s v="Front-line bottom-line Graphic Interface"/>
    <n v="97100"/>
    <n v="105817"/>
    <n v="109"/>
    <x v="1"/>
    <n v="4233"/>
    <n v="25"/>
    <x v="1"/>
    <s v="USD"/>
    <n v="1332738000"/>
    <n v="1335675600"/>
    <b v="0"/>
    <b v="0"/>
    <x v="14"/>
    <x v="7"/>
    <x v="14"/>
  </r>
  <r>
    <n v="832"/>
    <x v="812"/>
    <s v="Synergized fault-tolerant hierarchy"/>
    <n v="43200"/>
    <n v="136156"/>
    <n v="315"/>
    <x v="1"/>
    <n v="1297"/>
    <n v="104.98"/>
    <x v="3"/>
    <s v="DKK"/>
    <n v="1445490000"/>
    <n v="1448431200"/>
    <b v="1"/>
    <b v="0"/>
    <x v="18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x v="18"/>
    <x v="5"/>
    <x v="18"/>
  </r>
  <r>
    <n v="834"/>
    <x v="814"/>
    <s v="Expanded fault-tolerant emulation"/>
    <n v="7300"/>
    <n v="11228"/>
    <n v="154"/>
    <x v="1"/>
    <n v="119"/>
    <n v="94.35"/>
    <x v="1"/>
    <s v="USD"/>
    <n v="1371963600"/>
    <n v="1372482000"/>
    <b v="0"/>
    <b v="0"/>
    <x v="3"/>
    <x v="3"/>
    <x v="3"/>
  </r>
  <r>
    <n v="835"/>
    <x v="815"/>
    <s v="Future-proofed 24hour model"/>
    <n v="86200"/>
    <n v="77355"/>
    <n v="90"/>
    <x v="0"/>
    <n v="1758"/>
    <n v="44"/>
    <x v="1"/>
    <s v="USD"/>
    <n v="1425103200"/>
    <n v="1425621600"/>
    <b v="0"/>
    <b v="0"/>
    <x v="2"/>
    <x v="2"/>
    <x v="2"/>
  </r>
  <r>
    <n v="836"/>
    <x v="816"/>
    <s v="Optimized didactic intranet"/>
    <n v="8100"/>
    <n v="6086"/>
    <n v="75"/>
    <x v="0"/>
    <n v="94"/>
    <n v="64.739999999999995"/>
    <x v="1"/>
    <s v="USD"/>
    <n v="1265349600"/>
    <n v="1266300000"/>
    <b v="0"/>
    <b v="0"/>
    <x v="7"/>
    <x v="1"/>
    <x v="7"/>
  </r>
  <r>
    <n v="837"/>
    <x v="817"/>
    <s v="Right-sized dedicated standardization"/>
    <n v="17700"/>
    <n v="150960"/>
    <n v="853"/>
    <x v="1"/>
    <n v="1797"/>
    <n v="84.01"/>
    <x v="1"/>
    <s v="USD"/>
    <n v="1301202000"/>
    <n v="1305867600"/>
    <b v="0"/>
    <b v="0"/>
    <x v="17"/>
    <x v="1"/>
    <x v="17"/>
  </r>
  <r>
    <n v="838"/>
    <x v="818"/>
    <s v="Vision-oriented high-level extranet"/>
    <n v="6400"/>
    <n v="8890"/>
    <n v="139"/>
    <x v="1"/>
    <n v="261"/>
    <n v="34.06"/>
    <x v="1"/>
    <s v="USD"/>
    <n v="1538024400"/>
    <n v="1538802000"/>
    <b v="0"/>
    <b v="0"/>
    <x v="3"/>
    <x v="3"/>
    <x v="3"/>
  </r>
  <r>
    <n v="839"/>
    <x v="819"/>
    <s v="Organized scalable initiative"/>
    <n v="7700"/>
    <n v="14644"/>
    <n v="190"/>
    <x v="1"/>
    <n v="157"/>
    <n v="93.27"/>
    <x v="1"/>
    <s v="USD"/>
    <n v="1395032400"/>
    <n v="1398920400"/>
    <b v="0"/>
    <b v="1"/>
    <x v="4"/>
    <x v="4"/>
    <x v="4"/>
  </r>
  <r>
    <n v="840"/>
    <x v="820"/>
    <s v="Enhanced regional moderator"/>
    <n v="116300"/>
    <n v="116583"/>
    <n v="100"/>
    <x v="1"/>
    <n v="3533"/>
    <n v="33"/>
    <x v="1"/>
    <s v="USD"/>
    <n v="1405486800"/>
    <n v="1405659600"/>
    <b v="0"/>
    <b v="1"/>
    <x v="3"/>
    <x v="3"/>
    <x v="3"/>
  </r>
  <r>
    <n v="841"/>
    <x v="821"/>
    <s v="Automated even-keeled emulation"/>
    <n v="9100"/>
    <n v="12991"/>
    <n v="143"/>
    <x v="1"/>
    <n v="155"/>
    <n v="83.81"/>
    <x v="1"/>
    <s v="USD"/>
    <n v="1455861600"/>
    <n v="1457244000"/>
    <b v="0"/>
    <b v="0"/>
    <x v="2"/>
    <x v="2"/>
    <x v="2"/>
  </r>
  <r>
    <n v="842"/>
    <x v="822"/>
    <s v="Reverse-engineered multi-tasking product"/>
    <n v="1500"/>
    <n v="8447"/>
    <n v="563"/>
    <x v="1"/>
    <n v="132"/>
    <n v="63.99"/>
    <x v="6"/>
    <s v="EUR"/>
    <n v="1529038800"/>
    <n v="1529298000"/>
    <b v="0"/>
    <b v="0"/>
    <x v="8"/>
    <x v="2"/>
    <x v="8"/>
  </r>
  <r>
    <n v="843"/>
    <x v="823"/>
    <s v="De-engineered next generation parallelism"/>
    <n v="8800"/>
    <n v="2703"/>
    <n v="31"/>
    <x v="0"/>
    <n v="33"/>
    <n v="81.91"/>
    <x v="1"/>
    <s v="USD"/>
    <n v="1535259600"/>
    <n v="1535778000"/>
    <b v="0"/>
    <b v="0"/>
    <x v="14"/>
    <x v="7"/>
    <x v="14"/>
  </r>
  <r>
    <n v="844"/>
    <x v="824"/>
    <s v="Intuitive cohesive groupware"/>
    <n v="8800"/>
    <n v="8747"/>
    <n v="99"/>
    <x v="3"/>
    <n v="94"/>
    <n v="93.05"/>
    <x v="1"/>
    <s v="USD"/>
    <n v="1327212000"/>
    <n v="1327471200"/>
    <b v="0"/>
    <b v="0"/>
    <x v="4"/>
    <x v="4"/>
    <x v="4"/>
  </r>
  <r>
    <n v="845"/>
    <x v="825"/>
    <s v="Up-sized high-level access"/>
    <n v="69900"/>
    <n v="138087"/>
    <n v="198"/>
    <x v="1"/>
    <n v="1354"/>
    <n v="101.98"/>
    <x v="4"/>
    <s v="GBP"/>
    <n v="1526360400"/>
    <n v="1529557200"/>
    <b v="0"/>
    <b v="0"/>
    <x v="2"/>
    <x v="2"/>
    <x v="2"/>
  </r>
  <r>
    <n v="846"/>
    <x v="826"/>
    <s v="Phased empowering success"/>
    <n v="1000"/>
    <n v="5085"/>
    <n v="509"/>
    <x v="1"/>
    <n v="48"/>
    <n v="105.94"/>
    <x v="1"/>
    <s v="USD"/>
    <n v="1532149200"/>
    <n v="1535259600"/>
    <b v="1"/>
    <b v="1"/>
    <x v="2"/>
    <x v="2"/>
    <x v="2"/>
  </r>
  <r>
    <n v="847"/>
    <x v="827"/>
    <s v="Distributed actuating project"/>
    <n v="4700"/>
    <n v="11174"/>
    <n v="238"/>
    <x v="1"/>
    <n v="110"/>
    <n v="101.58"/>
    <x v="1"/>
    <s v="USD"/>
    <n v="1515304800"/>
    <n v="1515564000"/>
    <b v="0"/>
    <b v="0"/>
    <x v="0"/>
    <x v="0"/>
    <x v="0"/>
  </r>
  <r>
    <n v="848"/>
    <x v="828"/>
    <s v="Robust motivating orchestration"/>
    <n v="3200"/>
    <n v="10831"/>
    <n v="338"/>
    <x v="1"/>
    <n v="172"/>
    <n v="62.97"/>
    <x v="1"/>
    <s v="USD"/>
    <n v="1276318800"/>
    <n v="1277096400"/>
    <b v="0"/>
    <b v="0"/>
    <x v="6"/>
    <x v="4"/>
    <x v="6"/>
  </r>
  <r>
    <n v="849"/>
    <x v="829"/>
    <s v="Vision-oriented uniform instruction set"/>
    <n v="6700"/>
    <n v="8917"/>
    <n v="133"/>
    <x v="1"/>
    <n v="307"/>
    <n v="29.05"/>
    <x v="1"/>
    <s v="USD"/>
    <n v="1328767200"/>
    <n v="1329026400"/>
    <b v="0"/>
    <b v="1"/>
    <x v="7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x v="5"/>
    <x v="1"/>
    <x v="5"/>
  </r>
  <r>
    <n v="852"/>
    <x v="832"/>
    <s v="Open-source reciprocal standardization"/>
    <n v="4900"/>
    <n v="2505"/>
    <n v="51"/>
    <x v="0"/>
    <n v="31"/>
    <n v="80.81"/>
    <x v="1"/>
    <s v="USD"/>
    <n v="1310792400"/>
    <n v="1311656400"/>
    <b v="0"/>
    <b v="1"/>
    <x v="11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x v="7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x v="13"/>
    <x v="5"/>
    <x v="13"/>
  </r>
  <r>
    <n v="855"/>
    <x v="835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  <x v="3"/>
  </r>
  <r>
    <n v="856"/>
    <x v="764"/>
    <s v="Profound composite core"/>
    <n v="2400"/>
    <n v="8558"/>
    <n v="357"/>
    <x v="1"/>
    <n v="158"/>
    <n v="54.16"/>
    <x v="1"/>
    <s v="USD"/>
    <n v="1335243600"/>
    <n v="1336712400"/>
    <b v="0"/>
    <b v="0"/>
    <x v="0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x v="12"/>
    <x v="4"/>
    <x v="12"/>
  </r>
  <r>
    <n v="858"/>
    <x v="837"/>
    <s v="Realigned 5thgeneration knowledge user"/>
    <n v="4000"/>
    <n v="2778"/>
    <n v="69"/>
    <x v="0"/>
    <n v="35"/>
    <n v="79.37"/>
    <x v="1"/>
    <s v="USD"/>
    <n v="1524286800"/>
    <n v="1524891600"/>
    <b v="1"/>
    <b v="0"/>
    <x v="0"/>
    <x v="0"/>
    <x v="0"/>
  </r>
  <r>
    <n v="859"/>
    <x v="838"/>
    <s v="Multi-layered upward-trending groupware"/>
    <n v="7300"/>
    <n v="2594"/>
    <n v="36"/>
    <x v="0"/>
    <n v="63"/>
    <n v="41.17"/>
    <x v="1"/>
    <s v="USD"/>
    <n v="1362117600"/>
    <n v="1363669200"/>
    <b v="0"/>
    <b v="1"/>
    <x v="3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x v="8"/>
    <x v="2"/>
    <x v="8"/>
  </r>
  <r>
    <n v="861"/>
    <x v="840"/>
    <s v="Devolved disintermediate analyzer"/>
    <n v="8800"/>
    <n v="9317"/>
    <n v="106"/>
    <x v="1"/>
    <n v="163"/>
    <n v="57.16"/>
    <x v="1"/>
    <s v="USD"/>
    <n v="1269147600"/>
    <n v="1269838800"/>
    <b v="0"/>
    <b v="0"/>
    <x v="3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x v="3"/>
    <x v="3"/>
    <x v="3"/>
  </r>
  <r>
    <n v="863"/>
    <x v="842"/>
    <s v="Automated reciprocal protocol"/>
    <n v="1400"/>
    <n v="5415"/>
    <n v="387"/>
    <x v="1"/>
    <n v="217"/>
    <n v="24.95"/>
    <x v="1"/>
    <s v="USD"/>
    <n v="1434517200"/>
    <n v="1436504400"/>
    <b v="0"/>
    <b v="1"/>
    <x v="19"/>
    <x v="4"/>
    <x v="19"/>
  </r>
  <r>
    <n v="864"/>
    <x v="843"/>
    <s v="Automated static workforce"/>
    <n v="4200"/>
    <n v="14577"/>
    <n v="347"/>
    <x v="1"/>
    <n v="150"/>
    <n v="97.18"/>
    <x v="1"/>
    <s v="USD"/>
    <n v="1471582800"/>
    <n v="1472014800"/>
    <b v="0"/>
    <b v="0"/>
    <x v="12"/>
    <x v="4"/>
    <x v="12"/>
  </r>
  <r>
    <n v="865"/>
    <x v="844"/>
    <s v="Horizontal attitude-oriented help-desk"/>
    <n v="81000"/>
    <n v="150515"/>
    <n v="186"/>
    <x v="1"/>
    <n v="3272"/>
    <n v="46"/>
    <x v="1"/>
    <s v="USD"/>
    <n v="1410757200"/>
    <n v="1411534800"/>
    <b v="0"/>
    <b v="0"/>
    <x v="3"/>
    <x v="3"/>
    <x v="3"/>
  </r>
  <r>
    <n v="866"/>
    <x v="845"/>
    <s v="Versatile 5thgeneration matrices"/>
    <n v="182800"/>
    <n v="79045"/>
    <n v="43"/>
    <x v="3"/>
    <n v="898"/>
    <n v="88.02"/>
    <x v="1"/>
    <s v="USD"/>
    <n v="1304830800"/>
    <n v="1304917200"/>
    <b v="0"/>
    <b v="0"/>
    <x v="14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  <x v="0"/>
  </r>
  <r>
    <n v="868"/>
    <x v="847"/>
    <s v="Front-line web-enabled installation"/>
    <n v="7000"/>
    <n v="12939"/>
    <n v="185"/>
    <x v="1"/>
    <n v="126"/>
    <n v="102.69"/>
    <x v="1"/>
    <s v="USD"/>
    <n v="1381554000"/>
    <n v="1382504400"/>
    <b v="0"/>
    <b v="0"/>
    <x v="3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x v="6"/>
    <x v="4"/>
    <x v="6"/>
  </r>
  <r>
    <n v="870"/>
    <x v="849"/>
    <s v="Adaptive demand-driven encryption"/>
    <n v="7700"/>
    <n v="6920"/>
    <n v="90"/>
    <x v="0"/>
    <n v="121"/>
    <n v="57.19"/>
    <x v="1"/>
    <s v="USD"/>
    <n v="1440392400"/>
    <n v="1442552400"/>
    <b v="0"/>
    <b v="0"/>
    <x v="3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x v="3"/>
    <x v="3"/>
    <x v="3"/>
  </r>
  <r>
    <n v="872"/>
    <x v="851"/>
    <s v="Compatible logistical paradigm"/>
    <n v="4700"/>
    <n v="7992"/>
    <n v="170"/>
    <x v="1"/>
    <n v="81"/>
    <n v="98.67"/>
    <x v="2"/>
    <s v="AUD"/>
    <n v="1535950800"/>
    <n v="1536382800"/>
    <b v="0"/>
    <b v="0"/>
    <x v="22"/>
    <x v="4"/>
    <x v="22"/>
  </r>
  <r>
    <n v="873"/>
    <x v="852"/>
    <s v="Intuitive value-added installation"/>
    <n v="42100"/>
    <n v="79268"/>
    <n v="188"/>
    <x v="1"/>
    <n v="1887"/>
    <n v="42.01"/>
    <x v="1"/>
    <s v="USD"/>
    <n v="1389160800"/>
    <n v="1389592800"/>
    <b v="0"/>
    <b v="0"/>
    <x v="14"/>
    <x v="7"/>
    <x v="14"/>
  </r>
  <r>
    <n v="874"/>
    <x v="853"/>
    <s v="Managed discrete parallelism"/>
    <n v="40200"/>
    <n v="139468"/>
    <n v="347"/>
    <x v="1"/>
    <n v="4358"/>
    <n v="32"/>
    <x v="1"/>
    <s v="USD"/>
    <n v="1271998800"/>
    <n v="1275282000"/>
    <b v="0"/>
    <b v="1"/>
    <x v="14"/>
    <x v="7"/>
    <x v="14"/>
  </r>
  <r>
    <n v="875"/>
    <x v="854"/>
    <s v="Implemented tangible approach"/>
    <n v="7900"/>
    <n v="5465"/>
    <n v="69"/>
    <x v="0"/>
    <n v="67"/>
    <n v="81.569999999999993"/>
    <x v="1"/>
    <s v="USD"/>
    <n v="1294898400"/>
    <n v="1294984800"/>
    <b v="0"/>
    <b v="0"/>
    <x v="1"/>
    <x v="1"/>
    <x v="1"/>
  </r>
  <r>
    <n v="876"/>
    <x v="855"/>
    <s v="Re-engineered encompassing definition"/>
    <n v="8300"/>
    <n v="2111"/>
    <n v="25"/>
    <x v="0"/>
    <n v="57"/>
    <n v="37.04"/>
    <x v="0"/>
    <s v="CAD"/>
    <n v="1559970000"/>
    <n v="1562043600"/>
    <b v="0"/>
    <b v="0"/>
    <x v="14"/>
    <x v="7"/>
    <x v="14"/>
  </r>
  <r>
    <n v="877"/>
    <x v="856"/>
    <s v="Multi-lateral uniform collaboration"/>
    <n v="163600"/>
    <n v="126628"/>
    <n v="77"/>
    <x v="0"/>
    <n v="1229"/>
    <n v="103.03"/>
    <x v="1"/>
    <s v="USD"/>
    <n v="1469509200"/>
    <n v="1469595600"/>
    <b v="0"/>
    <b v="0"/>
    <x v="0"/>
    <x v="0"/>
    <x v="0"/>
  </r>
  <r>
    <n v="878"/>
    <x v="857"/>
    <s v="Enterprise-wide foreground paradigm"/>
    <n v="2700"/>
    <n v="1012"/>
    <n v="37"/>
    <x v="0"/>
    <n v="12"/>
    <n v="84.33"/>
    <x v="6"/>
    <s v="EUR"/>
    <n v="1579068000"/>
    <n v="1581141600"/>
    <b v="0"/>
    <b v="0"/>
    <x v="16"/>
    <x v="1"/>
    <x v="16"/>
  </r>
  <r>
    <n v="879"/>
    <x v="858"/>
    <s v="Stand-alone incremental parallelism"/>
    <n v="1000"/>
    <n v="5438"/>
    <n v="544"/>
    <x v="1"/>
    <n v="53"/>
    <n v="102.6"/>
    <x v="1"/>
    <s v="USD"/>
    <n v="1487743200"/>
    <n v="1488520800"/>
    <b v="0"/>
    <b v="0"/>
    <x v="9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x v="5"/>
    <x v="1"/>
    <x v="5"/>
  </r>
  <r>
    <n v="881"/>
    <x v="860"/>
    <s v="Implemented object-oriented synergy"/>
    <n v="81300"/>
    <n v="31665"/>
    <n v="39"/>
    <x v="0"/>
    <n v="452"/>
    <n v="70.06"/>
    <x v="1"/>
    <s v="USD"/>
    <n v="1436418000"/>
    <n v="1438923600"/>
    <b v="0"/>
    <b v="1"/>
    <x v="3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x v="862"/>
    <s v="Customer-focused mobile Graphic Interface"/>
    <n v="3400"/>
    <n v="8089"/>
    <n v="238"/>
    <x v="1"/>
    <n v="193"/>
    <n v="41.91"/>
    <x v="1"/>
    <s v="USD"/>
    <n v="1274763600"/>
    <n v="1277874000"/>
    <b v="0"/>
    <b v="0"/>
    <x v="12"/>
    <x v="4"/>
    <x v="12"/>
  </r>
  <r>
    <n v="884"/>
    <x v="863"/>
    <s v="Horizontal secondary interface"/>
    <n v="170800"/>
    <n v="109374"/>
    <n v="64"/>
    <x v="0"/>
    <n v="1886"/>
    <n v="57.99"/>
    <x v="1"/>
    <s v="USD"/>
    <n v="1399179600"/>
    <n v="1399352400"/>
    <b v="0"/>
    <b v="1"/>
    <x v="3"/>
    <x v="3"/>
    <x v="3"/>
  </r>
  <r>
    <n v="885"/>
    <x v="864"/>
    <s v="Virtual analyzing collaboration"/>
    <n v="1800"/>
    <n v="2129"/>
    <n v="118"/>
    <x v="1"/>
    <n v="52"/>
    <n v="40.94"/>
    <x v="1"/>
    <s v="USD"/>
    <n v="1275800400"/>
    <n v="1279083600"/>
    <b v="0"/>
    <b v="0"/>
    <x v="3"/>
    <x v="3"/>
    <x v="3"/>
  </r>
  <r>
    <n v="886"/>
    <x v="865"/>
    <s v="Multi-tiered explicit focus group"/>
    <n v="150600"/>
    <n v="127745"/>
    <n v="85"/>
    <x v="0"/>
    <n v="1825"/>
    <n v="70"/>
    <x v="1"/>
    <s v="USD"/>
    <n v="1282798800"/>
    <n v="1284354000"/>
    <b v="0"/>
    <b v="0"/>
    <x v="7"/>
    <x v="1"/>
    <x v="7"/>
  </r>
  <r>
    <n v="887"/>
    <x v="866"/>
    <s v="Multi-layered systematic knowledgebase"/>
    <n v="7800"/>
    <n v="2289"/>
    <n v="29"/>
    <x v="0"/>
    <n v="31"/>
    <n v="73.84"/>
    <x v="1"/>
    <s v="USD"/>
    <n v="1437109200"/>
    <n v="1441170000"/>
    <b v="0"/>
    <b v="1"/>
    <x v="3"/>
    <x v="3"/>
    <x v="3"/>
  </r>
  <r>
    <n v="888"/>
    <x v="867"/>
    <s v="Reverse-engineered uniform knowledge user"/>
    <n v="5800"/>
    <n v="12174"/>
    <n v="210"/>
    <x v="1"/>
    <n v="290"/>
    <n v="41.98"/>
    <x v="1"/>
    <s v="USD"/>
    <n v="1491886800"/>
    <n v="1493528400"/>
    <b v="0"/>
    <b v="0"/>
    <x v="3"/>
    <x v="3"/>
    <x v="3"/>
  </r>
  <r>
    <n v="889"/>
    <x v="868"/>
    <s v="Secured dynamic capacity"/>
    <n v="5600"/>
    <n v="9508"/>
    <n v="170"/>
    <x v="1"/>
    <n v="122"/>
    <n v="77.930000000000007"/>
    <x v="1"/>
    <s v="USD"/>
    <n v="1394600400"/>
    <n v="1395205200"/>
    <b v="0"/>
    <b v="1"/>
    <x v="5"/>
    <x v="1"/>
    <x v="5"/>
  </r>
  <r>
    <n v="890"/>
    <x v="869"/>
    <s v="Devolved foreground throughput"/>
    <n v="134400"/>
    <n v="155849"/>
    <n v="116"/>
    <x v="1"/>
    <n v="1470"/>
    <n v="106.02"/>
    <x v="1"/>
    <s v="USD"/>
    <n v="1561352400"/>
    <n v="1561438800"/>
    <b v="0"/>
    <b v="0"/>
    <x v="7"/>
    <x v="1"/>
    <x v="7"/>
  </r>
  <r>
    <n v="891"/>
    <x v="870"/>
    <s v="Synchronized demand-driven infrastructure"/>
    <n v="3000"/>
    <n v="7758"/>
    <n v="259"/>
    <x v="1"/>
    <n v="165"/>
    <n v="47.02"/>
    <x v="0"/>
    <s v="CAD"/>
    <n v="1322892000"/>
    <n v="1326693600"/>
    <b v="0"/>
    <b v="0"/>
    <x v="4"/>
    <x v="4"/>
    <x v="4"/>
  </r>
  <r>
    <n v="892"/>
    <x v="871"/>
    <s v="Realigned discrete structure"/>
    <n v="6000"/>
    <n v="13835"/>
    <n v="231"/>
    <x v="1"/>
    <n v="182"/>
    <n v="76.02"/>
    <x v="1"/>
    <s v="USD"/>
    <n v="1274418000"/>
    <n v="1277960400"/>
    <b v="0"/>
    <b v="0"/>
    <x v="18"/>
    <x v="5"/>
    <x v="18"/>
  </r>
  <r>
    <n v="893"/>
    <x v="872"/>
    <s v="Progressive grid-enabled website"/>
    <n v="8400"/>
    <n v="10770"/>
    <n v="128"/>
    <x v="1"/>
    <n v="199"/>
    <n v="54.12"/>
    <x v="6"/>
    <s v="EUR"/>
    <n v="1434344400"/>
    <n v="1434690000"/>
    <b v="0"/>
    <b v="1"/>
    <x v="4"/>
    <x v="4"/>
    <x v="4"/>
  </r>
  <r>
    <n v="894"/>
    <x v="873"/>
    <s v="Organic cohesive neural-net"/>
    <n v="1700"/>
    <n v="3208"/>
    <n v="189"/>
    <x v="1"/>
    <n v="56"/>
    <n v="57.29"/>
    <x v="4"/>
    <s v="GBP"/>
    <n v="1373518800"/>
    <n v="1376110800"/>
    <b v="0"/>
    <b v="1"/>
    <x v="19"/>
    <x v="4"/>
    <x v="19"/>
  </r>
  <r>
    <n v="895"/>
    <x v="874"/>
    <s v="Integrated demand-driven info-mediaries"/>
    <n v="159800"/>
    <n v="11108"/>
    <n v="7"/>
    <x v="0"/>
    <n v="107"/>
    <n v="103.81"/>
    <x v="1"/>
    <s v="USD"/>
    <n v="1517637600"/>
    <n v="1518415200"/>
    <b v="0"/>
    <b v="0"/>
    <x v="3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x v="0"/>
    <x v="0"/>
    <x v="0"/>
  </r>
  <r>
    <n v="897"/>
    <x v="876"/>
    <s v="Organized discrete encoding"/>
    <n v="8800"/>
    <n v="2437"/>
    <n v="28"/>
    <x v="0"/>
    <n v="27"/>
    <n v="90.26"/>
    <x v="1"/>
    <s v="USD"/>
    <n v="1556427600"/>
    <n v="1556600400"/>
    <b v="0"/>
    <b v="0"/>
    <x v="3"/>
    <x v="3"/>
    <x v="3"/>
  </r>
  <r>
    <n v="898"/>
    <x v="877"/>
    <s v="Balanced regional flexibility"/>
    <n v="179100"/>
    <n v="93991"/>
    <n v="52"/>
    <x v="0"/>
    <n v="1221"/>
    <n v="76.98"/>
    <x v="1"/>
    <s v="USD"/>
    <n v="1576476000"/>
    <n v="1576994400"/>
    <b v="0"/>
    <b v="0"/>
    <x v="4"/>
    <x v="4"/>
    <x v="4"/>
  </r>
  <r>
    <n v="899"/>
    <x v="878"/>
    <s v="Implemented multimedia time-frame"/>
    <n v="3100"/>
    <n v="12620"/>
    <n v="407"/>
    <x v="1"/>
    <n v="123"/>
    <n v="102.6"/>
    <x v="5"/>
    <s v="CHF"/>
    <n v="1381122000"/>
    <n v="1382677200"/>
    <b v="0"/>
    <b v="0"/>
    <x v="17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x v="880"/>
    <s v="Versatile bottom-line definition"/>
    <n v="5600"/>
    <n v="8746"/>
    <n v="156"/>
    <x v="1"/>
    <n v="159"/>
    <n v="55.01"/>
    <x v="1"/>
    <s v="USD"/>
    <n v="1531803600"/>
    <n v="1534654800"/>
    <b v="0"/>
    <b v="1"/>
    <x v="1"/>
    <x v="1"/>
    <x v="1"/>
  </r>
  <r>
    <n v="902"/>
    <x v="881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x v="2"/>
    <x v="2"/>
    <x v="2"/>
  </r>
  <r>
    <n v="903"/>
    <x v="882"/>
    <s v="Assimilated next generation instruction set"/>
    <n v="41000"/>
    <n v="709"/>
    <n v="2"/>
    <x v="2"/>
    <n v="14"/>
    <n v="50.64"/>
    <x v="1"/>
    <s v="USD"/>
    <n v="1336194000"/>
    <n v="1337490000"/>
    <b v="0"/>
    <b v="1"/>
    <x v="9"/>
    <x v="5"/>
    <x v="9"/>
  </r>
  <r>
    <n v="904"/>
    <x v="883"/>
    <s v="Digitized foreground array"/>
    <n v="6500"/>
    <n v="795"/>
    <n v="12"/>
    <x v="0"/>
    <n v="16"/>
    <n v="49.69"/>
    <x v="1"/>
    <s v="USD"/>
    <n v="1349326800"/>
    <n v="1349672400"/>
    <b v="0"/>
    <b v="0"/>
    <x v="15"/>
    <x v="5"/>
    <x v="15"/>
  </r>
  <r>
    <n v="905"/>
    <x v="884"/>
    <s v="Re-engineered clear-thinking project"/>
    <n v="7900"/>
    <n v="12955"/>
    <n v="164"/>
    <x v="1"/>
    <n v="236"/>
    <n v="54.89"/>
    <x v="1"/>
    <s v="USD"/>
    <n v="1379566800"/>
    <n v="1379826000"/>
    <b v="0"/>
    <b v="0"/>
    <x v="3"/>
    <x v="3"/>
    <x v="3"/>
  </r>
  <r>
    <n v="906"/>
    <x v="885"/>
    <s v="Implemented even-keeled standardization"/>
    <n v="5500"/>
    <n v="8964"/>
    <n v="163"/>
    <x v="1"/>
    <n v="191"/>
    <n v="46.93"/>
    <x v="1"/>
    <s v="USD"/>
    <n v="1494651600"/>
    <n v="1497762000"/>
    <b v="1"/>
    <b v="1"/>
    <x v="4"/>
    <x v="4"/>
    <x v="4"/>
  </r>
  <r>
    <n v="907"/>
    <x v="886"/>
    <s v="Quality-focused asymmetric adapter"/>
    <n v="9100"/>
    <n v="1843"/>
    <n v="20"/>
    <x v="0"/>
    <n v="41"/>
    <n v="44.95"/>
    <x v="1"/>
    <s v="USD"/>
    <n v="1303880400"/>
    <n v="1304485200"/>
    <b v="0"/>
    <b v="0"/>
    <x v="3"/>
    <x v="3"/>
    <x v="3"/>
  </r>
  <r>
    <n v="908"/>
    <x v="887"/>
    <s v="Networked intangible help-desk"/>
    <n v="38200"/>
    <n v="121950"/>
    <n v="319"/>
    <x v="1"/>
    <n v="3934"/>
    <n v="31"/>
    <x v="1"/>
    <s v="USD"/>
    <n v="1335934800"/>
    <n v="1336885200"/>
    <b v="0"/>
    <b v="0"/>
    <x v="11"/>
    <x v="6"/>
    <x v="11"/>
  </r>
  <r>
    <n v="909"/>
    <x v="888"/>
    <s v="Synchronized attitude-oriented frame"/>
    <n v="1800"/>
    <n v="8621"/>
    <n v="479"/>
    <x v="1"/>
    <n v="80"/>
    <n v="107.76"/>
    <x v="0"/>
    <s v="CAD"/>
    <n v="1528088400"/>
    <n v="1530421200"/>
    <b v="0"/>
    <b v="1"/>
    <x v="3"/>
    <x v="3"/>
    <x v="3"/>
  </r>
  <r>
    <n v="910"/>
    <x v="889"/>
    <s v="Proactive incremental architecture"/>
    <n v="154500"/>
    <n v="30215"/>
    <n v="20"/>
    <x v="3"/>
    <n v="296"/>
    <n v="102.08"/>
    <x v="1"/>
    <s v="USD"/>
    <n v="1421906400"/>
    <n v="1421992800"/>
    <b v="0"/>
    <b v="0"/>
    <x v="3"/>
    <x v="3"/>
    <x v="3"/>
  </r>
  <r>
    <n v="911"/>
    <x v="890"/>
    <s v="Cloned responsive standardization"/>
    <n v="5800"/>
    <n v="11539"/>
    <n v="199"/>
    <x v="1"/>
    <n v="462"/>
    <n v="24.98"/>
    <x v="1"/>
    <s v="USD"/>
    <n v="1568005200"/>
    <n v="1568178000"/>
    <b v="1"/>
    <b v="0"/>
    <x v="2"/>
    <x v="2"/>
    <x v="2"/>
  </r>
  <r>
    <n v="912"/>
    <x v="891"/>
    <s v="Reduced bifurcated pricing structure"/>
    <n v="1800"/>
    <n v="14310"/>
    <n v="795"/>
    <x v="1"/>
    <n v="179"/>
    <n v="79.94"/>
    <x v="1"/>
    <s v="USD"/>
    <n v="1346821200"/>
    <n v="1347944400"/>
    <b v="1"/>
    <b v="0"/>
    <x v="6"/>
    <x v="4"/>
    <x v="6"/>
  </r>
  <r>
    <n v="913"/>
    <x v="892"/>
    <s v="Re-engineered asymmetric challenge"/>
    <n v="70200"/>
    <n v="35536"/>
    <n v="51"/>
    <x v="0"/>
    <n v="523"/>
    <n v="67.95"/>
    <x v="2"/>
    <s v="AUD"/>
    <n v="1557637200"/>
    <n v="1558760400"/>
    <b v="0"/>
    <b v="0"/>
    <x v="6"/>
    <x v="4"/>
    <x v="6"/>
  </r>
  <r>
    <n v="914"/>
    <x v="893"/>
    <s v="Diverse client-driven conglomeration"/>
    <n v="6400"/>
    <n v="3676"/>
    <n v="57"/>
    <x v="0"/>
    <n v="141"/>
    <n v="26.07"/>
    <x v="4"/>
    <s v="GBP"/>
    <n v="1375592400"/>
    <n v="1376629200"/>
    <b v="0"/>
    <b v="0"/>
    <x v="3"/>
    <x v="3"/>
    <x v="3"/>
  </r>
  <r>
    <n v="915"/>
    <x v="894"/>
    <s v="Configurable upward-trending solution"/>
    <n v="125900"/>
    <n v="195936"/>
    <n v="156"/>
    <x v="1"/>
    <n v="1866"/>
    <n v="105"/>
    <x v="4"/>
    <s v="GBP"/>
    <n v="1503982800"/>
    <n v="1504760400"/>
    <b v="0"/>
    <b v="0"/>
    <x v="19"/>
    <x v="4"/>
    <x v="19"/>
  </r>
  <r>
    <n v="916"/>
    <x v="895"/>
    <s v="Persistent bandwidth-monitored framework"/>
    <n v="3700"/>
    <n v="1343"/>
    <n v="36"/>
    <x v="0"/>
    <n v="52"/>
    <n v="25.83"/>
    <x v="1"/>
    <s v="USD"/>
    <n v="1418882400"/>
    <n v="1419660000"/>
    <b v="0"/>
    <b v="0"/>
    <x v="14"/>
    <x v="7"/>
    <x v="14"/>
  </r>
  <r>
    <n v="917"/>
    <x v="896"/>
    <s v="Polarized discrete product"/>
    <n v="3600"/>
    <n v="2097"/>
    <n v="58"/>
    <x v="2"/>
    <n v="27"/>
    <n v="77.67"/>
    <x v="4"/>
    <s v="GBP"/>
    <n v="1309237200"/>
    <n v="1311310800"/>
    <b v="0"/>
    <b v="1"/>
    <x v="12"/>
    <x v="4"/>
    <x v="12"/>
  </r>
  <r>
    <n v="918"/>
    <x v="897"/>
    <s v="Seamless dynamic website"/>
    <n v="3800"/>
    <n v="9021"/>
    <n v="237"/>
    <x v="1"/>
    <n v="156"/>
    <n v="57.83"/>
    <x v="5"/>
    <s v="CHF"/>
    <n v="1343365200"/>
    <n v="1344315600"/>
    <b v="0"/>
    <b v="0"/>
    <x v="15"/>
    <x v="5"/>
    <x v="15"/>
  </r>
  <r>
    <n v="919"/>
    <x v="898"/>
    <s v="Extended multimedia firmware"/>
    <n v="35600"/>
    <n v="20915"/>
    <n v="59"/>
    <x v="0"/>
    <n v="225"/>
    <n v="92.96"/>
    <x v="2"/>
    <s v="AUD"/>
    <n v="1507957200"/>
    <n v="1510725600"/>
    <b v="0"/>
    <b v="1"/>
    <x v="3"/>
    <x v="3"/>
    <x v="3"/>
  </r>
  <r>
    <n v="920"/>
    <x v="899"/>
    <s v="Versatile directional project"/>
    <n v="5300"/>
    <n v="9676"/>
    <n v="183"/>
    <x v="1"/>
    <n v="255"/>
    <n v="37.950000000000003"/>
    <x v="1"/>
    <s v="USD"/>
    <n v="1549519200"/>
    <n v="1551247200"/>
    <b v="1"/>
    <b v="0"/>
    <x v="10"/>
    <x v="4"/>
    <x v="10"/>
  </r>
  <r>
    <n v="921"/>
    <x v="900"/>
    <s v="Profound directional knowledge user"/>
    <n v="160400"/>
    <n v="1210"/>
    <n v="1"/>
    <x v="0"/>
    <n v="38"/>
    <n v="31.84"/>
    <x v="1"/>
    <s v="USD"/>
    <n v="1329026400"/>
    <n v="1330236000"/>
    <b v="0"/>
    <b v="0"/>
    <x v="2"/>
    <x v="2"/>
    <x v="2"/>
  </r>
  <r>
    <n v="922"/>
    <x v="901"/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  <x v="21"/>
  </r>
  <r>
    <n v="923"/>
    <x v="902"/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  <x v="3"/>
  </r>
  <r>
    <n v="924"/>
    <x v="903"/>
    <s v="User-friendly next generation core"/>
    <n v="39400"/>
    <n v="192292"/>
    <n v="488"/>
    <x v="1"/>
    <n v="2289"/>
    <n v="84.01"/>
    <x v="6"/>
    <s v="EUR"/>
    <n v="1572498000"/>
    <n v="1573452000"/>
    <b v="0"/>
    <b v="0"/>
    <x v="3"/>
    <x v="3"/>
    <x v="3"/>
  </r>
  <r>
    <n v="925"/>
    <x v="904"/>
    <s v="Profit-focused empowering system engine"/>
    <n v="3000"/>
    <n v="6722"/>
    <n v="224"/>
    <x v="1"/>
    <n v="65"/>
    <n v="103.42"/>
    <x v="1"/>
    <s v="USD"/>
    <n v="1506056400"/>
    <n v="1507093200"/>
    <b v="0"/>
    <b v="0"/>
    <x v="3"/>
    <x v="3"/>
    <x v="3"/>
  </r>
  <r>
    <n v="926"/>
    <x v="905"/>
    <s v="Synchronized cohesive encoding"/>
    <n v="8700"/>
    <n v="1577"/>
    <n v="18"/>
    <x v="0"/>
    <n v="15"/>
    <n v="105.13"/>
    <x v="1"/>
    <s v="USD"/>
    <n v="1463029200"/>
    <n v="1463374800"/>
    <b v="0"/>
    <b v="0"/>
    <x v="0"/>
    <x v="0"/>
    <x v="0"/>
  </r>
  <r>
    <n v="927"/>
    <x v="906"/>
    <s v="Synergistic dynamic utilization"/>
    <n v="7200"/>
    <n v="3301"/>
    <n v="46"/>
    <x v="0"/>
    <n v="37"/>
    <n v="89.22"/>
    <x v="1"/>
    <s v="USD"/>
    <n v="1342069200"/>
    <n v="1344574800"/>
    <b v="0"/>
    <b v="0"/>
    <x v="3"/>
    <x v="3"/>
    <x v="3"/>
  </r>
  <r>
    <n v="928"/>
    <x v="907"/>
    <s v="Triple-buffered bi-directional model"/>
    <n v="167400"/>
    <n v="196386"/>
    <n v="117"/>
    <x v="1"/>
    <n v="3777"/>
    <n v="52"/>
    <x v="6"/>
    <s v="EUR"/>
    <n v="1388296800"/>
    <n v="1389074400"/>
    <b v="0"/>
    <b v="0"/>
    <x v="2"/>
    <x v="2"/>
    <x v="2"/>
  </r>
  <r>
    <n v="929"/>
    <x v="908"/>
    <s v="Polarized tertiary function"/>
    <n v="5500"/>
    <n v="11952"/>
    <n v="217"/>
    <x v="1"/>
    <n v="184"/>
    <n v="64.959999999999994"/>
    <x v="4"/>
    <s v="GBP"/>
    <n v="1493787600"/>
    <n v="1494997200"/>
    <b v="0"/>
    <b v="0"/>
    <x v="3"/>
    <x v="3"/>
    <x v="3"/>
  </r>
  <r>
    <n v="930"/>
    <x v="909"/>
    <s v="Configurable fault-tolerant structure"/>
    <n v="3500"/>
    <n v="3930"/>
    <n v="112"/>
    <x v="1"/>
    <n v="85"/>
    <n v="46.24"/>
    <x v="1"/>
    <s v="USD"/>
    <n v="1424844000"/>
    <n v="1425448800"/>
    <b v="0"/>
    <b v="1"/>
    <x v="3"/>
    <x v="3"/>
    <x v="3"/>
  </r>
  <r>
    <n v="931"/>
    <x v="910"/>
    <s v="Digitized 24/7 budgetary management"/>
    <n v="7900"/>
    <n v="5729"/>
    <n v="73"/>
    <x v="0"/>
    <n v="112"/>
    <n v="51.15"/>
    <x v="1"/>
    <s v="USD"/>
    <n v="1403931600"/>
    <n v="1404104400"/>
    <b v="0"/>
    <b v="1"/>
    <x v="3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x v="1"/>
    <x v="1"/>
    <x v="1"/>
  </r>
  <r>
    <n v="933"/>
    <x v="912"/>
    <s v="Implemented tangible support"/>
    <n v="73000"/>
    <n v="175015"/>
    <n v="240"/>
    <x v="1"/>
    <n v="1902"/>
    <n v="92.02"/>
    <x v="1"/>
    <s v="USD"/>
    <n v="1365397200"/>
    <n v="1366520400"/>
    <b v="0"/>
    <b v="0"/>
    <x v="3"/>
    <x v="3"/>
    <x v="3"/>
  </r>
  <r>
    <n v="934"/>
    <x v="913"/>
    <s v="Reactive radical framework"/>
    <n v="6200"/>
    <n v="11280"/>
    <n v="182"/>
    <x v="1"/>
    <n v="105"/>
    <n v="107.43"/>
    <x v="1"/>
    <s v="USD"/>
    <n v="1456120800"/>
    <n v="1456639200"/>
    <b v="0"/>
    <b v="0"/>
    <x v="3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x v="3"/>
    <x v="3"/>
    <x v="3"/>
  </r>
  <r>
    <n v="936"/>
    <x v="591"/>
    <s v="Enhanced composite contingency"/>
    <n v="103200"/>
    <n v="1690"/>
    <n v="2"/>
    <x v="0"/>
    <n v="21"/>
    <n v="80.48"/>
    <x v="1"/>
    <s v="USD"/>
    <n v="1563771600"/>
    <n v="1564030800"/>
    <b v="1"/>
    <b v="0"/>
    <x v="3"/>
    <x v="3"/>
    <x v="3"/>
  </r>
  <r>
    <n v="937"/>
    <x v="915"/>
    <s v="Cloned fresh-thinking model"/>
    <n v="171000"/>
    <n v="84891"/>
    <n v="50"/>
    <x v="3"/>
    <n v="976"/>
    <n v="86.98"/>
    <x v="1"/>
    <s v="USD"/>
    <n v="1448517600"/>
    <n v="1449295200"/>
    <b v="0"/>
    <b v="0"/>
    <x v="4"/>
    <x v="4"/>
    <x v="4"/>
  </r>
  <r>
    <n v="938"/>
    <x v="916"/>
    <s v="Total dedicated benchmark"/>
    <n v="9200"/>
    <n v="10093"/>
    <n v="110"/>
    <x v="1"/>
    <n v="96"/>
    <n v="105.14"/>
    <x v="1"/>
    <s v="USD"/>
    <n v="1528779600"/>
    <n v="1531890000"/>
    <b v="0"/>
    <b v="1"/>
    <x v="13"/>
    <x v="5"/>
    <x v="13"/>
  </r>
  <r>
    <n v="939"/>
    <x v="917"/>
    <s v="Streamlined human-resource Graphic Interface"/>
    <n v="7800"/>
    <n v="3839"/>
    <n v="49"/>
    <x v="0"/>
    <n v="67"/>
    <n v="57.3"/>
    <x v="1"/>
    <s v="USD"/>
    <n v="1304744400"/>
    <n v="1306213200"/>
    <b v="0"/>
    <b v="1"/>
    <x v="11"/>
    <x v="6"/>
    <x v="11"/>
  </r>
  <r>
    <n v="940"/>
    <x v="918"/>
    <s v="Upgradable analyzing core"/>
    <n v="9900"/>
    <n v="6161"/>
    <n v="62"/>
    <x v="2"/>
    <n v="66"/>
    <n v="93.35"/>
    <x v="0"/>
    <s v="CAD"/>
    <n v="1354341600"/>
    <n v="1356242400"/>
    <b v="0"/>
    <b v="0"/>
    <x v="2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x v="3"/>
    <x v="3"/>
    <x v="3"/>
  </r>
  <r>
    <n v="942"/>
    <x v="916"/>
    <s v="Horizontal optimizing model"/>
    <n v="9600"/>
    <n v="6205"/>
    <n v="65"/>
    <x v="0"/>
    <n v="67"/>
    <n v="92.61"/>
    <x v="2"/>
    <s v="AUD"/>
    <n v="1295935200"/>
    <n v="1296194400"/>
    <b v="0"/>
    <b v="0"/>
    <x v="3"/>
    <x v="3"/>
    <x v="3"/>
  </r>
  <r>
    <n v="943"/>
    <x v="920"/>
    <s v="Synchronized fault-tolerant algorithm"/>
    <n v="7500"/>
    <n v="11969"/>
    <n v="160"/>
    <x v="1"/>
    <n v="114"/>
    <n v="104.99"/>
    <x v="1"/>
    <s v="USD"/>
    <n v="1411534800"/>
    <n v="1414558800"/>
    <b v="0"/>
    <b v="0"/>
    <x v="0"/>
    <x v="0"/>
    <x v="0"/>
  </r>
  <r>
    <n v="944"/>
    <x v="921"/>
    <s v="Streamlined 5thgeneration intranet"/>
    <n v="10000"/>
    <n v="8142"/>
    <n v="81"/>
    <x v="0"/>
    <n v="263"/>
    <n v="30.96"/>
    <x v="2"/>
    <s v="AUD"/>
    <n v="1486706400"/>
    <n v="1488348000"/>
    <b v="0"/>
    <b v="0"/>
    <x v="14"/>
    <x v="7"/>
    <x v="14"/>
  </r>
  <r>
    <n v="945"/>
    <x v="922"/>
    <s v="Cross-group clear-thinking task-force"/>
    <n v="172000"/>
    <n v="55805"/>
    <n v="32"/>
    <x v="0"/>
    <n v="1691"/>
    <n v="33"/>
    <x v="1"/>
    <s v="USD"/>
    <n v="1333602000"/>
    <n v="1334898000"/>
    <b v="1"/>
    <b v="0"/>
    <x v="14"/>
    <x v="7"/>
    <x v="14"/>
  </r>
  <r>
    <n v="946"/>
    <x v="923"/>
    <s v="Public-key bandwidth-monitored intranet"/>
    <n v="153700"/>
    <n v="15238"/>
    <n v="10"/>
    <x v="0"/>
    <n v="181"/>
    <n v="84.19"/>
    <x v="1"/>
    <s v="USD"/>
    <n v="1308200400"/>
    <n v="1308373200"/>
    <b v="0"/>
    <b v="0"/>
    <x v="3"/>
    <x v="3"/>
    <x v="3"/>
  </r>
  <r>
    <n v="947"/>
    <x v="924"/>
    <s v="Upgradable clear-thinking hardware"/>
    <n v="3600"/>
    <n v="961"/>
    <n v="27"/>
    <x v="0"/>
    <n v="13"/>
    <n v="73.92"/>
    <x v="1"/>
    <s v="USD"/>
    <n v="1411707600"/>
    <n v="1412312400"/>
    <b v="0"/>
    <b v="0"/>
    <x v="3"/>
    <x v="3"/>
    <x v="3"/>
  </r>
  <r>
    <n v="948"/>
    <x v="925"/>
    <s v="Integrated holistic paradigm"/>
    <n v="9400"/>
    <n v="5918"/>
    <n v="63"/>
    <x v="3"/>
    <n v="160"/>
    <n v="36.99"/>
    <x v="1"/>
    <s v="USD"/>
    <n v="1418364000"/>
    <n v="1419228000"/>
    <b v="1"/>
    <b v="1"/>
    <x v="4"/>
    <x v="4"/>
    <x v="4"/>
  </r>
  <r>
    <n v="949"/>
    <x v="926"/>
    <s v="Seamless clear-thinking conglomeration"/>
    <n v="5900"/>
    <n v="9520"/>
    <n v="161"/>
    <x v="1"/>
    <n v="203"/>
    <n v="46.9"/>
    <x v="1"/>
    <s v="USD"/>
    <n v="1429333200"/>
    <n v="1430974800"/>
    <b v="0"/>
    <b v="0"/>
    <x v="2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x v="928"/>
    <s v="Re-engineered 24hour matrix"/>
    <n v="14500"/>
    <n v="159056"/>
    <n v="1097"/>
    <x v="1"/>
    <n v="1559"/>
    <n v="102.02"/>
    <x v="1"/>
    <s v="USD"/>
    <n v="1482732000"/>
    <n v="1482818400"/>
    <b v="0"/>
    <b v="1"/>
    <x v="1"/>
    <x v="1"/>
    <x v="1"/>
  </r>
  <r>
    <n v="952"/>
    <x v="929"/>
    <s v="Virtual multi-tasking core"/>
    <n v="145500"/>
    <n v="101987"/>
    <n v="70"/>
    <x v="3"/>
    <n v="2266"/>
    <n v="45.01"/>
    <x v="1"/>
    <s v="USD"/>
    <n v="1470718800"/>
    <n v="1471928400"/>
    <b v="0"/>
    <b v="0"/>
    <x v="4"/>
    <x v="4"/>
    <x v="4"/>
  </r>
  <r>
    <n v="953"/>
    <x v="930"/>
    <s v="Streamlined fault-tolerant conglomeration"/>
    <n v="3300"/>
    <n v="1980"/>
    <n v="60"/>
    <x v="0"/>
    <n v="21"/>
    <n v="94.29"/>
    <x v="1"/>
    <s v="USD"/>
    <n v="1450591200"/>
    <n v="1453701600"/>
    <b v="0"/>
    <b v="1"/>
    <x v="22"/>
    <x v="4"/>
    <x v="22"/>
  </r>
  <r>
    <n v="954"/>
    <x v="931"/>
    <s v="Enterprise-wide client-driven policy"/>
    <n v="42600"/>
    <n v="156384"/>
    <n v="367"/>
    <x v="1"/>
    <n v="1548"/>
    <n v="101.02"/>
    <x v="2"/>
    <s v="AUD"/>
    <n v="1348290000"/>
    <n v="1350363600"/>
    <b v="0"/>
    <b v="0"/>
    <x v="2"/>
    <x v="2"/>
    <x v="2"/>
  </r>
  <r>
    <n v="955"/>
    <x v="932"/>
    <s v="Function-based next generation emulation"/>
    <n v="700"/>
    <n v="7763"/>
    <n v="1109"/>
    <x v="1"/>
    <n v="80"/>
    <n v="97.04"/>
    <x v="1"/>
    <s v="USD"/>
    <n v="1353823200"/>
    <n v="1353996000"/>
    <b v="0"/>
    <b v="0"/>
    <x v="3"/>
    <x v="3"/>
    <x v="3"/>
  </r>
  <r>
    <n v="956"/>
    <x v="933"/>
    <s v="Re-engineered composite focus group"/>
    <n v="187600"/>
    <n v="35698"/>
    <n v="19"/>
    <x v="0"/>
    <n v="830"/>
    <n v="43.01"/>
    <x v="1"/>
    <s v="USD"/>
    <n v="1450764000"/>
    <n v="1451109600"/>
    <b v="0"/>
    <b v="0"/>
    <x v="22"/>
    <x v="4"/>
    <x v="22"/>
  </r>
  <r>
    <n v="957"/>
    <x v="934"/>
    <s v="Profound mission-critical function"/>
    <n v="9800"/>
    <n v="12434"/>
    <n v="127"/>
    <x v="1"/>
    <n v="131"/>
    <n v="94.92"/>
    <x v="1"/>
    <s v="USD"/>
    <n v="1329372000"/>
    <n v="1329631200"/>
    <b v="0"/>
    <b v="0"/>
    <x v="3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x v="10"/>
    <x v="4"/>
    <x v="10"/>
  </r>
  <r>
    <n v="959"/>
    <x v="936"/>
    <s v="Operative hybrid utilization"/>
    <n v="145000"/>
    <n v="6631"/>
    <n v="5"/>
    <x v="0"/>
    <n v="130"/>
    <n v="51.01"/>
    <x v="1"/>
    <s v="USD"/>
    <n v="1277701200"/>
    <n v="1280120400"/>
    <b v="0"/>
    <b v="0"/>
    <x v="18"/>
    <x v="5"/>
    <x v="18"/>
  </r>
  <r>
    <n v="960"/>
    <x v="937"/>
    <s v="Function-based interactive matrix"/>
    <n v="5500"/>
    <n v="4678"/>
    <n v="85"/>
    <x v="0"/>
    <n v="55"/>
    <n v="85.05"/>
    <x v="1"/>
    <s v="USD"/>
    <n v="1454911200"/>
    <n v="1458104400"/>
    <b v="0"/>
    <b v="0"/>
    <x v="2"/>
    <x v="2"/>
    <x v="2"/>
  </r>
  <r>
    <n v="961"/>
    <x v="938"/>
    <s v="Optimized content-based collaboration"/>
    <n v="5700"/>
    <n v="6800"/>
    <n v="119"/>
    <x v="1"/>
    <n v="155"/>
    <n v="43.87"/>
    <x v="1"/>
    <s v="USD"/>
    <n v="1297922400"/>
    <n v="1298268000"/>
    <b v="0"/>
    <b v="0"/>
    <x v="18"/>
    <x v="5"/>
    <x v="18"/>
  </r>
  <r>
    <n v="962"/>
    <x v="939"/>
    <s v="User-centric cohesive policy"/>
    <n v="3600"/>
    <n v="10657"/>
    <n v="296"/>
    <x v="1"/>
    <n v="266"/>
    <n v="40.06"/>
    <x v="1"/>
    <s v="USD"/>
    <n v="1384408800"/>
    <n v="1386223200"/>
    <b v="0"/>
    <b v="0"/>
    <x v="0"/>
    <x v="0"/>
    <x v="0"/>
  </r>
  <r>
    <n v="963"/>
    <x v="940"/>
    <s v="Ergonomic methodical hub"/>
    <n v="5900"/>
    <n v="4997"/>
    <n v="85"/>
    <x v="0"/>
    <n v="114"/>
    <n v="43.83"/>
    <x v="6"/>
    <s v="EUR"/>
    <n v="1299304800"/>
    <n v="1299823200"/>
    <b v="0"/>
    <b v="1"/>
    <x v="14"/>
    <x v="7"/>
    <x v="14"/>
  </r>
  <r>
    <n v="964"/>
    <x v="941"/>
    <s v="Devolved disintermediate encryption"/>
    <n v="3700"/>
    <n v="13164"/>
    <n v="356"/>
    <x v="1"/>
    <n v="155"/>
    <n v="84.93"/>
    <x v="1"/>
    <s v="USD"/>
    <n v="1431320400"/>
    <n v="1431752400"/>
    <b v="0"/>
    <b v="0"/>
    <x v="3"/>
    <x v="3"/>
    <x v="3"/>
  </r>
  <r>
    <n v="965"/>
    <x v="942"/>
    <s v="Phased clear-thinking policy"/>
    <n v="2200"/>
    <n v="8501"/>
    <n v="386"/>
    <x v="1"/>
    <n v="207"/>
    <n v="41.07"/>
    <x v="4"/>
    <s v="GBP"/>
    <n v="1264399200"/>
    <n v="1267855200"/>
    <b v="0"/>
    <b v="0"/>
    <x v="1"/>
    <x v="1"/>
    <x v="1"/>
  </r>
  <r>
    <n v="966"/>
    <x v="411"/>
    <s v="Seamless solution-oriented capacity"/>
    <n v="1700"/>
    <n v="13468"/>
    <n v="792"/>
    <x v="1"/>
    <n v="245"/>
    <n v="54.97"/>
    <x v="1"/>
    <s v="USD"/>
    <n v="1497502800"/>
    <n v="1497675600"/>
    <b v="0"/>
    <b v="0"/>
    <x v="3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x v="0"/>
    <x v="0"/>
    <x v="0"/>
  </r>
  <r>
    <n v="969"/>
    <x v="945"/>
    <s v="Multi-lateral radical solution"/>
    <n v="7900"/>
    <n v="8550"/>
    <n v="108"/>
    <x v="1"/>
    <n v="93"/>
    <n v="91.94"/>
    <x v="1"/>
    <s v="USD"/>
    <n v="1576994400"/>
    <n v="1577599200"/>
    <b v="0"/>
    <b v="0"/>
    <x v="3"/>
    <x v="3"/>
    <x v="3"/>
  </r>
  <r>
    <n v="970"/>
    <x v="946"/>
    <s v="Inverse context-sensitive info-mediaries"/>
    <n v="94900"/>
    <n v="57659"/>
    <n v="61"/>
    <x v="0"/>
    <n v="594"/>
    <n v="97.07"/>
    <x v="1"/>
    <s v="USD"/>
    <n v="1304917200"/>
    <n v="1305003600"/>
    <b v="0"/>
    <b v="0"/>
    <x v="3"/>
    <x v="3"/>
    <x v="3"/>
  </r>
  <r>
    <n v="971"/>
    <x v="947"/>
    <s v="Versatile neutral workforce"/>
    <n v="5100"/>
    <n v="1414"/>
    <n v="28"/>
    <x v="0"/>
    <n v="24"/>
    <n v="58.92"/>
    <x v="1"/>
    <s v="USD"/>
    <n v="1381208400"/>
    <n v="1381726800"/>
    <b v="0"/>
    <b v="0"/>
    <x v="19"/>
    <x v="4"/>
    <x v="19"/>
  </r>
  <r>
    <n v="972"/>
    <x v="948"/>
    <s v="Multi-tiered systematic knowledge user"/>
    <n v="42700"/>
    <n v="97524"/>
    <n v="228"/>
    <x v="1"/>
    <n v="1681"/>
    <n v="58.02"/>
    <x v="1"/>
    <s v="USD"/>
    <n v="1401685200"/>
    <n v="1402462800"/>
    <b v="0"/>
    <b v="1"/>
    <x v="2"/>
    <x v="2"/>
    <x v="2"/>
  </r>
  <r>
    <n v="973"/>
    <x v="949"/>
    <s v="Programmable multi-state algorithm"/>
    <n v="121100"/>
    <n v="26176"/>
    <n v="22"/>
    <x v="0"/>
    <n v="252"/>
    <n v="103.87"/>
    <x v="1"/>
    <s v="USD"/>
    <n v="1291960800"/>
    <n v="1292133600"/>
    <b v="0"/>
    <b v="1"/>
    <x v="3"/>
    <x v="3"/>
    <x v="3"/>
  </r>
  <r>
    <n v="974"/>
    <x v="950"/>
    <s v="Multi-channeled reciprocal interface"/>
    <n v="800"/>
    <n v="2991"/>
    <n v="374"/>
    <x v="1"/>
    <n v="32"/>
    <n v="93.47"/>
    <x v="1"/>
    <s v="USD"/>
    <n v="1368853200"/>
    <n v="1368939600"/>
    <b v="0"/>
    <b v="0"/>
    <x v="7"/>
    <x v="1"/>
    <x v="7"/>
  </r>
  <r>
    <n v="975"/>
    <x v="951"/>
    <s v="Right-sized maximized migration"/>
    <n v="5400"/>
    <n v="8366"/>
    <n v="155"/>
    <x v="1"/>
    <n v="135"/>
    <n v="61.97"/>
    <x v="1"/>
    <s v="USD"/>
    <n v="1448776800"/>
    <n v="1452146400"/>
    <b v="0"/>
    <b v="1"/>
    <x v="3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x v="3"/>
    <x v="3"/>
    <x v="3"/>
  </r>
  <r>
    <n v="977"/>
    <x v="597"/>
    <s v="Vision-oriented interactive solution"/>
    <n v="7000"/>
    <n v="5177"/>
    <n v="74"/>
    <x v="0"/>
    <n v="67"/>
    <n v="77.27"/>
    <x v="1"/>
    <s v="USD"/>
    <n v="1517983200"/>
    <n v="1520748000"/>
    <b v="0"/>
    <b v="0"/>
    <x v="0"/>
    <x v="0"/>
    <x v="0"/>
  </r>
  <r>
    <n v="978"/>
    <x v="953"/>
    <s v="Fundamental user-facing productivity"/>
    <n v="1000"/>
    <n v="8641"/>
    <n v="864"/>
    <x v="1"/>
    <n v="92"/>
    <n v="93.92"/>
    <x v="1"/>
    <s v="USD"/>
    <n v="1478930400"/>
    <n v="1480831200"/>
    <b v="0"/>
    <b v="0"/>
    <x v="11"/>
    <x v="6"/>
    <x v="11"/>
  </r>
  <r>
    <n v="979"/>
    <x v="954"/>
    <s v="Innovative well-modulated capability"/>
    <n v="60200"/>
    <n v="86244"/>
    <n v="143"/>
    <x v="1"/>
    <n v="1015"/>
    <n v="84.97"/>
    <x v="4"/>
    <s v="GBP"/>
    <n v="1426395600"/>
    <n v="1426914000"/>
    <b v="0"/>
    <b v="0"/>
    <x v="3"/>
    <x v="3"/>
    <x v="3"/>
  </r>
  <r>
    <n v="980"/>
    <x v="955"/>
    <s v="Universal fault-tolerant orchestration"/>
    <n v="195200"/>
    <n v="78630"/>
    <n v="40"/>
    <x v="0"/>
    <n v="742"/>
    <n v="105.97"/>
    <x v="1"/>
    <s v="USD"/>
    <n v="1446181200"/>
    <n v="1446616800"/>
    <b v="1"/>
    <b v="0"/>
    <x v="9"/>
    <x v="5"/>
    <x v="9"/>
  </r>
  <r>
    <n v="981"/>
    <x v="956"/>
    <s v="Grass-roots executive synergy"/>
    <n v="6700"/>
    <n v="11941"/>
    <n v="178"/>
    <x v="1"/>
    <n v="323"/>
    <n v="36.97"/>
    <x v="1"/>
    <s v="USD"/>
    <n v="1514181600"/>
    <n v="1517032800"/>
    <b v="0"/>
    <b v="0"/>
    <x v="2"/>
    <x v="2"/>
    <x v="2"/>
  </r>
  <r>
    <n v="982"/>
    <x v="957"/>
    <s v="Multi-layered optimal application"/>
    <n v="7200"/>
    <n v="6115"/>
    <n v="85"/>
    <x v="0"/>
    <n v="75"/>
    <n v="81.53"/>
    <x v="1"/>
    <s v="USD"/>
    <n v="1311051600"/>
    <n v="1311224400"/>
    <b v="0"/>
    <b v="1"/>
    <x v="4"/>
    <x v="4"/>
    <x v="4"/>
  </r>
  <r>
    <n v="983"/>
    <x v="958"/>
    <s v="Business-focused full-range core"/>
    <n v="129100"/>
    <n v="188404"/>
    <n v="146"/>
    <x v="1"/>
    <n v="2326"/>
    <n v="81"/>
    <x v="1"/>
    <s v="USD"/>
    <n v="1564894800"/>
    <n v="1566190800"/>
    <b v="0"/>
    <b v="0"/>
    <x v="4"/>
    <x v="4"/>
    <x v="4"/>
  </r>
  <r>
    <n v="984"/>
    <x v="959"/>
    <s v="Exclusive system-worthy Graphic Interface"/>
    <n v="6500"/>
    <n v="9910"/>
    <n v="152"/>
    <x v="1"/>
    <n v="381"/>
    <n v="26.01"/>
    <x v="1"/>
    <s v="USD"/>
    <n v="1567918800"/>
    <n v="1570165200"/>
    <b v="0"/>
    <b v="0"/>
    <x v="3"/>
    <x v="3"/>
    <x v="3"/>
  </r>
  <r>
    <n v="985"/>
    <x v="960"/>
    <s v="Enhanced optimal ability"/>
    <n v="170600"/>
    <n v="114523"/>
    <n v="67"/>
    <x v="0"/>
    <n v="4405"/>
    <n v="26"/>
    <x v="1"/>
    <s v="USD"/>
    <n v="1386309600"/>
    <n v="1388556000"/>
    <b v="0"/>
    <b v="1"/>
    <x v="1"/>
    <x v="1"/>
    <x v="1"/>
  </r>
  <r>
    <n v="986"/>
    <x v="961"/>
    <s v="Optional zero administration neural-net"/>
    <n v="7800"/>
    <n v="3144"/>
    <n v="40"/>
    <x v="0"/>
    <n v="92"/>
    <n v="34.17"/>
    <x v="1"/>
    <s v="USD"/>
    <n v="1301979600"/>
    <n v="1303189200"/>
    <b v="0"/>
    <b v="0"/>
    <x v="1"/>
    <x v="1"/>
    <x v="1"/>
  </r>
  <r>
    <n v="987"/>
    <x v="962"/>
    <s v="Ameliorated foreground focus group"/>
    <n v="6200"/>
    <n v="13441"/>
    <n v="217"/>
    <x v="1"/>
    <n v="480"/>
    <n v="28"/>
    <x v="1"/>
    <s v="USD"/>
    <n v="1493269200"/>
    <n v="1494478800"/>
    <b v="0"/>
    <b v="0"/>
    <x v="4"/>
    <x v="4"/>
    <x v="4"/>
  </r>
  <r>
    <n v="988"/>
    <x v="963"/>
    <s v="Triple-buffered multi-tasking matrices"/>
    <n v="9400"/>
    <n v="4899"/>
    <n v="52"/>
    <x v="0"/>
    <n v="64"/>
    <n v="76.55"/>
    <x v="1"/>
    <s v="USD"/>
    <n v="1478930400"/>
    <n v="1480744800"/>
    <b v="0"/>
    <b v="0"/>
    <x v="15"/>
    <x v="5"/>
    <x v="15"/>
  </r>
  <r>
    <n v="989"/>
    <x v="964"/>
    <s v="Versatile dedicated migration"/>
    <n v="2400"/>
    <n v="11990"/>
    <n v="500"/>
    <x v="1"/>
    <n v="226"/>
    <n v="53.05"/>
    <x v="1"/>
    <s v="USD"/>
    <n v="1555390800"/>
    <n v="1555822800"/>
    <b v="0"/>
    <b v="0"/>
    <x v="18"/>
    <x v="5"/>
    <x v="18"/>
  </r>
  <r>
    <n v="990"/>
    <x v="965"/>
    <s v="Devolved foreground customer loyalty"/>
    <n v="7800"/>
    <n v="6839"/>
    <n v="88"/>
    <x v="0"/>
    <n v="64"/>
    <n v="106.86"/>
    <x v="1"/>
    <s v="USD"/>
    <n v="1456984800"/>
    <n v="1458882000"/>
    <b v="0"/>
    <b v="1"/>
    <x v="6"/>
    <x v="4"/>
    <x v="6"/>
  </r>
  <r>
    <n v="991"/>
    <x v="509"/>
    <s v="Reduced reciprocal focus group"/>
    <n v="9800"/>
    <n v="11091"/>
    <n v="113"/>
    <x v="1"/>
    <n v="241"/>
    <n v="46.02"/>
    <x v="1"/>
    <s v="USD"/>
    <n v="1411621200"/>
    <n v="1411966800"/>
    <b v="0"/>
    <b v="1"/>
    <x v="1"/>
    <x v="1"/>
    <x v="1"/>
  </r>
  <r>
    <n v="992"/>
    <x v="966"/>
    <s v="Networked global migration"/>
    <n v="3100"/>
    <n v="13223"/>
    <n v="427"/>
    <x v="1"/>
    <n v="132"/>
    <n v="100.17"/>
    <x v="1"/>
    <s v="USD"/>
    <n v="1525669200"/>
    <n v="1526878800"/>
    <b v="0"/>
    <b v="1"/>
    <x v="6"/>
    <x v="4"/>
    <x v="6"/>
  </r>
  <r>
    <n v="993"/>
    <x v="967"/>
    <s v="De-engineered even-keeled definition"/>
    <n v="9800"/>
    <n v="7608"/>
    <n v="78"/>
    <x v="3"/>
    <n v="75"/>
    <n v="101.44"/>
    <x v="6"/>
    <s v="EUR"/>
    <n v="1450936800"/>
    <n v="1452405600"/>
    <b v="0"/>
    <b v="1"/>
    <x v="14"/>
    <x v="7"/>
    <x v="14"/>
  </r>
  <r>
    <n v="994"/>
    <x v="968"/>
    <s v="Implemented bi-directional flexibility"/>
    <n v="141100"/>
    <n v="74073"/>
    <n v="52"/>
    <x v="0"/>
    <n v="842"/>
    <n v="87.97"/>
    <x v="1"/>
    <s v="USD"/>
    <n v="1413522000"/>
    <n v="1414040400"/>
    <b v="0"/>
    <b v="1"/>
    <x v="18"/>
    <x v="5"/>
    <x v="18"/>
  </r>
  <r>
    <n v="995"/>
    <x v="969"/>
    <s v="Vision-oriented scalable definition"/>
    <n v="97300"/>
    <n v="153216"/>
    <n v="157"/>
    <x v="1"/>
    <n v="2043"/>
    <n v="75"/>
    <x v="1"/>
    <s v="USD"/>
    <n v="1541307600"/>
    <n v="1543816800"/>
    <b v="0"/>
    <b v="1"/>
    <x v="0"/>
    <x v="0"/>
    <x v="0"/>
  </r>
  <r>
    <n v="996"/>
    <x v="970"/>
    <s v="Future-proofed upward-trending migration"/>
    <n v="6600"/>
    <n v="4814"/>
    <n v="73"/>
    <x v="0"/>
    <n v="112"/>
    <n v="42.98"/>
    <x v="1"/>
    <s v="USD"/>
    <n v="1357106400"/>
    <n v="1359698400"/>
    <b v="0"/>
    <b v="0"/>
    <x v="3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x v="3"/>
    <x v="3"/>
    <x v="3"/>
  </r>
  <r>
    <n v="998"/>
    <x v="972"/>
    <s v="Polarized composite customer loyalty"/>
    <n v="66600"/>
    <n v="37823"/>
    <n v="57"/>
    <x v="0"/>
    <n v="374"/>
    <n v="101.13"/>
    <x v="1"/>
    <s v="USD"/>
    <n v="1265868000"/>
    <n v="1267077600"/>
    <b v="0"/>
    <b v="1"/>
    <x v="7"/>
    <x v="1"/>
    <x v="7"/>
  </r>
  <r>
    <n v="999"/>
    <x v="973"/>
    <s v="Expanded eco-centric policy"/>
    <n v="111100"/>
    <n v="62819"/>
    <n v="57"/>
    <x v="3"/>
    <n v="1122"/>
    <n v="55.99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x v="1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x v="2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x v="3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x v="4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x v="5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x v="6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x v="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x v="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x v="9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x v="1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x v="11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x v="12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x v="13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x v="14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x v="15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x v="16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x v="17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x v="18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x v="19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x v="20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x v="21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x v="22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x v="23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x v="24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x v="25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x v="26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x v="27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x v="28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x v="29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x v="30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x v="31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x v="32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x v="33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x v="34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x v="3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x v="3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x v="3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x v="38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x v="39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x v="40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x v="4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x v="4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x v="43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x v="13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x v="44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x v="45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x v="46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x v="47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x v="48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x v="50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x v="51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x v="52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x v="53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x v="54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x v="55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x v="56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x v="57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x v="5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x v="59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x v="60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x v="61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x v="62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x v="63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x v="64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x v="65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x v="66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x v="67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x v="68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x v="69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x v="70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x v="71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x v="39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x v="72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x v="73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x v="7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x v="75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x v="76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x v="77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x v="78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x v="79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x v="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x v="81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x v="82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x v="83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x v="84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x v="85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x v="86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x v="87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x v="88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x v="8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x v="90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x v="91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x v="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x v="11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x v="92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x v="86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x v="93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x v="55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x v="55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x v="94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x v="95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x v="96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x v="97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x v="98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x v="99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x v="100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x v="101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x v="102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x v="103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x v="104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x v="54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x v="105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x v="106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x v="107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x v="108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x v="109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x v="110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x v="111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x v="112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x v="113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x v="114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x v="115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x v="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x v="116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x v="117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x v="118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x v="12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x v="119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x v="120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x v="121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x v="122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x v="123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x v="124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x v="125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x v="126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x v="127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x v="128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x v="129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x v="130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x v="124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x v="131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x v="18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x v="132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x v="133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x v="134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x v="3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x v="13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x v="50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x v="13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x v="137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x v="138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x v="139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x v="140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x v="141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x v="142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x v="143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x v="55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x v="51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x v="144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x v="67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x v="20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x v="145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x v="146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x v="147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x v="148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x v="149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x v="109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x v="62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x v="150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x v="15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x v="44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x v="152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x v="153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x v="154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x v="155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x v="156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x v="15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x v="158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x v="159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x v="99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x v="16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x v="161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x v="162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x v="163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x v="164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x v="165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x v="3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x v="99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x v="166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x v="167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x v="105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x v="168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x v="16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x v="16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x v="170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x v="171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x v="144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x v="17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x v="173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x v="174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x v="175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x v="176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x v="177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x v="178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x v="179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x v="31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x v="180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x v="170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x v="181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x v="34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x v="182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x v="183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x v="18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x v="185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x v="186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x v="68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x v="187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x v="18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x v="189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x v="190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x v="191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x v="19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x v="19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x v="194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x v="195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x v="196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x v="109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x v="45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x v="197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x v="46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x v="45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x v="176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x v="198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x v="199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x v="142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x v="200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x v="7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x v="201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x v="202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x v="4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x v="203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x v="4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x v="20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x v="205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x v="206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x v="196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x v="207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x v="208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x v="39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x v="209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x v="27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x v="45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x v="129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x v="18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x v="210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x v="211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x v="3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x v="134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x v="2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x v="99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x v="213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x v="214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x v="44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x v="215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x v="216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x v="217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x v="218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x v="219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x v="27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x v="220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x v="221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x v="100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x v="222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x v="223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x v="224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x v="225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x v="221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x v="226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x v="227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x v="228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x v="229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x v="230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x v="231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x v="232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x v="233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x v="3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x v="234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x v="235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x v="236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x v="237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x v="63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x v="238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x v="239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x v="240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x v="49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x v="241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x v="242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x v="235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x v="23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x v="72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x v="243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x v="244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x v="245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x v="51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x v="3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x v="246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x v="247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x v="248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x v="221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x v="249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x v="250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x v="141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x v="68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x v="251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x v="175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x v="194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x v="252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x v="150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x v="253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x v="107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x v="5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x v="254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x v="255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x v="57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x v="256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x v="257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x v="258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x v="259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x v="260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x v="261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x v="26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x v="263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x v="264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x v="265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x v="224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x v="266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x v="267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x v="98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x v="268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x v="269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x v="270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x v="27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x v="272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x v="27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x v="274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x v="254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x v="275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x v="175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x v="99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x v="174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x v="142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x v="276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x v="27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x v="278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x v="39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x v="27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x v="27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x v="129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x v="19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x v="196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x v="51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x v="280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x v="110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x v="281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x v="282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x v="283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x v="284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x v="165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x v="270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x v="54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x v="78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x v="28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x v="9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x v="286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x v="287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x v="109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x v="288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x v="28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x v="290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x v="291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x v="292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x v="293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x v="294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x v="126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x v="295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x v="296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x v="297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x v="298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x v="1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x v="299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x v="211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x v="300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x v="30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x v="302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x v="174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x v="303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x v="304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x v="30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x v="306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x v="307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x v="110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x v="308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x v="309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x v="17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x v="38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x v="310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x v="311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x v="312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x v="313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x v="27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x v="314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x v="315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x v="115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x v="316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x v="317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x v="318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x v="100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x v="45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x v="3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x v="320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x v="321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x v="322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x v="286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x v="115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x v="222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x v="323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x v="234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x v="324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x v="61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x v="325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x v="326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x v="327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x v="328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x v="235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x v="182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x v="329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x v="102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x v="73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x v="129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x v="330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x v="331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x v="99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x v="332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x v="249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x v="333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x v="334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x v="335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x v="336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x v="337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x v="338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x v="339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x v="126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x v="34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x v="341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x v="342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x v="343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x v="175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x v="344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x v="27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x v="3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x v="122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x v="345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x v="346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x v="347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x v="88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x v="23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x v="57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x v="348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x v="86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x v="349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x v="350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x v="215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x v="351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x v="352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x v="353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x v="354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x v="355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x v="356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x v="357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x v="127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x v="72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x v="358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x v="120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x v="359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x v="251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x v="360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x v="13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x v="71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x v="53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x v="361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x v="36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x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x v="363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x v="129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x v="364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x v="197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x v="365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x v="366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x v="161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x v="36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x v="36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x v="54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x v="369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x v="370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x v="164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x v="371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x v="221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x v="372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x v="373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x v="234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x v="374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x v="235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x v="375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x v="27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x v="121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x v="376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x v="377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x v="98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x v="378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x v="175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x v="352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x v="200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x v="379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x v="105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x v="380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x v="166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x v="381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x v="382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x v="383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x v="384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x v="385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x v="326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x v="386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x v="240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x v="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x v="286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x v="387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x v="39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x v="389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x v="390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x v="391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x v="45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x v="392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x v="353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x v="18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x v="393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x v="394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x v="105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x v="395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x v="396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x v="40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x v="150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x v="72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x v="397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x v="398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x v="95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x v="146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x v="399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x v="400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x v="401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x v="164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x v="115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x v="402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x v="358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x v="21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x v="251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x v="95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x v="242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x v="215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x v="403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x v="83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x v="344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x v="404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x v="405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x v="158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x v="406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x v="388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x v="407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x v="408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x v="99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x v="408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x v="259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x v="409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x v="144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x v="410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x v="236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x v="411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x v="412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x v="17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x v="346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x v="413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x v="408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x v="414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x v="3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x v="415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x v="416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x v="417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x v="124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x v="418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x v="27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x v="325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x v="150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x v="419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x v="73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x v="202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x v="12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x v="420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x v="355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x v="5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x v="421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x v="251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x v="422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x v="423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x v="197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x v="288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x v="110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x v="87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x v="424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x v="215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x v="425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x v="426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x v="339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x v="427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x v="428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x v="429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x v="167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x v="115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x v="430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x v="431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x v="346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x v="30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x v="432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x v="433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x v="434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x v="43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x v="6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x v="419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x v="436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x v="437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x v="438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x v="439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x v="440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x v="441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x v="442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x v="443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x v="444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x v="424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x v="385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x v="445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x v="54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x v="215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x v="446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x v="447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x v="270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x v="448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x v="70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x v="449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x v="450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x v="451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x v="452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x v="125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x v="453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x v="269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x v="454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x v="4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x v="45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x v="456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x v="457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x v="458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x v="459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x v="98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x v="46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x v="461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x v="38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x v="462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x v="463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x v="464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x v="257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x v="465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x v="385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x v="466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x v="467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x v="468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x v="46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x v="470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x v="471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x v="75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x v="472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x v="100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x v="473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x v="220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x v="474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x v="47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x v="170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x v="231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x v="129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x v="476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x v="443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x v="381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x v="459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x v="477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x v="478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x v="144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x v="479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x v="480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x v="300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x v="63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x v="101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x v="481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x v="358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x v="246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x v="482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x v="168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x v="483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x v="234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x v="393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x v="130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x v="3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x v="484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x v="485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x v="48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x v="487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x v="226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x v="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x v="27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x v="27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x v="3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x v="406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x v="393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x v="68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x v="382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x v="298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x v="4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x v="489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x v="490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x v="491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x v="492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x v="493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x v="231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x v="494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x v="495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x v="496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x v="493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x v="497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x v="498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x v="155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x v="499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x v="16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x v="500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x v="496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x v="40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x v="501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x v="502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x v="504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x v="505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x v="150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x v="506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x v="507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x v="373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x v="234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x v="508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x v="103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x v="5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x v="509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x v="55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x v="75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x v="510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x v="18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x v="511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x v="78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x v="512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x v="513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x v="249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x v="430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x v="260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x v="514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x v="243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x v="483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x v="46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x v="249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x v="373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x v="51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x v="246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x v="516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x v="88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x v="23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x v="517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x v="205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x v="109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x v="70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x v="177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x v="161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x v="51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x v="394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x v="8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x v="519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x v="520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x v="521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x v="236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x v="221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x v="522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x v="464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x v="523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x v="524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x v="155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x v="525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x v="526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x v="527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x v="144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x v="346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x v="17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x v="131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x v="110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x v="528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x v="529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x v="265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x v="34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x v="530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x v="531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x v="115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x v="532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x v="210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x v="144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x v="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x v="287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x v="227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x v="254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x v="115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x v="53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x v="44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x v="46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x v="535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x v="253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x v="415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x v="249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x v="50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x v="536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x v="15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x v="1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x v="537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x v="164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x v="377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x v="167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x v="25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x v="72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x v="538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x v="503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x v="539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x v="540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x v="402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x v="105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x v="541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x v="246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x v="542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x v="543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x v="544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x v="545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x v="109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x v="176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x v="546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x v="65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x v="4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x v="547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x v="15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x v="548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x v="549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x v="550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x v="551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x v="249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x v="552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x v="393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x v="553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x v="34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x v="554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x v="134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x v="75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x v="3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x v="555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x v="11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x v="556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x v="300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x v="122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x v="46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x v="443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x v="3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x v="64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x v="27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x v="142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x v="557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x v="175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x v="102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x v="558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x v="55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x v="560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x v="56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x v="562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x v="550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x v="11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x v="388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x v="537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x v="563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x v="63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x v="564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x v="174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x v="565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x v="167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x v="27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x v="95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x v="566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x v="229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x v="72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x v="19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x v="358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x v="567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x v="339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x v="227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x v="356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x v="568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x v="87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x v="109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x v="569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x v="373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x v="109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x v="493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x v="570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x v="57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x v="483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x v="171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x v="415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x v="84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x v="572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x v="428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x v="356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x v="573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x v="175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x v="268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x v="54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x v="19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x v="406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x v="12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x v="287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x v="574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x v="493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x v="287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x v="512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x v="242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x v="575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x v="493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x v="576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x v="577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x v="3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x v="578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x v="526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x v="235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x v="18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x v="382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x v="109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x v="45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x v="579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x v="580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x v="581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x v="51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x v="582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x v="345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x v="583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x v="45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x v="584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x v="251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x v="31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x v="251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x v="585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x v="227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x v="51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x v="586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x v="587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x v="19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x v="27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x v="82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x v="588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EEF75-319B-2742-A3E9-28CACEBD034C}" name="PivotTable1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74ABB-4BA7-BC44-A6ED-DD139ABEADC0}" name="PivotTable3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0D84B-1012-944E-A8FD-06BDF6A540EA}" name="PivotTable5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92" zoomScaleNormal="150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33203125" bestFit="1" customWidth="1"/>
    <col min="8" max="8" width="13" bestFit="1" customWidth="1"/>
    <col min="9" max="9" width="16.33203125" bestFit="1" customWidth="1"/>
    <col min="12" max="12" width="12.1640625" bestFit="1" customWidth="1"/>
    <col min="13" max="13" width="11.1640625" bestFit="1" customWidth="1"/>
    <col min="16" max="16" width="28" bestFit="1" customWidth="1"/>
    <col min="17" max="17" width="14.6640625" bestFit="1" customWidth="1"/>
    <col min="18" max="18" width="12.1640625" bestFit="1" customWidth="1"/>
    <col min="19" max="19" width="22.33203125" bestFit="1" customWidth="1"/>
    <col min="20" max="20" width="18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ROUND(((E2/D2)*100),0)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  <c r="S2" s="6">
        <f>(((L2/60)/60)/24)+DATE(1970,1,1)</f>
        <v>42336.25</v>
      </c>
      <c r="T2" s="6">
        <f>(((M2/60)/60)/24)+DATE(1970,1,1)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ROUND(((E3/D3)*100),0)</f>
        <v>1040</v>
      </c>
      <c r="G3" t="s">
        <v>20</v>
      </c>
      <c r="H3">
        <v>158</v>
      </c>
      <c r="I3">
        <f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LEFT(P3,SEARCH("/",P3)-1)</f>
        <v>music</v>
      </c>
      <c r="R3" t="str">
        <f t="shared" ref="R3:R66" si="2">RIGHT(P3,LEN(P3)-SEARCH("/",P3))</f>
        <v>rock</v>
      </c>
      <c r="S3" s="6">
        <f t="shared" ref="S3:S66" si="3">(((L3/60)/60)/24)+DATE(1970,1,1)</f>
        <v>41870.208333333336</v>
      </c>
      <c r="T3" s="6">
        <f t="shared" ref="T3:T66" si="4">(((M3/60)/60)/24)+DATE(1970,1,1)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5">ROUND((E4/H4),2)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6">
        <f t="shared" si="3"/>
        <v>41595.25</v>
      </c>
      <c r="T4" s="6">
        <f t="shared" si="4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5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6">
        <f t="shared" si="3"/>
        <v>43688.208333333328</v>
      </c>
      <c r="T5" s="6">
        <f t="shared" si="4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5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6">
        <f t="shared" si="3"/>
        <v>43485.25</v>
      </c>
      <c r="T6" s="6">
        <f t="shared" si="4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5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6">
        <f t="shared" si="3"/>
        <v>41149.208333333336</v>
      </c>
      <c r="T7" s="6">
        <f t="shared" si="4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5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6">
        <f t="shared" si="3"/>
        <v>42991.208333333328</v>
      </c>
      <c r="T8" s="6">
        <f t="shared" si="4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5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6">
        <f t="shared" si="3"/>
        <v>42229.208333333328</v>
      </c>
      <c r="T9" s="6">
        <f t="shared" si="4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5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6">
        <f t="shared" si="3"/>
        <v>40399.208333333336</v>
      </c>
      <c r="T10" s="6">
        <f t="shared" si="4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5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6">
        <f t="shared" si="3"/>
        <v>41536.208333333336</v>
      </c>
      <c r="T11" s="6">
        <f t="shared" si="4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6">
        <f t="shared" si="3"/>
        <v>40404.208333333336</v>
      </c>
      <c r="T12" s="6">
        <f t="shared" si="4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5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6">
        <f t="shared" si="3"/>
        <v>40442.208333333336</v>
      </c>
      <c r="T13" s="6">
        <f t="shared" si="4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5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6">
        <f t="shared" si="3"/>
        <v>43760.208333333328</v>
      </c>
      <c r="T14" s="6">
        <f t="shared" si="4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5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6">
        <f t="shared" si="3"/>
        <v>42532.208333333328</v>
      </c>
      <c r="T15" s="6">
        <f t="shared" si="4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5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6">
        <f t="shared" si="3"/>
        <v>40974.25</v>
      </c>
      <c r="T16" s="6">
        <f t="shared" si="4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5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6">
        <f t="shared" si="3"/>
        <v>43809.25</v>
      </c>
      <c r="T17" s="6">
        <f t="shared" si="4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6">
        <f t="shared" si="3"/>
        <v>41661.25</v>
      </c>
      <c r="T18" s="6">
        <f t="shared" si="4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5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6">
        <f t="shared" si="3"/>
        <v>40555.25</v>
      </c>
      <c r="T19" s="6">
        <f t="shared" si="4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5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6">
        <f t="shared" si="3"/>
        <v>43351.208333333328</v>
      </c>
      <c r="T20" s="6">
        <f t="shared" si="4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5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6">
        <f t="shared" si="3"/>
        <v>43528.25</v>
      </c>
      <c r="T21" s="6">
        <f t="shared" si="4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5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6">
        <f t="shared" si="3"/>
        <v>41848.208333333336</v>
      </c>
      <c r="T22" s="6">
        <f t="shared" si="4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5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6">
        <f t="shared" si="3"/>
        <v>40770.208333333336</v>
      </c>
      <c r="T23" s="6">
        <f t="shared" si="4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5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6">
        <f t="shared" si="3"/>
        <v>43193.208333333328</v>
      </c>
      <c r="T24" s="6">
        <f t="shared" si="4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5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6">
        <f t="shared" si="3"/>
        <v>43510.25</v>
      </c>
      <c r="T25" s="6">
        <f t="shared" si="4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5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6">
        <f t="shared" si="3"/>
        <v>41811.208333333336</v>
      </c>
      <c r="T26" s="6">
        <f t="shared" si="4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5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6">
        <f t="shared" si="3"/>
        <v>40681.208333333336</v>
      </c>
      <c r="T27" s="6">
        <f t="shared" si="4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5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6">
        <f t="shared" si="3"/>
        <v>43312.208333333328</v>
      </c>
      <c r="T28" s="6">
        <f t="shared" si="4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6">
        <f t="shared" si="3"/>
        <v>42280.208333333328</v>
      </c>
      <c r="T29" s="6">
        <f t="shared" si="4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5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6">
        <f t="shared" si="3"/>
        <v>40218.25</v>
      </c>
      <c r="T30" s="6">
        <f t="shared" si="4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5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6">
        <f t="shared" si="3"/>
        <v>43301.208333333328</v>
      </c>
      <c r="T31" s="6">
        <f t="shared" si="4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5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6">
        <f t="shared" si="3"/>
        <v>43609.208333333328</v>
      </c>
      <c r="T32" s="6">
        <f t="shared" si="4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5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6">
        <f t="shared" si="3"/>
        <v>42374.25</v>
      </c>
      <c r="T33" s="6">
        <f t="shared" si="4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5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6">
        <f t="shared" si="3"/>
        <v>43110.25</v>
      </c>
      <c r="T34" s="6">
        <f t="shared" si="4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5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6">
        <f t="shared" si="3"/>
        <v>41917.208333333336</v>
      </c>
      <c r="T35" s="6">
        <f t="shared" si="4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6">
        <f t="shared" si="3"/>
        <v>42817.208333333328</v>
      </c>
      <c r="T36" s="6">
        <f t="shared" si="4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5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6">
        <f t="shared" si="3"/>
        <v>43484.25</v>
      </c>
      <c r="T37" s="6">
        <f t="shared" si="4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5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6">
        <f t="shared" si="3"/>
        <v>40600.25</v>
      </c>
      <c r="T38" s="6">
        <f t="shared" si="4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5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6">
        <f t="shared" si="3"/>
        <v>43744.208333333328</v>
      </c>
      <c r="T39" s="6">
        <f t="shared" si="4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5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6">
        <f t="shared" si="3"/>
        <v>40469.208333333336</v>
      </c>
      <c r="T40" s="6">
        <f t="shared" si="4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5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6">
        <f t="shared" si="3"/>
        <v>41330.25</v>
      </c>
      <c r="T41" s="6">
        <f t="shared" si="4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5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6">
        <f t="shared" si="3"/>
        <v>40334.208333333336</v>
      </c>
      <c r="T42" s="6">
        <f t="shared" si="4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5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6">
        <f t="shared" si="3"/>
        <v>41156.208333333336</v>
      </c>
      <c r="T43" s="6">
        <f t="shared" si="4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5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6">
        <f t="shared" si="3"/>
        <v>40728.208333333336</v>
      </c>
      <c r="T44" s="6">
        <f t="shared" si="4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5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6">
        <f t="shared" si="3"/>
        <v>41844.208333333336</v>
      </c>
      <c r="T45" s="6">
        <f t="shared" si="4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5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6">
        <f t="shared" si="3"/>
        <v>43541.208333333328</v>
      </c>
      <c r="T46" s="6">
        <f t="shared" si="4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5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6">
        <f t="shared" si="3"/>
        <v>42676.208333333328</v>
      </c>
      <c r="T47" s="6">
        <f t="shared" si="4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5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6">
        <f t="shared" si="3"/>
        <v>40367.208333333336</v>
      </c>
      <c r="T48" s="6">
        <f t="shared" si="4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5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6">
        <f t="shared" si="3"/>
        <v>41727.208333333336</v>
      </c>
      <c r="T49" s="6">
        <f t="shared" si="4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5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6">
        <f t="shared" si="3"/>
        <v>42180.208333333328</v>
      </c>
      <c r="T50" s="6">
        <f t="shared" si="4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5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6">
        <f t="shared" si="3"/>
        <v>43758.208333333328</v>
      </c>
      <c r="T51" s="6">
        <f t="shared" si="4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6">
        <f t="shared" si="3"/>
        <v>41487.208333333336</v>
      </c>
      <c r="T52" s="6">
        <f t="shared" si="4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5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6">
        <f t="shared" si="3"/>
        <v>40995.208333333336</v>
      </c>
      <c r="T53" s="6">
        <f t="shared" si="4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5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6">
        <f t="shared" si="3"/>
        <v>40436.208333333336</v>
      </c>
      <c r="T54" s="6">
        <f t="shared" si="4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5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6">
        <f t="shared" si="3"/>
        <v>41779.208333333336</v>
      </c>
      <c r="T55" s="6">
        <f t="shared" si="4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5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6">
        <f t="shared" si="3"/>
        <v>43170.25</v>
      </c>
      <c r="T56" s="6">
        <f t="shared" si="4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5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6">
        <f t="shared" si="3"/>
        <v>43311.208333333328</v>
      </c>
      <c r="T57" s="6">
        <f t="shared" si="4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5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6">
        <f t="shared" si="3"/>
        <v>42014.25</v>
      </c>
      <c r="T58" s="6">
        <f t="shared" si="4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5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6">
        <f t="shared" si="3"/>
        <v>42979.208333333328</v>
      </c>
      <c r="T59" s="6">
        <f t="shared" si="4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5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6">
        <f t="shared" si="3"/>
        <v>42268.208333333328</v>
      </c>
      <c r="T60" s="6">
        <f t="shared" si="4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5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6">
        <f t="shared" si="3"/>
        <v>42898.208333333328</v>
      </c>
      <c r="T61" s="6">
        <f t="shared" si="4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5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6">
        <f t="shared" si="3"/>
        <v>41107.208333333336</v>
      </c>
      <c r="T62" s="6">
        <f t="shared" si="4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5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6">
        <f t="shared" si="3"/>
        <v>40595.25</v>
      </c>
      <c r="T63" s="6">
        <f t="shared" si="4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5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6">
        <f t="shared" si="3"/>
        <v>42160.208333333328</v>
      </c>
      <c r="T64" s="6">
        <f t="shared" si="4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6">
        <f t="shared" si="3"/>
        <v>42853.208333333328</v>
      </c>
      <c r="T65" s="6">
        <f t="shared" si="4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5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6">
        <f t="shared" si="3"/>
        <v>43283.208333333328</v>
      </c>
      <c r="T66" s="6">
        <f t="shared" si="4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ROUND(((E67/D67)*100),0)</f>
        <v>236</v>
      </c>
      <c r="G67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7">LEFT(P67,SEARCH("/",P67)-1)</f>
        <v>theater</v>
      </c>
      <c r="R67" t="str">
        <f t="shared" ref="R67:R130" si="8">RIGHT(P67,LEN(P67)-SEARCH("/",P67))</f>
        <v>plays</v>
      </c>
      <c r="S67" s="6">
        <f t="shared" ref="S67:S130" si="9">(((L67/60)/60)/24)+DATE(1970,1,1)</f>
        <v>40570.25</v>
      </c>
      <c r="T67" s="6">
        <f t="shared" ref="T67:T130" si="10">(((M67/60)/60)/24)+DATE(1970,1,1)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ref="I68:I131" si="11">ROUND((E68/H68),2)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8"/>
        <v>plays</v>
      </c>
      <c r="S68" s="6">
        <f t="shared" si="9"/>
        <v>42102.208333333328</v>
      </c>
      <c r="T68" s="6">
        <f t="shared" si="10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11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8"/>
        <v>wearables</v>
      </c>
      <c r="S69" s="6">
        <f t="shared" si="9"/>
        <v>40203.25</v>
      </c>
      <c r="T69" s="6">
        <f t="shared" si="10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11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8"/>
        <v>plays</v>
      </c>
      <c r="S70" s="6">
        <f t="shared" si="9"/>
        <v>42943.208333333328</v>
      </c>
      <c r="T70" s="6">
        <f t="shared" si="10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11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8"/>
        <v>plays</v>
      </c>
      <c r="S71" s="6">
        <f t="shared" si="9"/>
        <v>40531.25</v>
      </c>
      <c r="T71" s="6">
        <f t="shared" si="10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11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8"/>
        <v>plays</v>
      </c>
      <c r="S72" s="6">
        <f t="shared" si="9"/>
        <v>40484.208333333336</v>
      </c>
      <c r="T72" s="6">
        <f t="shared" si="10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11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8"/>
        <v>plays</v>
      </c>
      <c r="S73" s="6">
        <f t="shared" si="9"/>
        <v>43799.25</v>
      </c>
      <c r="T73" s="6">
        <f t="shared" si="10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11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8"/>
        <v>animation</v>
      </c>
      <c r="S74" s="6">
        <f t="shared" si="9"/>
        <v>42186.208333333328</v>
      </c>
      <c r="T74" s="6">
        <f t="shared" si="10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11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8"/>
        <v>jazz</v>
      </c>
      <c r="S75" s="6">
        <f t="shared" si="9"/>
        <v>42701.25</v>
      </c>
      <c r="T75" s="6">
        <f t="shared" si="10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11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8"/>
        <v>metal</v>
      </c>
      <c r="S76" s="6">
        <f t="shared" si="9"/>
        <v>42456.208333333328</v>
      </c>
      <c r="T76" s="6">
        <f t="shared" si="10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11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8"/>
        <v>photography books</v>
      </c>
      <c r="S77" s="6">
        <f t="shared" si="9"/>
        <v>43296.208333333328</v>
      </c>
      <c r="T77" s="6">
        <f t="shared" si="10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11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8"/>
        <v>plays</v>
      </c>
      <c r="S78" s="6">
        <f t="shared" si="9"/>
        <v>42027.25</v>
      </c>
      <c r="T78" s="6">
        <f t="shared" si="10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11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8"/>
        <v>animation</v>
      </c>
      <c r="S79" s="6">
        <f t="shared" si="9"/>
        <v>40448.208333333336</v>
      </c>
      <c r="T79" s="6">
        <f t="shared" si="10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11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8"/>
        <v>translations</v>
      </c>
      <c r="S80" s="6">
        <f t="shared" si="9"/>
        <v>43206.208333333328</v>
      </c>
      <c r="T80" s="6">
        <f t="shared" si="10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11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8"/>
        <v>plays</v>
      </c>
      <c r="S81" s="6">
        <f t="shared" si="9"/>
        <v>43267.208333333328</v>
      </c>
      <c r="T81" s="6">
        <f t="shared" si="10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11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8"/>
        <v>video games</v>
      </c>
      <c r="S82" s="6">
        <f t="shared" si="9"/>
        <v>42976.208333333328</v>
      </c>
      <c r="T82" s="6">
        <f t="shared" si="10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11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8"/>
        <v>rock</v>
      </c>
      <c r="S83" s="6">
        <f t="shared" si="9"/>
        <v>43062.25</v>
      </c>
      <c r="T83" s="6">
        <f t="shared" si="10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11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8"/>
        <v>video games</v>
      </c>
      <c r="S84" s="6">
        <f t="shared" si="9"/>
        <v>43482.25</v>
      </c>
      <c r="T84" s="6">
        <f t="shared" si="10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11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8"/>
        <v>electric music</v>
      </c>
      <c r="S85" s="6">
        <f t="shared" si="9"/>
        <v>42579.208333333328</v>
      </c>
      <c r="T85" s="6">
        <f t="shared" si="10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11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8"/>
        <v>wearables</v>
      </c>
      <c r="S86" s="6">
        <f t="shared" si="9"/>
        <v>41118.208333333336</v>
      </c>
      <c r="T86" s="6">
        <f t="shared" si="10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11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8"/>
        <v>indie rock</v>
      </c>
      <c r="S87" s="6">
        <f t="shared" si="9"/>
        <v>40797.208333333336</v>
      </c>
      <c r="T87" s="6">
        <f t="shared" si="10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11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8"/>
        <v>plays</v>
      </c>
      <c r="S88" s="6">
        <f t="shared" si="9"/>
        <v>42128.208333333328</v>
      </c>
      <c r="T88" s="6">
        <f t="shared" si="10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11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8"/>
        <v>rock</v>
      </c>
      <c r="S89" s="6">
        <f t="shared" si="9"/>
        <v>40610.25</v>
      </c>
      <c r="T89" s="6">
        <f t="shared" si="10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11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8"/>
        <v>translations</v>
      </c>
      <c r="S90" s="6">
        <f t="shared" si="9"/>
        <v>42110.208333333328</v>
      </c>
      <c r="T90" s="6">
        <f t="shared" si="10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11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8"/>
        <v>plays</v>
      </c>
      <c r="S91" s="6">
        <f t="shared" si="9"/>
        <v>40283.208333333336</v>
      </c>
      <c r="T91" s="6">
        <f t="shared" si="10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11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8"/>
        <v>plays</v>
      </c>
      <c r="S92" s="6">
        <f t="shared" si="9"/>
        <v>42425.25</v>
      </c>
      <c r="T92" s="6">
        <f t="shared" si="10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11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8"/>
        <v>translations</v>
      </c>
      <c r="S93" s="6">
        <f t="shared" si="9"/>
        <v>42588.208333333328</v>
      </c>
      <c r="T93" s="6">
        <f t="shared" si="10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11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8"/>
        <v>video games</v>
      </c>
      <c r="S94" s="6">
        <f t="shared" si="9"/>
        <v>40352.208333333336</v>
      </c>
      <c r="T94" s="6">
        <f t="shared" si="10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11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8"/>
        <v>plays</v>
      </c>
      <c r="S95" s="6">
        <f t="shared" si="9"/>
        <v>41202.208333333336</v>
      </c>
      <c r="T95" s="6">
        <f t="shared" si="10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11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8"/>
        <v>web</v>
      </c>
      <c r="S96" s="6">
        <f t="shared" si="9"/>
        <v>43562.208333333328</v>
      </c>
      <c r="T96" s="6">
        <f t="shared" si="10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11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8"/>
        <v>documentary</v>
      </c>
      <c r="S97" s="6">
        <f t="shared" si="9"/>
        <v>43752.208333333328</v>
      </c>
      <c r="T97" s="6">
        <f t="shared" si="10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11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8"/>
        <v>plays</v>
      </c>
      <c r="S98" s="6">
        <f t="shared" si="9"/>
        <v>40612.25</v>
      </c>
      <c r="T98" s="6">
        <f t="shared" si="10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11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8"/>
        <v>food trucks</v>
      </c>
      <c r="S99" s="6">
        <f t="shared" si="9"/>
        <v>42180.208333333328</v>
      </c>
      <c r="T99" s="6">
        <f t="shared" si="10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11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8"/>
        <v>video games</v>
      </c>
      <c r="S100" s="6">
        <f t="shared" si="9"/>
        <v>42212.208333333328</v>
      </c>
      <c r="T100" s="6">
        <f t="shared" si="10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11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8"/>
        <v>plays</v>
      </c>
      <c r="S101" s="6">
        <f t="shared" si="9"/>
        <v>41968.25</v>
      </c>
      <c r="T101" s="6">
        <f t="shared" si="10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8"/>
        <v>plays</v>
      </c>
      <c r="S102" s="6">
        <f t="shared" si="9"/>
        <v>40835.208333333336</v>
      </c>
      <c r="T102" s="6">
        <f t="shared" si="10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11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8"/>
        <v>electric music</v>
      </c>
      <c r="S103" s="6">
        <f t="shared" si="9"/>
        <v>42056.25</v>
      </c>
      <c r="T103" s="6">
        <f t="shared" si="10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11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8"/>
        <v>wearables</v>
      </c>
      <c r="S104" s="6">
        <f t="shared" si="9"/>
        <v>43234.208333333328</v>
      </c>
      <c r="T104" s="6">
        <f t="shared" si="10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11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8"/>
        <v>electric music</v>
      </c>
      <c r="S105" s="6">
        <f t="shared" si="9"/>
        <v>40475.208333333336</v>
      </c>
      <c r="T105" s="6">
        <f t="shared" si="10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11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8"/>
        <v>indie rock</v>
      </c>
      <c r="S106" s="6">
        <f t="shared" si="9"/>
        <v>42878.208333333328</v>
      </c>
      <c r="T106" s="6">
        <f t="shared" si="10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11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8"/>
        <v>web</v>
      </c>
      <c r="S107" s="6">
        <f t="shared" si="9"/>
        <v>41366.208333333336</v>
      </c>
      <c r="T107" s="6">
        <f t="shared" si="10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11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8"/>
        <v>plays</v>
      </c>
      <c r="S108" s="6">
        <f t="shared" si="9"/>
        <v>43716.208333333328</v>
      </c>
      <c r="T108" s="6">
        <f t="shared" si="10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11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8"/>
        <v>plays</v>
      </c>
      <c r="S109" s="6">
        <f t="shared" si="9"/>
        <v>43213.208333333328</v>
      </c>
      <c r="T109" s="6">
        <f t="shared" si="10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11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8"/>
        <v>documentary</v>
      </c>
      <c r="S110" s="6">
        <f t="shared" si="9"/>
        <v>41005.208333333336</v>
      </c>
      <c r="T110" s="6">
        <f t="shared" si="10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11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8"/>
        <v>television</v>
      </c>
      <c r="S111" s="6">
        <f t="shared" si="9"/>
        <v>41651.25</v>
      </c>
      <c r="T111" s="6">
        <f t="shared" si="10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11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8"/>
        <v>food trucks</v>
      </c>
      <c r="S112" s="6">
        <f t="shared" si="9"/>
        <v>43354.208333333328</v>
      </c>
      <c r="T112" s="6">
        <f t="shared" si="10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11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8"/>
        <v>radio &amp; podcasts</v>
      </c>
      <c r="S113" s="6">
        <f t="shared" si="9"/>
        <v>41174.208333333336</v>
      </c>
      <c r="T113" s="6">
        <f t="shared" si="10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8"/>
        <v>web</v>
      </c>
      <c r="S114" s="6">
        <f t="shared" si="9"/>
        <v>41875.208333333336</v>
      </c>
      <c r="T114" s="6">
        <f t="shared" si="10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11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8"/>
        <v>food trucks</v>
      </c>
      <c r="S115" s="6">
        <f t="shared" si="9"/>
        <v>42990.208333333328</v>
      </c>
      <c r="T115" s="6">
        <f t="shared" si="10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11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8"/>
        <v>wearables</v>
      </c>
      <c r="S116" s="6">
        <f t="shared" si="9"/>
        <v>43564.208333333328</v>
      </c>
      <c r="T116" s="6">
        <f t="shared" si="10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11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8"/>
        <v>fiction</v>
      </c>
      <c r="S117" s="6">
        <f t="shared" si="9"/>
        <v>43056.25</v>
      </c>
      <c r="T117" s="6">
        <f t="shared" si="10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11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8"/>
        <v>plays</v>
      </c>
      <c r="S118" s="6">
        <f t="shared" si="9"/>
        <v>42265.208333333328</v>
      </c>
      <c r="T118" s="6">
        <f t="shared" si="10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11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8"/>
        <v>television</v>
      </c>
      <c r="S119" s="6">
        <f t="shared" si="9"/>
        <v>40808.208333333336</v>
      </c>
      <c r="T119" s="6">
        <f t="shared" si="10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11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8"/>
        <v>photography books</v>
      </c>
      <c r="S120" s="6">
        <f t="shared" si="9"/>
        <v>41665.25</v>
      </c>
      <c r="T120" s="6">
        <f t="shared" si="10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11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8"/>
        <v>documentary</v>
      </c>
      <c r="S121" s="6">
        <f t="shared" si="9"/>
        <v>41806.208333333336</v>
      </c>
      <c r="T121" s="6">
        <f t="shared" si="10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11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8"/>
        <v>mobile games</v>
      </c>
      <c r="S122" s="6">
        <f t="shared" si="9"/>
        <v>42111.208333333328</v>
      </c>
      <c r="T122" s="6">
        <f t="shared" si="10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11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8"/>
        <v>video games</v>
      </c>
      <c r="S123" s="6">
        <f t="shared" si="9"/>
        <v>41917.208333333336</v>
      </c>
      <c r="T123" s="6">
        <f t="shared" si="10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11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8"/>
        <v>fiction</v>
      </c>
      <c r="S124" s="6">
        <f t="shared" si="9"/>
        <v>41970.25</v>
      </c>
      <c r="T124" s="6">
        <f t="shared" si="10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11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8"/>
        <v>plays</v>
      </c>
      <c r="S125" s="6">
        <f t="shared" si="9"/>
        <v>42332.25</v>
      </c>
      <c r="T125" s="6">
        <f t="shared" si="10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11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8"/>
        <v>photography books</v>
      </c>
      <c r="S126" s="6">
        <f t="shared" si="9"/>
        <v>43598.208333333328</v>
      </c>
      <c r="T126" s="6">
        <f t="shared" si="10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11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8"/>
        <v>plays</v>
      </c>
      <c r="S127" s="6">
        <f t="shared" si="9"/>
        <v>43362.208333333328</v>
      </c>
      <c r="T127" s="6">
        <f t="shared" si="10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11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8"/>
        <v>plays</v>
      </c>
      <c r="S128" s="6">
        <f t="shared" si="9"/>
        <v>42596.208333333328</v>
      </c>
      <c r="T128" s="6">
        <f t="shared" si="10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11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8"/>
        <v>plays</v>
      </c>
      <c r="S129" s="6">
        <f t="shared" si="9"/>
        <v>40310.208333333336</v>
      </c>
      <c r="T129" s="6">
        <f t="shared" si="10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11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7"/>
        <v>music</v>
      </c>
      <c r="R130" t="str">
        <f t="shared" si="8"/>
        <v>rock</v>
      </c>
      <c r="S130" s="6">
        <f t="shared" si="9"/>
        <v>40417.208333333336</v>
      </c>
      <c r="T130" s="6">
        <f t="shared" si="10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ROUND(((E131/D131)*100),0)</f>
        <v>3</v>
      </c>
      <c r="G131" t="s">
        <v>74</v>
      </c>
      <c r="H131">
        <v>55</v>
      </c>
      <c r="I131">
        <f t="shared" si="11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3">LEFT(P131,SEARCH("/",P131)-1)</f>
        <v>food</v>
      </c>
      <c r="R131" t="str">
        <f t="shared" ref="R131:R194" si="14">RIGHT(P131,LEN(P131)-SEARCH("/",P131))</f>
        <v>food trucks</v>
      </c>
      <c r="S131" s="6">
        <f t="shared" ref="S131:S194" si="15">(((L131/60)/60)/24)+DATE(1970,1,1)</f>
        <v>42038.25</v>
      </c>
      <c r="T131" s="6">
        <f t="shared" ref="T131:T194" si="16">(((M131/60)/60)/24)+DATE(1970,1,1)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ref="I132:I195" si="17">ROUND((E132/H132),2)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3"/>
        <v>film &amp; video</v>
      </c>
      <c r="R132" t="str">
        <f t="shared" si="14"/>
        <v>drama</v>
      </c>
      <c r="S132" s="6">
        <f t="shared" si="15"/>
        <v>40842.208333333336</v>
      </c>
      <c r="T132" s="6">
        <f t="shared" si="16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7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3"/>
        <v>technology</v>
      </c>
      <c r="R133" t="str">
        <f t="shared" si="14"/>
        <v>web</v>
      </c>
      <c r="S133" s="6">
        <f t="shared" si="15"/>
        <v>41607.25</v>
      </c>
      <c r="T133" s="6">
        <f t="shared" si="16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7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3"/>
        <v>theater</v>
      </c>
      <c r="R134" t="str">
        <f t="shared" si="14"/>
        <v>plays</v>
      </c>
      <c r="S134" s="6">
        <f t="shared" si="15"/>
        <v>43112.25</v>
      </c>
      <c r="T134" s="6">
        <f t="shared" si="16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7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3"/>
        <v>music</v>
      </c>
      <c r="R135" t="str">
        <f t="shared" si="14"/>
        <v>world music</v>
      </c>
      <c r="S135" s="6">
        <f t="shared" si="15"/>
        <v>40767.208333333336</v>
      </c>
      <c r="T135" s="6">
        <f t="shared" si="16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7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3"/>
        <v>film &amp; video</v>
      </c>
      <c r="R136" t="str">
        <f t="shared" si="14"/>
        <v>documentary</v>
      </c>
      <c r="S136" s="6">
        <f t="shared" si="15"/>
        <v>40713.208333333336</v>
      </c>
      <c r="T136" s="6">
        <f t="shared" si="16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7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3"/>
        <v>theater</v>
      </c>
      <c r="R137" t="str">
        <f t="shared" si="14"/>
        <v>plays</v>
      </c>
      <c r="S137" s="6">
        <f t="shared" si="15"/>
        <v>41340.25</v>
      </c>
      <c r="T137" s="6">
        <f t="shared" si="16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7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3"/>
        <v>film &amp; video</v>
      </c>
      <c r="R138" t="str">
        <f t="shared" si="14"/>
        <v>drama</v>
      </c>
      <c r="S138" s="6">
        <f t="shared" si="15"/>
        <v>41797.208333333336</v>
      </c>
      <c r="T138" s="6">
        <f t="shared" si="16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3"/>
        <v>publishing</v>
      </c>
      <c r="R139" t="str">
        <f t="shared" si="14"/>
        <v>nonfiction</v>
      </c>
      <c r="S139" s="6">
        <f t="shared" si="15"/>
        <v>40457.208333333336</v>
      </c>
      <c r="T139" s="6">
        <f t="shared" si="16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7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3"/>
        <v>games</v>
      </c>
      <c r="R140" t="str">
        <f t="shared" si="14"/>
        <v>mobile games</v>
      </c>
      <c r="S140" s="6">
        <f t="shared" si="15"/>
        <v>41180.208333333336</v>
      </c>
      <c r="T140" s="6">
        <f t="shared" si="16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7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3"/>
        <v>technology</v>
      </c>
      <c r="R141" t="str">
        <f t="shared" si="14"/>
        <v>wearables</v>
      </c>
      <c r="S141" s="6">
        <f t="shared" si="15"/>
        <v>42115.208333333328</v>
      </c>
      <c r="T141" s="6">
        <f t="shared" si="16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7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3"/>
        <v>film &amp; video</v>
      </c>
      <c r="R142" t="str">
        <f t="shared" si="14"/>
        <v>documentary</v>
      </c>
      <c r="S142" s="6">
        <f t="shared" si="15"/>
        <v>43156.25</v>
      </c>
      <c r="T142" s="6">
        <f t="shared" si="16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7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3"/>
        <v>technology</v>
      </c>
      <c r="R143" t="str">
        <f t="shared" si="14"/>
        <v>web</v>
      </c>
      <c r="S143" s="6">
        <f t="shared" si="15"/>
        <v>42167.208333333328</v>
      </c>
      <c r="T143" s="6">
        <f t="shared" si="16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7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3"/>
        <v>technology</v>
      </c>
      <c r="R144" t="str">
        <f t="shared" si="14"/>
        <v>web</v>
      </c>
      <c r="S144" s="6">
        <f t="shared" si="15"/>
        <v>41005.208333333336</v>
      </c>
      <c r="T144" s="6">
        <f t="shared" si="16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3"/>
        <v>music</v>
      </c>
      <c r="R145" t="str">
        <f t="shared" si="14"/>
        <v>indie rock</v>
      </c>
      <c r="S145" s="6">
        <f t="shared" si="15"/>
        <v>40357.208333333336</v>
      </c>
      <c r="T145" s="6">
        <f t="shared" si="16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7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3"/>
        <v>theater</v>
      </c>
      <c r="R146" t="str">
        <f t="shared" si="14"/>
        <v>plays</v>
      </c>
      <c r="S146" s="6">
        <f t="shared" si="15"/>
        <v>43633.208333333328</v>
      </c>
      <c r="T146" s="6">
        <f t="shared" si="16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7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3"/>
        <v>technology</v>
      </c>
      <c r="R147" t="str">
        <f t="shared" si="14"/>
        <v>wearables</v>
      </c>
      <c r="S147" s="6">
        <f t="shared" si="15"/>
        <v>41889.208333333336</v>
      </c>
      <c r="T147" s="6">
        <f t="shared" si="16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7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3"/>
        <v>theater</v>
      </c>
      <c r="R148" t="str">
        <f t="shared" si="14"/>
        <v>plays</v>
      </c>
      <c r="S148" s="6">
        <f t="shared" si="15"/>
        <v>40855.25</v>
      </c>
      <c r="T148" s="6">
        <f t="shared" si="16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7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3"/>
        <v>theater</v>
      </c>
      <c r="R149" t="str">
        <f t="shared" si="14"/>
        <v>plays</v>
      </c>
      <c r="S149" s="6">
        <f t="shared" si="15"/>
        <v>42534.208333333328</v>
      </c>
      <c r="T149" s="6">
        <f t="shared" si="16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7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3"/>
        <v>technology</v>
      </c>
      <c r="R150" t="str">
        <f t="shared" si="14"/>
        <v>wearables</v>
      </c>
      <c r="S150" s="6">
        <f t="shared" si="15"/>
        <v>42941.208333333328</v>
      </c>
      <c r="T150" s="6">
        <f t="shared" si="16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7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3"/>
        <v>music</v>
      </c>
      <c r="R151" t="str">
        <f t="shared" si="14"/>
        <v>indie rock</v>
      </c>
      <c r="S151" s="6">
        <f t="shared" si="15"/>
        <v>41275.25</v>
      </c>
      <c r="T151" s="6">
        <f t="shared" si="16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3"/>
        <v>music</v>
      </c>
      <c r="R152" t="str">
        <f t="shared" si="14"/>
        <v>rock</v>
      </c>
      <c r="S152" s="6">
        <f t="shared" si="15"/>
        <v>43450.25</v>
      </c>
      <c r="T152" s="6">
        <f t="shared" si="16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7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3"/>
        <v>music</v>
      </c>
      <c r="R153" t="str">
        <f t="shared" si="14"/>
        <v>electric music</v>
      </c>
      <c r="S153" s="6">
        <f t="shared" si="15"/>
        <v>41799.208333333336</v>
      </c>
      <c r="T153" s="6">
        <f t="shared" si="16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7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3"/>
        <v>music</v>
      </c>
      <c r="R154" t="str">
        <f t="shared" si="14"/>
        <v>indie rock</v>
      </c>
      <c r="S154" s="6">
        <f t="shared" si="15"/>
        <v>42783.25</v>
      </c>
      <c r="T154" s="6">
        <f t="shared" si="16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7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3"/>
        <v>theater</v>
      </c>
      <c r="R155" t="str">
        <f t="shared" si="14"/>
        <v>plays</v>
      </c>
      <c r="S155" s="6">
        <f t="shared" si="15"/>
        <v>41201.208333333336</v>
      </c>
      <c r="T155" s="6">
        <f t="shared" si="16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7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3"/>
        <v>music</v>
      </c>
      <c r="R156" t="str">
        <f t="shared" si="14"/>
        <v>indie rock</v>
      </c>
      <c r="S156" s="6">
        <f t="shared" si="15"/>
        <v>42502.208333333328</v>
      </c>
      <c r="T156" s="6">
        <f t="shared" si="16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7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3"/>
        <v>theater</v>
      </c>
      <c r="R157" t="str">
        <f t="shared" si="14"/>
        <v>plays</v>
      </c>
      <c r="S157" s="6">
        <f t="shared" si="15"/>
        <v>40262.208333333336</v>
      </c>
      <c r="T157" s="6">
        <f t="shared" si="16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7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3"/>
        <v>music</v>
      </c>
      <c r="R158" t="str">
        <f t="shared" si="14"/>
        <v>rock</v>
      </c>
      <c r="S158" s="6">
        <f t="shared" si="15"/>
        <v>43743.208333333328</v>
      </c>
      <c r="T158" s="6">
        <f t="shared" si="16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7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3"/>
        <v>photography</v>
      </c>
      <c r="R159" t="str">
        <f t="shared" si="14"/>
        <v>photography books</v>
      </c>
      <c r="S159" s="6">
        <f t="shared" si="15"/>
        <v>41638.25</v>
      </c>
      <c r="T159" s="6">
        <f t="shared" si="16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7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3"/>
        <v>music</v>
      </c>
      <c r="R160" t="str">
        <f t="shared" si="14"/>
        <v>rock</v>
      </c>
      <c r="S160" s="6">
        <f t="shared" si="15"/>
        <v>42346.25</v>
      </c>
      <c r="T160" s="6">
        <f t="shared" si="16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7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3"/>
        <v>theater</v>
      </c>
      <c r="R161" t="str">
        <f t="shared" si="14"/>
        <v>plays</v>
      </c>
      <c r="S161" s="6">
        <f t="shared" si="15"/>
        <v>43551.208333333328</v>
      </c>
      <c r="T161" s="6">
        <f t="shared" si="16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7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3"/>
        <v>technology</v>
      </c>
      <c r="R162" t="str">
        <f t="shared" si="14"/>
        <v>wearables</v>
      </c>
      <c r="S162" s="6">
        <f t="shared" si="15"/>
        <v>43582.208333333328</v>
      </c>
      <c r="T162" s="6">
        <f t="shared" si="16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7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3"/>
        <v>technology</v>
      </c>
      <c r="R163" t="str">
        <f t="shared" si="14"/>
        <v>web</v>
      </c>
      <c r="S163" s="6">
        <f t="shared" si="15"/>
        <v>42270.208333333328</v>
      </c>
      <c r="T163" s="6">
        <f t="shared" si="16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7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3"/>
        <v>music</v>
      </c>
      <c r="R164" t="str">
        <f t="shared" si="14"/>
        <v>rock</v>
      </c>
      <c r="S164" s="6">
        <f t="shared" si="15"/>
        <v>43442.25</v>
      </c>
      <c r="T164" s="6">
        <f t="shared" si="16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7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3"/>
        <v>photography</v>
      </c>
      <c r="R165" t="str">
        <f t="shared" si="14"/>
        <v>photography books</v>
      </c>
      <c r="S165" s="6">
        <f t="shared" si="15"/>
        <v>43028.208333333328</v>
      </c>
      <c r="T165" s="6">
        <f t="shared" si="16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7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3"/>
        <v>theater</v>
      </c>
      <c r="R166" t="str">
        <f t="shared" si="14"/>
        <v>plays</v>
      </c>
      <c r="S166" s="6">
        <f t="shared" si="15"/>
        <v>43016.208333333328</v>
      </c>
      <c r="T166" s="6">
        <f t="shared" si="16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7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3"/>
        <v>technology</v>
      </c>
      <c r="R167" t="str">
        <f t="shared" si="14"/>
        <v>web</v>
      </c>
      <c r="S167" s="6">
        <f t="shared" si="15"/>
        <v>42948.208333333328</v>
      </c>
      <c r="T167" s="6">
        <f t="shared" si="16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7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3"/>
        <v>photography</v>
      </c>
      <c r="R168" t="str">
        <f t="shared" si="14"/>
        <v>photography books</v>
      </c>
      <c r="S168" s="6">
        <f t="shared" si="15"/>
        <v>40534.25</v>
      </c>
      <c r="T168" s="6">
        <f t="shared" si="16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3"/>
        <v>theater</v>
      </c>
      <c r="R169" t="str">
        <f t="shared" si="14"/>
        <v>plays</v>
      </c>
      <c r="S169" s="6">
        <f t="shared" si="15"/>
        <v>41435.208333333336</v>
      </c>
      <c r="T169" s="6">
        <f t="shared" si="16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7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3"/>
        <v>music</v>
      </c>
      <c r="R170" t="str">
        <f t="shared" si="14"/>
        <v>indie rock</v>
      </c>
      <c r="S170" s="6">
        <f t="shared" si="15"/>
        <v>43518.25</v>
      </c>
      <c r="T170" s="6">
        <f t="shared" si="16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7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3"/>
        <v>film &amp; video</v>
      </c>
      <c r="R171" t="str">
        <f t="shared" si="14"/>
        <v>shorts</v>
      </c>
      <c r="S171" s="6">
        <f t="shared" si="15"/>
        <v>41077.208333333336</v>
      </c>
      <c r="T171" s="6">
        <f t="shared" si="16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7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3"/>
        <v>music</v>
      </c>
      <c r="R172" t="str">
        <f t="shared" si="14"/>
        <v>indie rock</v>
      </c>
      <c r="S172" s="6">
        <f t="shared" si="15"/>
        <v>42950.208333333328</v>
      </c>
      <c r="T172" s="6">
        <f t="shared" si="16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3"/>
        <v>publishing</v>
      </c>
      <c r="R173" t="str">
        <f t="shared" si="14"/>
        <v>translations</v>
      </c>
      <c r="S173" s="6">
        <f t="shared" si="15"/>
        <v>41718.208333333336</v>
      </c>
      <c r="T173" s="6">
        <f t="shared" si="16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3"/>
        <v>film &amp; video</v>
      </c>
      <c r="R174" t="str">
        <f t="shared" si="14"/>
        <v>documentary</v>
      </c>
      <c r="S174" s="6">
        <f t="shared" si="15"/>
        <v>41839.208333333336</v>
      </c>
      <c r="T174" s="6">
        <f t="shared" si="16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7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3"/>
        <v>theater</v>
      </c>
      <c r="R175" t="str">
        <f t="shared" si="14"/>
        <v>plays</v>
      </c>
      <c r="S175" s="6">
        <f t="shared" si="15"/>
        <v>41412.208333333336</v>
      </c>
      <c r="T175" s="6">
        <f t="shared" si="16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7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3"/>
        <v>technology</v>
      </c>
      <c r="R176" t="str">
        <f t="shared" si="14"/>
        <v>wearables</v>
      </c>
      <c r="S176" s="6">
        <f t="shared" si="15"/>
        <v>42282.208333333328</v>
      </c>
      <c r="T176" s="6">
        <f t="shared" si="16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7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3"/>
        <v>theater</v>
      </c>
      <c r="R177" t="str">
        <f t="shared" si="14"/>
        <v>plays</v>
      </c>
      <c r="S177" s="6">
        <f t="shared" si="15"/>
        <v>42613.208333333328</v>
      </c>
      <c r="T177" s="6">
        <f t="shared" si="16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7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3"/>
        <v>theater</v>
      </c>
      <c r="R178" t="str">
        <f t="shared" si="14"/>
        <v>plays</v>
      </c>
      <c r="S178" s="6">
        <f t="shared" si="15"/>
        <v>42616.208333333328</v>
      </c>
      <c r="T178" s="6">
        <f t="shared" si="16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7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3"/>
        <v>theater</v>
      </c>
      <c r="R179" t="str">
        <f t="shared" si="14"/>
        <v>plays</v>
      </c>
      <c r="S179" s="6">
        <f t="shared" si="15"/>
        <v>40497.25</v>
      </c>
      <c r="T179" s="6">
        <f t="shared" si="16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7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3"/>
        <v>food</v>
      </c>
      <c r="R180" t="str">
        <f t="shared" si="14"/>
        <v>food trucks</v>
      </c>
      <c r="S180" s="6">
        <f t="shared" si="15"/>
        <v>42999.208333333328</v>
      </c>
      <c r="T180" s="6">
        <f t="shared" si="16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7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3"/>
        <v>theater</v>
      </c>
      <c r="R181" t="str">
        <f t="shared" si="14"/>
        <v>plays</v>
      </c>
      <c r="S181" s="6">
        <f t="shared" si="15"/>
        <v>41350.208333333336</v>
      </c>
      <c r="T181" s="6">
        <f t="shared" si="16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7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3"/>
        <v>technology</v>
      </c>
      <c r="R182" t="str">
        <f t="shared" si="14"/>
        <v>wearables</v>
      </c>
      <c r="S182" s="6">
        <f t="shared" si="15"/>
        <v>40259.208333333336</v>
      </c>
      <c r="T182" s="6">
        <f t="shared" si="16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7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3"/>
        <v>technology</v>
      </c>
      <c r="R183" t="str">
        <f t="shared" si="14"/>
        <v>web</v>
      </c>
      <c r="S183" s="6">
        <f t="shared" si="15"/>
        <v>43012.208333333328</v>
      </c>
      <c r="T183" s="6">
        <f t="shared" si="16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7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3"/>
        <v>theater</v>
      </c>
      <c r="R184" t="str">
        <f t="shared" si="14"/>
        <v>plays</v>
      </c>
      <c r="S184" s="6">
        <f t="shared" si="15"/>
        <v>43631.208333333328</v>
      </c>
      <c r="T184" s="6">
        <f t="shared" si="16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7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3"/>
        <v>music</v>
      </c>
      <c r="R185" t="str">
        <f t="shared" si="14"/>
        <v>rock</v>
      </c>
      <c r="S185" s="6">
        <f t="shared" si="15"/>
        <v>40430.208333333336</v>
      </c>
      <c r="T185" s="6">
        <f t="shared" si="16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7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3"/>
        <v>theater</v>
      </c>
      <c r="R186" t="str">
        <f t="shared" si="14"/>
        <v>plays</v>
      </c>
      <c r="S186" s="6">
        <f t="shared" si="15"/>
        <v>43588.208333333328</v>
      </c>
      <c r="T186" s="6">
        <f t="shared" si="16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7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3"/>
        <v>film &amp; video</v>
      </c>
      <c r="R187" t="str">
        <f t="shared" si="14"/>
        <v>television</v>
      </c>
      <c r="S187" s="6">
        <f t="shared" si="15"/>
        <v>43233.208333333328</v>
      </c>
      <c r="T187" s="6">
        <f t="shared" si="16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7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3"/>
        <v>theater</v>
      </c>
      <c r="R188" t="str">
        <f t="shared" si="14"/>
        <v>plays</v>
      </c>
      <c r="S188" s="6">
        <f t="shared" si="15"/>
        <v>41782.208333333336</v>
      </c>
      <c r="T188" s="6">
        <f t="shared" si="16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7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3"/>
        <v>film &amp; video</v>
      </c>
      <c r="R189" t="str">
        <f t="shared" si="14"/>
        <v>shorts</v>
      </c>
      <c r="S189" s="6">
        <f t="shared" si="15"/>
        <v>41328.25</v>
      </c>
      <c r="T189" s="6">
        <f t="shared" si="16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3"/>
        <v>theater</v>
      </c>
      <c r="R190" t="str">
        <f t="shared" si="14"/>
        <v>plays</v>
      </c>
      <c r="S190" s="6">
        <f t="shared" si="15"/>
        <v>41975.25</v>
      </c>
      <c r="T190" s="6">
        <f t="shared" si="16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7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3"/>
        <v>theater</v>
      </c>
      <c r="R191" t="str">
        <f t="shared" si="14"/>
        <v>plays</v>
      </c>
      <c r="S191" s="6">
        <f t="shared" si="15"/>
        <v>42433.25</v>
      </c>
      <c r="T191" s="6">
        <f t="shared" si="16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3"/>
        <v>theater</v>
      </c>
      <c r="R192" t="str">
        <f t="shared" si="14"/>
        <v>plays</v>
      </c>
      <c r="S192" s="6">
        <f t="shared" si="15"/>
        <v>41429.208333333336</v>
      </c>
      <c r="T192" s="6">
        <f t="shared" si="16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7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3"/>
        <v>theater</v>
      </c>
      <c r="R193" t="str">
        <f t="shared" si="14"/>
        <v>plays</v>
      </c>
      <c r="S193" s="6">
        <f t="shared" si="15"/>
        <v>43536.208333333328</v>
      </c>
      <c r="T193" s="6">
        <f t="shared" si="16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7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3"/>
        <v>music</v>
      </c>
      <c r="R194" t="str">
        <f t="shared" si="14"/>
        <v>rock</v>
      </c>
      <c r="S194" s="6">
        <f t="shared" si="15"/>
        <v>41817.208333333336</v>
      </c>
      <c r="T194" s="6">
        <f t="shared" si="16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ROUND(((E195/D195)*100),0)</f>
        <v>46</v>
      </c>
      <c r="G195" t="s">
        <v>14</v>
      </c>
      <c r="H195">
        <v>65</v>
      </c>
      <c r="I195">
        <f t="shared" si="17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9">LEFT(P195,SEARCH("/",P195)-1)</f>
        <v>music</v>
      </c>
      <c r="R195" t="str">
        <f t="shared" ref="R195:R258" si="20">RIGHT(P195,LEN(P195)-SEARCH("/",P195))</f>
        <v>indie rock</v>
      </c>
      <c r="S195" s="6">
        <f t="shared" ref="S195:S258" si="21">(((L195/60)/60)/24)+DATE(1970,1,1)</f>
        <v>43198.208333333328</v>
      </c>
      <c r="T195" s="6">
        <f t="shared" ref="T195:T258" si="22">(((M195/60)/60)/24)+DATE(1970,1,1)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ref="I196:I259" si="23">ROUND((E196/H196),2)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9"/>
        <v>music</v>
      </c>
      <c r="R196" t="str">
        <f t="shared" si="20"/>
        <v>metal</v>
      </c>
      <c r="S196" s="6">
        <f t="shared" si="21"/>
        <v>42261.208333333328</v>
      </c>
      <c r="T196" s="6">
        <f t="shared" si="22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23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9"/>
        <v>music</v>
      </c>
      <c r="R197" t="str">
        <f t="shared" si="20"/>
        <v>electric music</v>
      </c>
      <c r="S197" s="6">
        <f t="shared" si="21"/>
        <v>43310.208333333328</v>
      </c>
      <c r="T197" s="6">
        <f t="shared" si="22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9"/>
        <v>technology</v>
      </c>
      <c r="R198" t="str">
        <f t="shared" si="20"/>
        <v>wearables</v>
      </c>
      <c r="S198" s="6">
        <f t="shared" si="21"/>
        <v>42616.208333333328</v>
      </c>
      <c r="T198" s="6">
        <f t="shared" si="22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23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9"/>
        <v>film &amp; video</v>
      </c>
      <c r="R199" t="str">
        <f t="shared" si="20"/>
        <v>drama</v>
      </c>
      <c r="S199" s="6">
        <f t="shared" si="21"/>
        <v>42909.208333333328</v>
      </c>
      <c r="T199" s="6">
        <f t="shared" si="22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23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9"/>
        <v>music</v>
      </c>
      <c r="R200" t="str">
        <f t="shared" si="20"/>
        <v>electric music</v>
      </c>
      <c r="S200" s="6">
        <f t="shared" si="21"/>
        <v>40396.208333333336</v>
      </c>
      <c r="T200" s="6">
        <f t="shared" si="22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2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9"/>
        <v>music</v>
      </c>
      <c r="R201" t="str">
        <f t="shared" si="20"/>
        <v>rock</v>
      </c>
      <c r="S201" s="6">
        <f t="shared" si="21"/>
        <v>42192.208333333328</v>
      </c>
      <c r="T201" s="6">
        <f t="shared" si="22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9"/>
        <v>theater</v>
      </c>
      <c r="R202" t="str">
        <f t="shared" si="20"/>
        <v>plays</v>
      </c>
      <c r="S202" s="6">
        <f t="shared" si="21"/>
        <v>40262.208333333336</v>
      </c>
      <c r="T202" s="6">
        <f t="shared" si="22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23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9"/>
        <v>technology</v>
      </c>
      <c r="R203" t="str">
        <f t="shared" si="20"/>
        <v>web</v>
      </c>
      <c r="S203" s="6">
        <f t="shared" si="21"/>
        <v>41845.208333333336</v>
      </c>
      <c r="T203" s="6">
        <f t="shared" si="22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2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9"/>
        <v>food</v>
      </c>
      <c r="R204" t="str">
        <f t="shared" si="20"/>
        <v>food trucks</v>
      </c>
      <c r="S204" s="6">
        <f t="shared" si="21"/>
        <v>40818.208333333336</v>
      </c>
      <c r="T204" s="6">
        <f t="shared" si="22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23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9"/>
        <v>theater</v>
      </c>
      <c r="R205" t="str">
        <f t="shared" si="20"/>
        <v>plays</v>
      </c>
      <c r="S205" s="6">
        <f t="shared" si="21"/>
        <v>42752.25</v>
      </c>
      <c r="T205" s="6">
        <f t="shared" si="22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23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9"/>
        <v>music</v>
      </c>
      <c r="R206" t="str">
        <f t="shared" si="20"/>
        <v>jazz</v>
      </c>
      <c r="S206" s="6">
        <f t="shared" si="21"/>
        <v>40636.208333333336</v>
      </c>
      <c r="T206" s="6">
        <f t="shared" si="22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2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9"/>
        <v>theater</v>
      </c>
      <c r="R207" t="str">
        <f t="shared" si="20"/>
        <v>plays</v>
      </c>
      <c r="S207" s="6">
        <f t="shared" si="21"/>
        <v>43390.208333333328</v>
      </c>
      <c r="T207" s="6">
        <f t="shared" si="22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23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9"/>
        <v>publishing</v>
      </c>
      <c r="R208" t="str">
        <f t="shared" si="20"/>
        <v>fiction</v>
      </c>
      <c r="S208" s="6">
        <f t="shared" si="21"/>
        <v>40236.25</v>
      </c>
      <c r="T208" s="6">
        <f t="shared" si="22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9"/>
        <v>music</v>
      </c>
      <c r="R209" t="str">
        <f t="shared" si="20"/>
        <v>rock</v>
      </c>
      <c r="S209" s="6">
        <f t="shared" si="21"/>
        <v>43340.208333333328</v>
      </c>
      <c r="T209" s="6">
        <f t="shared" si="22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23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9"/>
        <v>film &amp; video</v>
      </c>
      <c r="R210" t="str">
        <f t="shared" si="20"/>
        <v>documentary</v>
      </c>
      <c r="S210" s="6">
        <f t="shared" si="21"/>
        <v>43048.25</v>
      </c>
      <c r="T210" s="6">
        <f t="shared" si="22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23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9"/>
        <v>film &amp; video</v>
      </c>
      <c r="R211" t="str">
        <f t="shared" si="20"/>
        <v>documentary</v>
      </c>
      <c r="S211" s="6">
        <f t="shared" si="21"/>
        <v>42496.208333333328</v>
      </c>
      <c r="T211" s="6">
        <f t="shared" si="22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23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9"/>
        <v>film &amp; video</v>
      </c>
      <c r="R212" t="str">
        <f t="shared" si="20"/>
        <v>science fiction</v>
      </c>
      <c r="S212" s="6">
        <f t="shared" si="21"/>
        <v>42797.25</v>
      </c>
      <c r="T212" s="6">
        <f t="shared" si="22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23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9"/>
        <v>theater</v>
      </c>
      <c r="R213" t="str">
        <f t="shared" si="20"/>
        <v>plays</v>
      </c>
      <c r="S213" s="6">
        <f t="shared" si="21"/>
        <v>41513.208333333336</v>
      </c>
      <c r="T213" s="6">
        <f t="shared" si="22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2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9"/>
        <v>theater</v>
      </c>
      <c r="R214" t="str">
        <f t="shared" si="20"/>
        <v>plays</v>
      </c>
      <c r="S214" s="6">
        <f t="shared" si="21"/>
        <v>43814.25</v>
      </c>
      <c r="T214" s="6">
        <f t="shared" si="22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23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9"/>
        <v>music</v>
      </c>
      <c r="R215" t="str">
        <f t="shared" si="20"/>
        <v>indie rock</v>
      </c>
      <c r="S215" s="6">
        <f t="shared" si="21"/>
        <v>40488.208333333336</v>
      </c>
      <c r="T215" s="6">
        <f t="shared" si="22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23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9"/>
        <v>music</v>
      </c>
      <c r="R216" t="str">
        <f t="shared" si="20"/>
        <v>rock</v>
      </c>
      <c r="S216" s="6">
        <f t="shared" si="21"/>
        <v>40409.208333333336</v>
      </c>
      <c r="T216" s="6">
        <f t="shared" si="22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23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9"/>
        <v>theater</v>
      </c>
      <c r="R217" t="str">
        <f t="shared" si="20"/>
        <v>plays</v>
      </c>
      <c r="S217" s="6">
        <f t="shared" si="21"/>
        <v>43509.25</v>
      </c>
      <c r="T217" s="6">
        <f t="shared" si="22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23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9"/>
        <v>theater</v>
      </c>
      <c r="R218" t="str">
        <f t="shared" si="20"/>
        <v>plays</v>
      </c>
      <c r="S218" s="6">
        <f t="shared" si="21"/>
        <v>40869.25</v>
      </c>
      <c r="T218" s="6">
        <f t="shared" si="22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23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9"/>
        <v>film &amp; video</v>
      </c>
      <c r="R219" t="str">
        <f t="shared" si="20"/>
        <v>science fiction</v>
      </c>
      <c r="S219" s="6">
        <f t="shared" si="21"/>
        <v>43583.208333333328</v>
      </c>
      <c r="T219" s="6">
        <f t="shared" si="22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23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9"/>
        <v>film &amp; video</v>
      </c>
      <c r="R220" t="str">
        <f t="shared" si="20"/>
        <v>shorts</v>
      </c>
      <c r="S220" s="6">
        <f t="shared" si="21"/>
        <v>40858.25</v>
      </c>
      <c r="T220" s="6">
        <f t="shared" si="22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23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9"/>
        <v>film &amp; video</v>
      </c>
      <c r="R221" t="str">
        <f t="shared" si="20"/>
        <v>animation</v>
      </c>
      <c r="S221" s="6">
        <f t="shared" si="21"/>
        <v>41137.208333333336</v>
      </c>
      <c r="T221" s="6">
        <f t="shared" si="22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23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9"/>
        <v>theater</v>
      </c>
      <c r="R222" t="str">
        <f t="shared" si="20"/>
        <v>plays</v>
      </c>
      <c r="S222" s="6">
        <f t="shared" si="21"/>
        <v>40725.208333333336</v>
      </c>
      <c r="T222" s="6">
        <f t="shared" si="22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23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9"/>
        <v>food</v>
      </c>
      <c r="R223" t="str">
        <f t="shared" si="20"/>
        <v>food trucks</v>
      </c>
      <c r="S223" s="6">
        <f t="shared" si="21"/>
        <v>41081.208333333336</v>
      </c>
      <c r="T223" s="6">
        <f t="shared" si="22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23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9"/>
        <v>photography</v>
      </c>
      <c r="R224" t="str">
        <f t="shared" si="20"/>
        <v>photography books</v>
      </c>
      <c r="S224" s="6">
        <f t="shared" si="21"/>
        <v>41914.208333333336</v>
      </c>
      <c r="T224" s="6">
        <f t="shared" si="22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23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9"/>
        <v>theater</v>
      </c>
      <c r="R225" t="str">
        <f t="shared" si="20"/>
        <v>plays</v>
      </c>
      <c r="S225" s="6">
        <f t="shared" si="21"/>
        <v>42445.208333333328</v>
      </c>
      <c r="T225" s="6">
        <f t="shared" si="22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23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9"/>
        <v>film &amp; video</v>
      </c>
      <c r="R226" t="str">
        <f t="shared" si="20"/>
        <v>science fiction</v>
      </c>
      <c r="S226" s="6">
        <f t="shared" si="21"/>
        <v>41906.208333333336</v>
      </c>
      <c r="T226" s="6">
        <f t="shared" si="22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23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9"/>
        <v>music</v>
      </c>
      <c r="R227" t="str">
        <f t="shared" si="20"/>
        <v>rock</v>
      </c>
      <c r="S227" s="6">
        <f t="shared" si="21"/>
        <v>41762.208333333336</v>
      </c>
      <c r="T227" s="6">
        <f t="shared" si="22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23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9"/>
        <v>photography</v>
      </c>
      <c r="R228" t="str">
        <f t="shared" si="20"/>
        <v>photography books</v>
      </c>
      <c r="S228" s="6">
        <f t="shared" si="21"/>
        <v>40276.208333333336</v>
      </c>
      <c r="T228" s="6">
        <f t="shared" si="22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23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9"/>
        <v>games</v>
      </c>
      <c r="R229" t="str">
        <f t="shared" si="20"/>
        <v>mobile games</v>
      </c>
      <c r="S229" s="6">
        <f t="shared" si="21"/>
        <v>42139.208333333328</v>
      </c>
      <c r="T229" s="6">
        <f t="shared" si="22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23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9"/>
        <v>film &amp; video</v>
      </c>
      <c r="R230" t="str">
        <f t="shared" si="20"/>
        <v>animation</v>
      </c>
      <c r="S230" s="6">
        <f t="shared" si="21"/>
        <v>42613.208333333328</v>
      </c>
      <c r="T230" s="6">
        <f t="shared" si="22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2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9"/>
        <v>games</v>
      </c>
      <c r="R231" t="str">
        <f t="shared" si="20"/>
        <v>mobile games</v>
      </c>
      <c r="S231" s="6">
        <f t="shared" si="21"/>
        <v>42887.208333333328</v>
      </c>
      <c r="T231" s="6">
        <f t="shared" si="22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23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9"/>
        <v>games</v>
      </c>
      <c r="R232" t="str">
        <f t="shared" si="20"/>
        <v>video games</v>
      </c>
      <c r="S232" s="6">
        <f t="shared" si="21"/>
        <v>43805.25</v>
      </c>
      <c r="T232" s="6">
        <f t="shared" si="22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23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9"/>
        <v>theater</v>
      </c>
      <c r="R233" t="str">
        <f t="shared" si="20"/>
        <v>plays</v>
      </c>
      <c r="S233" s="6">
        <f t="shared" si="21"/>
        <v>41415.208333333336</v>
      </c>
      <c r="T233" s="6">
        <f t="shared" si="22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23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9"/>
        <v>theater</v>
      </c>
      <c r="R234" t="str">
        <f t="shared" si="20"/>
        <v>plays</v>
      </c>
      <c r="S234" s="6">
        <f t="shared" si="21"/>
        <v>42576.208333333328</v>
      </c>
      <c r="T234" s="6">
        <f t="shared" si="22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23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9"/>
        <v>film &amp; video</v>
      </c>
      <c r="R235" t="str">
        <f t="shared" si="20"/>
        <v>animation</v>
      </c>
      <c r="S235" s="6">
        <f t="shared" si="21"/>
        <v>40706.208333333336</v>
      </c>
      <c r="T235" s="6">
        <f t="shared" si="22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23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9"/>
        <v>games</v>
      </c>
      <c r="R236" t="str">
        <f t="shared" si="20"/>
        <v>video games</v>
      </c>
      <c r="S236" s="6">
        <f t="shared" si="21"/>
        <v>42969.208333333328</v>
      </c>
      <c r="T236" s="6">
        <f t="shared" si="22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23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9"/>
        <v>film &amp; video</v>
      </c>
      <c r="R237" t="str">
        <f t="shared" si="20"/>
        <v>animation</v>
      </c>
      <c r="S237" s="6">
        <f t="shared" si="21"/>
        <v>42779.25</v>
      </c>
      <c r="T237" s="6">
        <f t="shared" si="22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23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9"/>
        <v>music</v>
      </c>
      <c r="R238" t="str">
        <f t="shared" si="20"/>
        <v>rock</v>
      </c>
      <c r="S238" s="6">
        <f t="shared" si="21"/>
        <v>43641.208333333328</v>
      </c>
      <c r="T238" s="6">
        <f t="shared" si="22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23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9"/>
        <v>film &amp; video</v>
      </c>
      <c r="R239" t="str">
        <f t="shared" si="20"/>
        <v>animation</v>
      </c>
      <c r="S239" s="6">
        <f t="shared" si="21"/>
        <v>41754.208333333336</v>
      </c>
      <c r="T239" s="6">
        <f t="shared" si="22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23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9"/>
        <v>theater</v>
      </c>
      <c r="R240" t="str">
        <f t="shared" si="20"/>
        <v>plays</v>
      </c>
      <c r="S240" s="6">
        <f t="shared" si="21"/>
        <v>43083.25</v>
      </c>
      <c r="T240" s="6">
        <f t="shared" si="22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23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9"/>
        <v>technology</v>
      </c>
      <c r="R241" t="str">
        <f t="shared" si="20"/>
        <v>wearables</v>
      </c>
      <c r="S241" s="6">
        <f t="shared" si="21"/>
        <v>42245.208333333328</v>
      </c>
      <c r="T241" s="6">
        <f t="shared" si="22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23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9"/>
        <v>theater</v>
      </c>
      <c r="R242" t="str">
        <f t="shared" si="20"/>
        <v>plays</v>
      </c>
      <c r="S242" s="6">
        <f t="shared" si="21"/>
        <v>40396.208333333336</v>
      </c>
      <c r="T242" s="6">
        <f t="shared" si="22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23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9"/>
        <v>publishing</v>
      </c>
      <c r="R243" t="str">
        <f t="shared" si="20"/>
        <v>nonfiction</v>
      </c>
      <c r="S243" s="6">
        <f t="shared" si="21"/>
        <v>41742.208333333336</v>
      </c>
      <c r="T243" s="6">
        <f t="shared" si="22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23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9"/>
        <v>music</v>
      </c>
      <c r="R244" t="str">
        <f t="shared" si="20"/>
        <v>rock</v>
      </c>
      <c r="S244" s="6">
        <f t="shared" si="21"/>
        <v>42865.208333333328</v>
      </c>
      <c r="T244" s="6">
        <f t="shared" si="22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23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9"/>
        <v>theater</v>
      </c>
      <c r="R245" t="str">
        <f t="shared" si="20"/>
        <v>plays</v>
      </c>
      <c r="S245" s="6">
        <f t="shared" si="21"/>
        <v>43163.25</v>
      </c>
      <c r="T245" s="6">
        <f t="shared" si="22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23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9"/>
        <v>theater</v>
      </c>
      <c r="R246" t="str">
        <f t="shared" si="20"/>
        <v>plays</v>
      </c>
      <c r="S246" s="6">
        <f t="shared" si="21"/>
        <v>41834.208333333336</v>
      </c>
      <c r="T246" s="6">
        <f t="shared" si="22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23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9"/>
        <v>theater</v>
      </c>
      <c r="R247" t="str">
        <f t="shared" si="20"/>
        <v>plays</v>
      </c>
      <c r="S247" s="6">
        <f t="shared" si="21"/>
        <v>41736.208333333336</v>
      </c>
      <c r="T247" s="6">
        <f t="shared" si="22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2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9"/>
        <v>technology</v>
      </c>
      <c r="R248" t="str">
        <f t="shared" si="20"/>
        <v>web</v>
      </c>
      <c r="S248" s="6">
        <f t="shared" si="21"/>
        <v>41491.208333333336</v>
      </c>
      <c r="T248" s="6">
        <f t="shared" si="22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23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9"/>
        <v>publishing</v>
      </c>
      <c r="R249" t="str">
        <f t="shared" si="20"/>
        <v>fiction</v>
      </c>
      <c r="S249" s="6">
        <f t="shared" si="21"/>
        <v>42726.25</v>
      </c>
      <c r="T249" s="6">
        <f t="shared" si="22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23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9"/>
        <v>games</v>
      </c>
      <c r="R250" t="str">
        <f t="shared" si="20"/>
        <v>mobile games</v>
      </c>
      <c r="S250" s="6">
        <f t="shared" si="21"/>
        <v>42004.25</v>
      </c>
      <c r="T250" s="6">
        <f t="shared" si="22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23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9"/>
        <v>publishing</v>
      </c>
      <c r="R251" t="str">
        <f t="shared" si="20"/>
        <v>translations</v>
      </c>
      <c r="S251" s="6">
        <f t="shared" si="21"/>
        <v>42006.25</v>
      </c>
      <c r="T251" s="6">
        <f t="shared" si="22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9"/>
        <v>music</v>
      </c>
      <c r="R252" t="str">
        <f t="shared" si="20"/>
        <v>rock</v>
      </c>
      <c r="S252" s="6">
        <f t="shared" si="21"/>
        <v>40203.25</v>
      </c>
      <c r="T252" s="6">
        <f t="shared" si="22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2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9"/>
        <v>theater</v>
      </c>
      <c r="R253" t="str">
        <f t="shared" si="20"/>
        <v>plays</v>
      </c>
      <c r="S253" s="6">
        <f t="shared" si="21"/>
        <v>41252.25</v>
      </c>
      <c r="T253" s="6">
        <f t="shared" si="22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23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9"/>
        <v>theater</v>
      </c>
      <c r="R254" t="str">
        <f t="shared" si="20"/>
        <v>plays</v>
      </c>
      <c r="S254" s="6">
        <f t="shared" si="21"/>
        <v>41572.208333333336</v>
      </c>
      <c r="T254" s="6">
        <f t="shared" si="22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23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9"/>
        <v>film &amp; video</v>
      </c>
      <c r="R255" t="str">
        <f t="shared" si="20"/>
        <v>drama</v>
      </c>
      <c r="S255" s="6">
        <f t="shared" si="21"/>
        <v>40641.208333333336</v>
      </c>
      <c r="T255" s="6">
        <f t="shared" si="22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23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9"/>
        <v>publishing</v>
      </c>
      <c r="R256" t="str">
        <f t="shared" si="20"/>
        <v>nonfiction</v>
      </c>
      <c r="S256" s="6">
        <f t="shared" si="21"/>
        <v>42787.25</v>
      </c>
      <c r="T256" s="6">
        <f t="shared" si="22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23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9"/>
        <v>music</v>
      </c>
      <c r="R257" t="str">
        <f t="shared" si="20"/>
        <v>rock</v>
      </c>
      <c r="S257" s="6">
        <f t="shared" si="21"/>
        <v>40590.25</v>
      </c>
      <c r="T257" s="6">
        <f t="shared" si="22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23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9"/>
        <v>music</v>
      </c>
      <c r="R258" t="str">
        <f t="shared" si="20"/>
        <v>rock</v>
      </c>
      <c r="S258" s="6">
        <f t="shared" si="21"/>
        <v>42393.25</v>
      </c>
      <c r="T258" s="6">
        <f t="shared" si="22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ROUND(((E259/D259)*100),0)</f>
        <v>146</v>
      </c>
      <c r="G259" t="s">
        <v>20</v>
      </c>
      <c r="H259">
        <v>92</v>
      </c>
      <c r="I259">
        <f t="shared" si="23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5">LEFT(P259,SEARCH("/",P259)-1)</f>
        <v>theater</v>
      </c>
      <c r="R259" t="str">
        <f t="shared" ref="R259:R322" si="26">RIGHT(P259,LEN(P259)-SEARCH("/",P259))</f>
        <v>plays</v>
      </c>
      <c r="S259" s="6">
        <f t="shared" ref="S259:S322" si="27">(((L259/60)/60)/24)+DATE(1970,1,1)</f>
        <v>41338.25</v>
      </c>
      <c r="T259" s="6">
        <f t="shared" ref="T259:T322" si="28">(((M259/60)/60)/24)+DATE(1970,1,1)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ref="I260:I323" si="29">ROUND((E260/H260),2)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5"/>
        <v>theater</v>
      </c>
      <c r="R260" t="str">
        <f t="shared" si="26"/>
        <v>plays</v>
      </c>
      <c r="S260" s="6">
        <f t="shared" si="27"/>
        <v>42712.25</v>
      </c>
      <c r="T260" s="6">
        <f t="shared" si="2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5"/>
        <v>photography</v>
      </c>
      <c r="R261" t="str">
        <f t="shared" si="26"/>
        <v>photography books</v>
      </c>
      <c r="S261" s="6">
        <f t="shared" si="27"/>
        <v>41251.25</v>
      </c>
      <c r="T261" s="6">
        <f t="shared" si="2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5"/>
        <v>music</v>
      </c>
      <c r="R262" t="str">
        <f t="shared" si="26"/>
        <v>rock</v>
      </c>
      <c r="S262" s="6">
        <f t="shared" si="27"/>
        <v>41180.208333333336</v>
      </c>
      <c r="T262" s="6">
        <f t="shared" si="2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5"/>
        <v>music</v>
      </c>
      <c r="R263" t="str">
        <f t="shared" si="26"/>
        <v>rock</v>
      </c>
      <c r="S263" s="6">
        <f t="shared" si="27"/>
        <v>40415.208333333336</v>
      </c>
      <c r="T263" s="6">
        <f t="shared" si="2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5"/>
        <v>music</v>
      </c>
      <c r="R264" t="str">
        <f t="shared" si="26"/>
        <v>indie rock</v>
      </c>
      <c r="S264" s="6">
        <f t="shared" si="27"/>
        <v>40638.208333333336</v>
      </c>
      <c r="T264" s="6">
        <f t="shared" si="2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5"/>
        <v>photography</v>
      </c>
      <c r="R265" t="str">
        <f t="shared" si="26"/>
        <v>photography books</v>
      </c>
      <c r="S265" s="6">
        <f t="shared" si="27"/>
        <v>40187.25</v>
      </c>
      <c r="T265" s="6">
        <f t="shared" si="2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5"/>
        <v>theater</v>
      </c>
      <c r="R266" t="str">
        <f t="shared" si="26"/>
        <v>plays</v>
      </c>
      <c r="S266" s="6">
        <f t="shared" si="27"/>
        <v>41317.25</v>
      </c>
      <c r="T266" s="6">
        <f t="shared" si="2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5"/>
        <v>theater</v>
      </c>
      <c r="R267" t="str">
        <f t="shared" si="26"/>
        <v>plays</v>
      </c>
      <c r="S267" s="6">
        <f t="shared" si="27"/>
        <v>42372.25</v>
      </c>
      <c r="T267" s="6">
        <f t="shared" si="2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5"/>
        <v>music</v>
      </c>
      <c r="R268" t="str">
        <f t="shared" si="26"/>
        <v>jazz</v>
      </c>
      <c r="S268" s="6">
        <f t="shared" si="27"/>
        <v>41950.25</v>
      </c>
      <c r="T268" s="6">
        <f t="shared" si="2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5"/>
        <v>theater</v>
      </c>
      <c r="R269" t="str">
        <f t="shared" si="26"/>
        <v>plays</v>
      </c>
      <c r="S269" s="6">
        <f t="shared" si="27"/>
        <v>41206.208333333336</v>
      </c>
      <c r="T269" s="6">
        <f t="shared" si="2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5"/>
        <v>film &amp; video</v>
      </c>
      <c r="R270" t="str">
        <f t="shared" si="26"/>
        <v>documentary</v>
      </c>
      <c r="S270" s="6">
        <f t="shared" si="27"/>
        <v>41186.208333333336</v>
      </c>
      <c r="T270" s="6">
        <f t="shared" si="2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5"/>
        <v>film &amp; video</v>
      </c>
      <c r="R271" t="str">
        <f t="shared" si="26"/>
        <v>television</v>
      </c>
      <c r="S271" s="6">
        <f t="shared" si="27"/>
        <v>43496.25</v>
      </c>
      <c r="T271" s="6">
        <f t="shared" si="2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5"/>
        <v>games</v>
      </c>
      <c r="R272" t="str">
        <f t="shared" si="26"/>
        <v>video games</v>
      </c>
      <c r="S272" s="6">
        <f t="shared" si="27"/>
        <v>40514.25</v>
      </c>
      <c r="T272" s="6">
        <f t="shared" si="2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5"/>
        <v>photography</v>
      </c>
      <c r="R273" t="str">
        <f t="shared" si="26"/>
        <v>photography books</v>
      </c>
      <c r="S273" s="6">
        <f t="shared" si="27"/>
        <v>42345.25</v>
      </c>
      <c r="T273" s="6">
        <f t="shared" si="2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5"/>
        <v>theater</v>
      </c>
      <c r="R274" t="str">
        <f t="shared" si="26"/>
        <v>plays</v>
      </c>
      <c r="S274" s="6">
        <f t="shared" si="27"/>
        <v>43656.208333333328</v>
      </c>
      <c r="T274" s="6">
        <f t="shared" si="2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5"/>
        <v>theater</v>
      </c>
      <c r="R275" t="str">
        <f t="shared" si="26"/>
        <v>plays</v>
      </c>
      <c r="S275" s="6">
        <f t="shared" si="27"/>
        <v>42995.208333333328</v>
      </c>
      <c r="T275" s="6">
        <f t="shared" si="2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5"/>
        <v>theater</v>
      </c>
      <c r="R276" t="str">
        <f t="shared" si="26"/>
        <v>plays</v>
      </c>
      <c r="S276" s="6">
        <f t="shared" si="27"/>
        <v>43045.25</v>
      </c>
      <c r="T276" s="6">
        <f t="shared" si="2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5"/>
        <v>publishing</v>
      </c>
      <c r="R277" t="str">
        <f t="shared" si="26"/>
        <v>translations</v>
      </c>
      <c r="S277" s="6">
        <f t="shared" si="27"/>
        <v>43561.208333333328</v>
      </c>
      <c r="T277" s="6">
        <f t="shared" si="2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5"/>
        <v>games</v>
      </c>
      <c r="R278" t="str">
        <f t="shared" si="26"/>
        <v>video games</v>
      </c>
      <c r="S278" s="6">
        <f t="shared" si="27"/>
        <v>41018.208333333336</v>
      </c>
      <c r="T278" s="6">
        <f t="shared" si="2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5"/>
        <v>theater</v>
      </c>
      <c r="R279" t="str">
        <f t="shared" si="26"/>
        <v>plays</v>
      </c>
      <c r="S279" s="6">
        <f t="shared" si="27"/>
        <v>40378.208333333336</v>
      </c>
      <c r="T279" s="6">
        <f t="shared" si="2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5"/>
        <v>technology</v>
      </c>
      <c r="R280" t="str">
        <f t="shared" si="26"/>
        <v>web</v>
      </c>
      <c r="S280" s="6">
        <f t="shared" si="27"/>
        <v>41239.25</v>
      </c>
      <c r="T280" s="6">
        <f t="shared" si="2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5"/>
        <v>theater</v>
      </c>
      <c r="R281" t="str">
        <f t="shared" si="26"/>
        <v>plays</v>
      </c>
      <c r="S281" s="6">
        <f t="shared" si="27"/>
        <v>43346.208333333328</v>
      </c>
      <c r="T281" s="6">
        <f t="shared" si="2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5"/>
        <v>film &amp; video</v>
      </c>
      <c r="R282" t="str">
        <f t="shared" si="26"/>
        <v>animation</v>
      </c>
      <c r="S282" s="6">
        <f t="shared" si="27"/>
        <v>43060.25</v>
      </c>
      <c r="T282" s="6">
        <f t="shared" si="2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5"/>
        <v>theater</v>
      </c>
      <c r="R283" t="str">
        <f t="shared" si="26"/>
        <v>plays</v>
      </c>
      <c r="S283" s="6">
        <f t="shared" si="27"/>
        <v>40979.25</v>
      </c>
      <c r="T283" s="6">
        <f t="shared" si="2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5"/>
        <v>film &amp; video</v>
      </c>
      <c r="R284" t="str">
        <f t="shared" si="26"/>
        <v>television</v>
      </c>
      <c r="S284" s="6">
        <f t="shared" si="27"/>
        <v>42701.25</v>
      </c>
      <c r="T284" s="6">
        <f t="shared" si="2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5"/>
        <v>music</v>
      </c>
      <c r="R285" t="str">
        <f t="shared" si="26"/>
        <v>rock</v>
      </c>
      <c r="S285" s="6">
        <f t="shared" si="27"/>
        <v>42520.208333333328</v>
      </c>
      <c r="T285" s="6">
        <f t="shared" si="2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5"/>
        <v>technology</v>
      </c>
      <c r="R286" t="str">
        <f t="shared" si="26"/>
        <v>web</v>
      </c>
      <c r="S286" s="6">
        <f t="shared" si="27"/>
        <v>41030.208333333336</v>
      </c>
      <c r="T286" s="6">
        <f t="shared" si="2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5"/>
        <v>theater</v>
      </c>
      <c r="R287" t="str">
        <f t="shared" si="26"/>
        <v>plays</v>
      </c>
      <c r="S287" s="6">
        <f t="shared" si="27"/>
        <v>42623.208333333328</v>
      </c>
      <c r="T287" s="6">
        <f t="shared" si="2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5"/>
        <v>theater</v>
      </c>
      <c r="R288" t="str">
        <f t="shared" si="26"/>
        <v>plays</v>
      </c>
      <c r="S288" s="6">
        <f t="shared" si="27"/>
        <v>42697.25</v>
      </c>
      <c r="T288" s="6">
        <f t="shared" si="2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5"/>
        <v>music</v>
      </c>
      <c r="R289" t="str">
        <f t="shared" si="26"/>
        <v>electric music</v>
      </c>
      <c r="S289" s="6">
        <f t="shared" si="27"/>
        <v>42122.208333333328</v>
      </c>
      <c r="T289" s="6">
        <f t="shared" si="2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5"/>
        <v>music</v>
      </c>
      <c r="R290" t="str">
        <f t="shared" si="26"/>
        <v>metal</v>
      </c>
      <c r="S290" s="6">
        <f t="shared" si="27"/>
        <v>40982.208333333336</v>
      </c>
      <c r="T290" s="6">
        <f t="shared" si="2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5"/>
        <v>theater</v>
      </c>
      <c r="R291" t="str">
        <f t="shared" si="26"/>
        <v>plays</v>
      </c>
      <c r="S291" s="6">
        <f t="shared" si="27"/>
        <v>42219.208333333328</v>
      </c>
      <c r="T291" s="6">
        <f t="shared" si="2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5"/>
        <v>film &amp; video</v>
      </c>
      <c r="R292" t="str">
        <f t="shared" si="26"/>
        <v>documentary</v>
      </c>
      <c r="S292" s="6">
        <f t="shared" si="27"/>
        <v>41404.208333333336</v>
      </c>
      <c r="T292" s="6">
        <f t="shared" si="2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5"/>
        <v>technology</v>
      </c>
      <c r="R293" t="str">
        <f t="shared" si="26"/>
        <v>web</v>
      </c>
      <c r="S293" s="6">
        <f t="shared" si="27"/>
        <v>40831.208333333336</v>
      </c>
      <c r="T293" s="6">
        <f t="shared" si="2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5"/>
        <v>food</v>
      </c>
      <c r="R294" t="str">
        <f t="shared" si="26"/>
        <v>food trucks</v>
      </c>
      <c r="S294" s="6">
        <f t="shared" si="27"/>
        <v>40984.208333333336</v>
      </c>
      <c r="T294" s="6">
        <f t="shared" si="2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5"/>
        <v>theater</v>
      </c>
      <c r="R295" t="str">
        <f t="shared" si="26"/>
        <v>plays</v>
      </c>
      <c r="S295" s="6">
        <f t="shared" si="27"/>
        <v>40456.208333333336</v>
      </c>
      <c r="T295" s="6">
        <f t="shared" si="2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5"/>
        <v>theater</v>
      </c>
      <c r="R296" t="str">
        <f t="shared" si="26"/>
        <v>plays</v>
      </c>
      <c r="S296" s="6">
        <f t="shared" si="27"/>
        <v>43399.208333333328</v>
      </c>
      <c r="T296" s="6">
        <f t="shared" si="2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5"/>
        <v>theater</v>
      </c>
      <c r="R297" t="str">
        <f t="shared" si="26"/>
        <v>plays</v>
      </c>
      <c r="S297" s="6">
        <f t="shared" si="27"/>
        <v>41562.208333333336</v>
      </c>
      <c r="T297" s="6">
        <f t="shared" si="2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5"/>
        <v>theater</v>
      </c>
      <c r="R298" t="str">
        <f t="shared" si="26"/>
        <v>plays</v>
      </c>
      <c r="S298" s="6">
        <f t="shared" si="27"/>
        <v>43493.25</v>
      </c>
      <c r="T298" s="6">
        <f t="shared" si="2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5"/>
        <v>theater</v>
      </c>
      <c r="R299" t="str">
        <f t="shared" si="26"/>
        <v>plays</v>
      </c>
      <c r="S299" s="6">
        <f t="shared" si="27"/>
        <v>41653.25</v>
      </c>
      <c r="T299" s="6">
        <f t="shared" si="2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5"/>
        <v>music</v>
      </c>
      <c r="R300" t="str">
        <f t="shared" si="26"/>
        <v>rock</v>
      </c>
      <c r="S300" s="6">
        <f t="shared" si="27"/>
        <v>42426.25</v>
      </c>
      <c r="T300" s="6">
        <f t="shared" si="2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5"/>
        <v>food</v>
      </c>
      <c r="R301" t="str">
        <f t="shared" si="26"/>
        <v>food trucks</v>
      </c>
      <c r="S301" s="6">
        <f t="shared" si="27"/>
        <v>42432.25</v>
      </c>
      <c r="T301" s="6">
        <f t="shared" si="2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5"/>
        <v>publishing</v>
      </c>
      <c r="R302" t="str">
        <f t="shared" si="26"/>
        <v>nonfiction</v>
      </c>
      <c r="S302" s="6">
        <f t="shared" si="27"/>
        <v>42977.208333333328</v>
      </c>
      <c r="T302" s="6">
        <f t="shared" si="2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5"/>
        <v>film &amp; video</v>
      </c>
      <c r="R303" t="str">
        <f t="shared" si="26"/>
        <v>documentary</v>
      </c>
      <c r="S303" s="6">
        <f t="shared" si="27"/>
        <v>42061.25</v>
      </c>
      <c r="T303" s="6">
        <f t="shared" si="2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5"/>
        <v>theater</v>
      </c>
      <c r="R304" t="str">
        <f t="shared" si="26"/>
        <v>plays</v>
      </c>
      <c r="S304" s="6">
        <f t="shared" si="27"/>
        <v>43345.208333333328</v>
      </c>
      <c r="T304" s="6">
        <f t="shared" si="2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5"/>
        <v>music</v>
      </c>
      <c r="R305" t="str">
        <f t="shared" si="26"/>
        <v>indie rock</v>
      </c>
      <c r="S305" s="6">
        <f t="shared" si="27"/>
        <v>42376.25</v>
      </c>
      <c r="T305" s="6">
        <f t="shared" si="2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5"/>
        <v>film &amp; video</v>
      </c>
      <c r="R306" t="str">
        <f t="shared" si="26"/>
        <v>documentary</v>
      </c>
      <c r="S306" s="6">
        <f t="shared" si="27"/>
        <v>42589.208333333328</v>
      </c>
      <c r="T306" s="6">
        <f t="shared" si="2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5"/>
        <v>theater</v>
      </c>
      <c r="R307" t="str">
        <f t="shared" si="26"/>
        <v>plays</v>
      </c>
      <c r="S307" s="6">
        <f t="shared" si="27"/>
        <v>42448.208333333328</v>
      </c>
      <c r="T307" s="6">
        <f t="shared" si="2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5"/>
        <v>theater</v>
      </c>
      <c r="R308" t="str">
        <f t="shared" si="26"/>
        <v>plays</v>
      </c>
      <c r="S308" s="6">
        <f t="shared" si="27"/>
        <v>42930.208333333328</v>
      </c>
      <c r="T308" s="6">
        <f t="shared" si="2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5"/>
        <v>publishing</v>
      </c>
      <c r="R309" t="str">
        <f t="shared" si="26"/>
        <v>fiction</v>
      </c>
      <c r="S309" s="6">
        <f t="shared" si="27"/>
        <v>41066.208333333336</v>
      </c>
      <c r="T309" s="6">
        <f t="shared" si="2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5"/>
        <v>theater</v>
      </c>
      <c r="R310" t="str">
        <f t="shared" si="26"/>
        <v>plays</v>
      </c>
      <c r="S310" s="6">
        <f t="shared" si="27"/>
        <v>40651.208333333336</v>
      </c>
      <c r="T310" s="6">
        <f t="shared" si="2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5"/>
        <v>music</v>
      </c>
      <c r="R311" t="str">
        <f t="shared" si="26"/>
        <v>indie rock</v>
      </c>
      <c r="S311" s="6">
        <f t="shared" si="27"/>
        <v>40807.208333333336</v>
      </c>
      <c r="T311" s="6">
        <f t="shared" si="2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5"/>
        <v>games</v>
      </c>
      <c r="R312" t="str">
        <f t="shared" si="26"/>
        <v>video games</v>
      </c>
      <c r="S312" s="6">
        <f t="shared" si="27"/>
        <v>40277.208333333336</v>
      </c>
      <c r="T312" s="6">
        <f t="shared" si="2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5"/>
        <v>theater</v>
      </c>
      <c r="R313" t="str">
        <f t="shared" si="26"/>
        <v>plays</v>
      </c>
      <c r="S313" s="6">
        <f t="shared" si="27"/>
        <v>40590.25</v>
      </c>
      <c r="T313" s="6">
        <f t="shared" si="2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5"/>
        <v>theater</v>
      </c>
      <c r="R314" t="str">
        <f t="shared" si="26"/>
        <v>plays</v>
      </c>
      <c r="S314" s="6">
        <f t="shared" si="27"/>
        <v>41572.208333333336</v>
      </c>
      <c r="T314" s="6">
        <f t="shared" si="2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5"/>
        <v>music</v>
      </c>
      <c r="R315" t="str">
        <f t="shared" si="26"/>
        <v>rock</v>
      </c>
      <c r="S315" s="6">
        <f t="shared" si="27"/>
        <v>40966.25</v>
      </c>
      <c r="T315" s="6">
        <f t="shared" si="2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5"/>
        <v>film &amp; video</v>
      </c>
      <c r="R316" t="str">
        <f t="shared" si="26"/>
        <v>documentary</v>
      </c>
      <c r="S316" s="6">
        <f t="shared" si="27"/>
        <v>43536.208333333328</v>
      </c>
      <c r="T316" s="6">
        <f t="shared" si="2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5"/>
        <v>theater</v>
      </c>
      <c r="R317" t="str">
        <f t="shared" si="26"/>
        <v>plays</v>
      </c>
      <c r="S317" s="6">
        <f t="shared" si="27"/>
        <v>41783.208333333336</v>
      </c>
      <c r="T317" s="6">
        <f t="shared" si="2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5"/>
        <v>food</v>
      </c>
      <c r="R318" t="str">
        <f t="shared" si="26"/>
        <v>food trucks</v>
      </c>
      <c r="S318" s="6">
        <f t="shared" si="27"/>
        <v>43788.25</v>
      </c>
      <c r="T318" s="6">
        <f t="shared" si="2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5"/>
        <v>theater</v>
      </c>
      <c r="R319" t="str">
        <f t="shared" si="26"/>
        <v>plays</v>
      </c>
      <c r="S319" s="6">
        <f t="shared" si="27"/>
        <v>42869.208333333328</v>
      </c>
      <c r="T319" s="6">
        <f t="shared" si="2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5"/>
        <v>music</v>
      </c>
      <c r="R320" t="str">
        <f t="shared" si="26"/>
        <v>rock</v>
      </c>
      <c r="S320" s="6">
        <f t="shared" si="27"/>
        <v>41684.25</v>
      </c>
      <c r="T320" s="6">
        <f t="shared" si="2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5"/>
        <v>technology</v>
      </c>
      <c r="R321" t="str">
        <f t="shared" si="26"/>
        <v>web</v>
      </c>
      <c r="S321" s="6">
        <f t="shared" si="27"/>
        <v>40402.208333333336</v>
      </c>
      <c r="T321" s="6">
        <f t="shared" si="2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5"/>
        <v>publishing</v>
      </c>
      <c r="R322" t="str">
        <f t="shared" si="26"/>
        <v>fiction</v>
      </c>
      <c r="S322" s="6">
        <f t="shared" si="27"/>
        <v>40673.208333333336</v>
      </c>
      <c r="T322" s="6">
        <f t="shared" si="2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ROUND(((E323/D323)*100),0)</f>
        <v>94</v>
      </c>
      <c r="G323" t="s">
        <v>14</v>
      </c>
      <c r="H323">
        <v>2468</v>
      </c>
      <c r="I323">
        <f t="shared" si="29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1">LEFT(P323,SEARCH("/",P323)-1)</f>
        <v>film &amp; video</v>
      </c>
      <c r="R323" t="str">
        <f t="shared" ref="R323:R386" si="32">RIGHT(P323,LEN(P323)-SEARCH("/",P323))</f>
        <v>shorts</v>
      </c>
      <c r="S323" s="6">
        <f t="shared" ref="S323:S386" si="33">(((L323/60)/60)/24)+DATE(1970,1,1)</f>
        <v>40634.208333333336</v>
      </c>
      <c r="T323" s="6">
        <f t="shared" ref="T323:T386" si="34">(((M323/60)/60)/24)+DATE(1970,1,1)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ref="I324:I387" si="35">ROUND((E324/H324),2)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1"/>
        <v>theater</v>
      </c>
      <c r="R324" t="str">
        <f t="shared" si="32"/>
        <v>plays</v>
      </c>
      <c r="S324" s="6">
        <f t="shared" si="33"/>
        <v>40507.25</v>
      </c>
      <c r="T324" s="6">
        <f t="shared" si="34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5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1"/>
        <v>film &amp; video</v>
      </c>
      <c r="R325" t="str">
        <f t="shared" si="32"/>
        <v>documentary</v>
      </c>
      <c r="S325" s="6">
        <f t="shared" si="33"/>
        <v>41725.208333333336</v>
      </c>
      <c r="T325" s="6">
        <f t="shared" si="34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5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1"/>
        <v>theater</v>
      </c>
      <c r="R326" t="str">
        <f t="shared" si="32"/>
        <v>plays</v>
      </c>
      <c r="S326" s="6">
        <f t="shared" si="33"/>
        <v>42176.208333333328</v>
      </c>
      <c r="T326" s="6">
        <f t="shared" si="34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5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1"/>
        <v>theater</v>
      </c>
      <c r="R327" t="str">
        <f t="shared" si="32"/>
        <v>plays</v>
      </c>
      <c r="S327" s="6">
        <f t="shared" si="33"/>
        <v>43267.208333333328</v>
      </c>
      <c r="T327" s="6">
        <f t="shared" si="34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5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1"/>
        <v>film &amp; video</v>
      </c>
      <c r="R328" t="str">
        <f t="shared" si="32"/>
        <v>animation</v>
      </c>
      <c r="S328" s="6">
        <f t="shared" si="33"/>
        <v>42364.25</v>
      </c>
      <c r="T328" s="6">
        <f t="shared" si="34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5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1"/>
        <v>theater</v>
      </c>
      <c r="R329" t="str">
        <f t="shared" si="32"/>
        <v>plays</v>
      </c>
      <c r="S329" s="6">
        <f t="shared" si="33"/>
        <v>43705.208333333328</v>
      </c>
      <c r="T329" s="6">
        <f t="shared" si="34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5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1"/>
        <v>music</v>
      </c>
      <c r="R330" t="str">
        <f t="shared" si="32"/>
        <v>rock</v>
      </c>
      <c r="S330" s="6">
        <f t="shared" si="33"/>
        <v>43434.25</v>
      </c>
      <c r="T330" s="6">
        <f t="shared" si="34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5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1"/>
        <v>games</v>
      </c>
      <c r="R331" t="str">
        <f t="shared" si="32"/>
        <v>video games</v>
      </c>
      <c r="S331" s="6">
        <f t="shared" si="33"/>
        <v>42716.25</v>
      </c>
      <c r="T331" s="6">
        <f t="shared" si="34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5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1"/>
        <v>film &amp; video</v>
      </c>
      <c r="R332" t="str">
        <f t="shared" si="32"/>
        <v>documentary</v>
      </c>
      <c r="S332" s="6">
        <f t="shared" si="33"/>
        <v>43077.25</v>
      </c>
      <c r="T332" s="6">
        <f t="shared" si="34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5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1"/>
        <v>food</v>
      </c>
      <c r="R333" t="str">
        <f t="shared" si="32"/>
        <v>food trucks</v>
      </c>
      <c r="S333" s="6">
        <f t="shared" si="33"/>
        <v>40896.25</v>
      </c>
      <c r="T333" s="6">
        <f t="shared" si="34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5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1"/>
        <v>technology</v>
      </c>
      <c r="R334" t="str">
        <f t="shared" si="32"/>
        <v>wearables</v>
      </c>
      <c r="S334" s="6">
        <f t="shared" si="33"/>
        <v>41361.208333333336</v>
      </c>
      <c r="T334" s="6">
        <f t="shared" si="34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5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1"/>
        <v>theater</v>
      </c>
      <c r="R335" t="str">
        <f t="shared" si="32"/>
        <v>plays</v>
      </c>
      <c r="S335" s="6">
        <f t="shared" si="33"/>
        <v>43424.25</v>
      </c>
      <c r="T335" s="6">
        <f t="shared" si="34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5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1"/>
        <v>music</v>
      </c>
      <c r="R336" t="str">
        <f t="shared" si="32"/>
        <v>rock</v>
      </c>
      <c r="S336" s="6">
        <f t="shared" si="33"/>
        <v>43110.25</v>
      </c>
      <c r="T336" s="6">
        <f t="shared" si="34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5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1"/>
        <v>music</v>
      </c>
      <c r="R337" t="str">
        <f t="shared" si="32"/>
        <v>rock</v>
      </c>
      <c r="S337" s="6">
        <f t="shared" si="33"/>
        <v>43784.25</v>
      </c>
      <c r="T337" s="6">
        <f t="shared" si="34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5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1"/>
        <v>music</v>
      </c>
      <c r="R338" t="str">
        <f t="shared" si="32"/>
        <v>rock</v>
      </c>
      <c r="S338" s="6">
        <f t="shared" si="33"/>
        <v>40527.25</v>
      </c>
      <c r="T338" s="6">
        <f t="shared" si="34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5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1"/>
        <v>theater</v>
      </c>
      <c r="R339" t="str">
        <f t="shared" si="32"/>
        <v>plays</v>
      </c>
      <c r="S339" s="6">
        <f t="shared" si="33"/>
        <v>43780.25</v>
      </c>
      <c r="T339" s="6">
        <f t="shared" si="34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5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1"/>
        <v>theater</v>
      </c>
      <c r="R340" t="str">
        <f t="shared" si="32"/>
        <v>plays</v>
      </c>
      <c r="S340" s="6">
        <f t="shared" si="33"/>
        <v>40821.208333333336</v>
      </c>
      <c r="T340" s="6">
        <f t="shared" si="34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5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1"/>
        <v>theater</v>
      </c>
      <c r="R341" t="str">
        <f t="shared" si="32"/>
        <v>plays</v>
      </c>
      <c r="S341" s="6">
        <f t="shared" si="33"/>
        <v>42949.208333333328</v>
      </c>
      <c r="T341" s="6">
        <f t="shared" si="34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5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1"/>
        <v>photography</v>
      </c>
      <c r="R342" t="str">
        <f t="shared" si="32"/>
        <v>photography books</v>
      </c>
      <c r="S342" s="6">
        <f t="shared" si="33"/>
        <v>40889.25</v>
      </c>
      <c r="T342" s="6">
        <f t="shared" si="34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5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1"/>
        <v>music</v>
      </c>
      <c r="R343" t="str">
        <f t="shared" si="32"/>
        <v>indie rock</v>
      </c>
      <c r="S343" s="6">
        <f t="shared" si="33"/>
        <v>42244.208333333328</v>
      </c>
      <c r="T343" s="6">
        <f t="shared" si="34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5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1"/>
        <v>theater</v>
      </c>
      <c r="R344" t="str">
        <f t="shared" si="32"/>
        <v>plays</v>
      </c>
      <c r="S344" s="6">
        <f t="shared" si="33"/>
        <v>41475.208333333336</v>
      </c>
      <c r="T344" s="6">
        <f t="shared" si="34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5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1"/>
        <v>theater</v>
      </c>
      <c r="R345" t="str">
        <f t="shared" si="32"/>
        <v>plays</v>
      </c>
      <c r="S345" s="6">
        <f t="shared" si="33"/>
        <v>41597.25</v>
      </c>
      <c r="T345" s="6">
        <f t="shared" si="34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5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1"/>
        <v>games</v>
      </c>
      <c r="R346" t="str">
        <f t="shared" si="32"/>
        <v>video games</v>
      </c>
      <c r="S346" s="6">
        <f t="shared" si="33"/>
        <v>43122.25</v>
      </c>
      <c r="T346" s="6">
        <f t="shared" si="34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5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1"/>
        <v>film &amp; video</v>
      </c>
      <c r="R347" t="str">
        <f t="shared" si="32"/>
        <v>drama</v>
      </c>
      <c r="S347" s="6">
        <f t="shared" si="33"/>
        <v>42194.208333333328</v>
      </c>
      <c r="T347" s="6">
        <f t="shared" si="34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1"/>
        <v>music</v>
      </c>
      <c r="R348" t="str">
        <f t="shared" si="32"/>
        <v>indie rock</v>
      </c>
      <c r="S348" s="6">
        <f t="shared" si="33"/>
        <v>42971.208333333328</v>
      </c>
      <c r="T348" s="6">
        <f t="shared" si="34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5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1"/>
        <v>technology</v>
      </c>
      <c r="R349" t="str">
        <f t="shared" si="32"/>
        <v>web</v>
      </c>
      <c r="S349" s="6">
        <f t="shared" si="33"/>
        <v>42046.25</v>
      </c>
      <c r="T349" s="6">
        <f t="shared" si="34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5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1"/>
        <v>food</v>
      </c>
      <c r="R350" t="str">
        <f t="shared" si="32"/>
        <v>food trucks</v>
      </c>
      <c r="S350" s="6">
        <f t="shared" si="33"/>
        <v>42782.25</v>
      </c>
      <c r="T350" s="6">
        <f t="shared" si="34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5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1"/>
        <v>theater</v>
      </c>
      <c r="R351" t="str">
        <f t="shared" si="32"/>
        <v>plays</v>
      </c>
      <c r="S351" s="6">
        <f t="shared" si="33"/>
        <v>42930.208333333328</v>
      </c>
      <c r="T351" s="6">
        <f t="shared" si="34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1"/>
        <v>music</v>
      </c>
      <c r="R352" t="str">
        <f t="shared" si="32"/>
        <v>jazz</v>
      </c>
      <c r="S352" s="6">
        <f t="shared" si="33"/>
        <v>42144.208333333328</v>
      </c>
      <c r="T352" s="6">
        <f t="shared" si="34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5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1"/>
        <v>music</v>
      </c>
      <c r="R353" t="str">
        <f t="shared" si="32"/>
        <v>rock</v>
      </c>
      <c r="S353" s="6">
        <f t="shared" si="33"/>
        <v>42240.208333333328</v>
      </c>
      <c r="T353" s="6">
        <f t="shared" si="34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5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1"/>
        <v>theater</v>
      </c>
      <c r="R354" t="str">
        <f t="shared" si="32"/>
        <v>plays</v>
      </c>
      <c r="S354" s="6">
        <f t="shared" si="33"/>
        <v>42315.25</v>
      </c>
      <c r="T354" s="6">
        <f t="shared" si="34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5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1"/>
        <v>theater</v>
      </c>
      <c r="R355" t="str">
        <f t="shared" si="32"/>
        <v>plays</v>
      </c>
      <c r="S355" s="6">
        <f t="shared" si="33"/>
        <v>43651.208333333328</v>
      </c>
      <c r="T355" s="6">
        <f t="shared" si="34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1"/>
        <v>film &amp; video</v>
      </c>
      <c r="R356" t="str">
        <f t="shared" si="32"/>
        <v>documentary</v>
      </c>
      <c r="S356" s="6">
        <f t="shared" si="33"/>
        <v>41520.208333333336</v>
      </c>
      <c r="T356" s="6">
        <f t="shared" si="34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5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1"/>
        <v>technology</v>
      </c>
      <c r="R357" t="str">
        <f t="shared" si="32"/>
        <v>wearables</v>
      </c>
      <c r="S357" s="6">
        <f t="shared" si="33"/>
        <v>42757.25</v>
      </c>
      <c r="T357" s="6">
        <f t="shared" si="34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5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1"/>
        <v>theater</v>
      </c>
      <c r="R358" t="str">
        <f t="shared" si="32"/>
        <v>plays</v>
      </c>
      <c r="S358" s="6">
        <f t="shared" si="33"/>
        <v>40922.25</v>
      </c>
      <c r="T358" s="6">
        <f t="shared" si="34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5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1"/>
        <v>games</v>
      </c>
      <c r="R359" t="str">
        <f t="shared" si="32"/>
        <v>video games</v>
      </c>
      <c r="S359" s="6">
        <f t="shared" si="33"/>
        <v>42250.208333333328</v>
      </c>
      <c r="T359" s="6">
        <f t="shared" si="34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5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1"/>
        <v>photography</v>
      </c>
      <c r="R360" t="str">
        <f t="shared" si="32"/>
        <v>photography books</v>
      </c>
      <c r="S360" s="6">
        <f t="shared" si="33"/>
        <v>43322.208333333328</v>
      </c>
      <c r="T360" s="6">
        <f t="shared" si="34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5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1"/>
        <v>film &amp; video</v>
      </c>
      <c r="R361" t="str">
        <f t="shared" si="32"/>
        <v>animation</v>
      </c>
      <c r="S361" s="6">
        <f t="shared" si="33"/>
        <v>40782.208333333336</v>
      </c>
      <c r="T361" s="6">
        <f t="shared" si="34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5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1"/>
        <v>theater</v>
      </c>
      <c r="R362" t="str">
        <f t="shared" si="32"/>
        <v>plays</v>
      </c>
      <c r="S362" s="6">
        <f t="shared" si="33"/>
        <v>40544.25</v>
      </c>
      <c r="T362" s="6">
        <f t="shared" si="34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5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1"/>
        <v>theater</v>
      </c>
      <c r="R363" t="str">
        <f t="shared" si="32"/>
        <v>plays</v>
      </c>
      <c r="S363" s="6">
        <f t="shared" si="33"/>
        <v>43015.208333333328</v>
      </c>
      <c r="T363" s="6">
        <f t="shared" si="34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5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1"/>
        <v>music</v>
      </c>
      <c r="R364" t="str">
        <f t="shared" si="32"/>
        <v>rock</v>
      </c>
      <c r="S364" s="6">
        <f t="shared" si="33"/>
        <v>40570.25</v>
      </c>
      <c r="T364" s="6">
        <f t="shared" si="34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5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1"/>
        <v>music</v>
      </c>
      <c r="R365" t="str">
        <f t="shared" si="32"/>
        <v>rock</v>
      </c>
      <c r="S365" s="6">
        <f t="shared" si="33"/>
        <v>40904.25</v>
      </c>
      <c r="T365" s="6">
        <f t="shared" si="34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5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1"/>
        <v>music</v>
      </c>
      <c r="R366" t="str">
        <f t="shared" si="32"/>
        <v>indie rock</v>
      </c>
      <c r="S366" s="6">
        <f t="shared" si="33"/>
        <v>43164.25</v>
      </c>
      <c r="T366" s="6">
        <f t="shared" si="34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5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1"/>
        <v>theater</v>
      </c>
      <c r="R367" t="str">
        <f t="shared" si="32"/>
        <v>plays</v>
      </c>
      <c r="S367" s="6">
        <f t="shared" si="33"/>
        <v>42733.25</v>
      </c>
      <c r="T367" s="6">
        <f t="shared" si="34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5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1"/>
        <v>theater</v>
      </c>
      <c r="R368" t="str">
        <f t="shared" si="32"/>
        <v>plays</v>
      </c>
      <c r="S368" s="6">
        <f t="shared" si="33"/>
        <v>40546.25</v>
      </c>
      <c r="T368" s="6">
        <f t="shared" si="34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5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1"/>
        <v>theater</v>
      </c>
      <c r="R369" t="str">
        <f t="shared" si="32"/>
        <v>plays</v>
      </c>
      <c r="S369" s="6">
        <f t="shared" si="33"/>
        <v>41930.208333333336</v>
      </c>
      <c r="T369" s="6">
        <f t="shared" si="34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5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1"/>
        <v>film &amp; video</v>
      </c>
      <c r="R370" t="str">
        <f t="shared" si="32"/>
        <v>documentary</v>
      </c>
      <c r="S370" s="6">
        <f t="shared" si="33"/>
        <v>40464.208333333336</v>
      </c>
      <c r="T370" s="6">
        <f t="shared" si="34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5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1"/>
        <v>film &amp; video</v>
      </c>
      <c r="R371" t="str">
        <f t="shared" si="32"/>
        <v>television</v>
      </c>
      <c r="S371" s="6">
        <f t="shared" si="33"/>
        <v>41308.25</v>
      </c>
      <c r="T371" s="6">
        <f t="shared" si="34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5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1"/>
        <v>theater</v>
      </c>
      <c r="R372" t="str">
        <f t="shared" si="32"/>
        <v>plays</v>
      </c>
      <c r="S372" s="6">
        <f t="shared" si="33"/>
        <v>43570.208333333328</v>
      </c>
      <c r="T372" s="6">
        <f t="shared" si="34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5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1"/>
        <v>theater</v>
      </c>
      <c r="R373" t="str">
        <f t="shared" si="32"/>
        <v>plays</v>
      </c>
      <c r="S373" s="6">
        <f t="shared" si="33"/>
        <v>42043.25</v>
      </c>
      <c r="T373" s="6">
        <f t="shared" si="34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5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1"/>
        <v>film &amp; video</v>
      </c>
      <c r="R374" t="str">
        <f t="shared" si="32"/>
        <v>documentary</v>
      </c>
      <c r="S374" s="6">
        <f t="shared" si="33"/>
        <v>42012.25</v>
      </c>
      <c r="T374" s="6">
        <f t="shared" si="34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5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1"/>
        <v>theater</v>
      </c>
      <c r="R375" t="str">
        <f t="shared" si="32"/>
        <v>plays</v>
      </c>
      <c r="S375" s="6">
        <f t="shared" si="33"/>
        <v>42964.208333333328</v>
      </c>
      <c r="T375" s="6">
        <f t="shared" si="34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5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1"/>
        <v>film &amp; video</v>
      </c>
      <c r="R376" t="str">
        <f t="shared" si="32"/>
        <v>documentary</v>
      </c>
      <c r="S376" s="6">
        <f t="shared" si="33"/>
        <v>43476.25</v>
      </c>
      <c r="T376" s="6">
        <f t="shared" si="34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1"/>
        <v>music</v>
      </c>
      <c r="R377" t="str">
        <f t="shared" si="32"/>
        <v>indie rock</v>
      </c>
      <c r="S377" s="6">
        <f t="shared" si="33"/>
        <v>42293.208333333328</v>
      </c>
      <c r="T377" s="6">
        <f t="shared" si="34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5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1"/>
        <v>music</v>
      </c>
      <c r="R378" t="str">
        <f t="shared" si="32"/>
        <v>rock</v>
      </c>
      <c r="S378" s="6">
        <f t="shared" si="33"/>
        <v>41826.208333333336</v>
      </c>
      <c r="T378" s="6">
        <f t="shared" si="34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5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1"/>
        <v>theater</v>
      </c>
      <c r="R379" t="str">
        <f t="shared" si="32"/>
        <v>plays</v>
      </c>
      <c r="S379" s="6">
        <f t="shared" si="33"/>
        <v>43760.208333333328</v>
      </c>
      <c r="T379" s="6">
        <f t="shared" si="34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5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1"/>
        <v>film &amp; video</v>
      </c>
      <c r="R380" t="str">
        <f t="shared" si="32"/>
        <v>documentary</v>
      </c>
      <c r="S380" s="6">
        <f t="shared" si="33"/>
        <v>43241.208333333328</v>
      </c>
      <c r="T380" s="6">
        <f t="shared" si="34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5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1"/>
        <v>theater</v>
      </c>
      <c r="R381" t="str">
        <f t="shared" si="32"/>
        <v>plays</v>
      </c>
      <c r="S381" s="6">
        <f t="shared" si="33"/>
        <v>40843.208333333336</v>
      </c>
      <c r="T381" s="6">
        <f t="shared" si="34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5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1"/>
        <v>theater</v>
      </c>
      <c r="R382" t="str">
        <f t="shared" si="32"/>
        <v>plays</v>
      </c>
      <c r="S382" s="6">
        <f t="shared" si="33"/>
        <v>41448.208333333336</v>
      </c>
      <c r="T382" s="6">
        <f t="shared" si="34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5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1"/>
        <v>theater</v>
      </c>
      <c r="R383" t="str">
        <f t="shared" si="32"/>
        <v>plays</v>
      </c>
      <c r="S383" s="6">
        <f t="shared" si="33"/>
        <v>42163.208333333328</v>
      </c>
      <c r="T383" s="6">
        <f t="shared" si="34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5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1"/>
        <v>photography</v>
      </c>
      <c r="R384" t="str">
        <f t="shared" si="32"/>
        <v>photography books</v>
      </c>
      <c r="S384" s="6">
        <f t="shared" si="33"/>
        <v>43024.208333333328</v>
      </c>
      <c r="T384" s="6">
        <f t="shared" si="34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5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1"/>
        <v>food</v>
      </c>
      <c r="R385" t="str">
        <f t="shared" si="32"/>
        <v>food trucks</v>
      </c>
      <c r="S385" s="6">
        <f t="shared" si="33"/>
        <v>43509.25</v>
      </c>
      <c r="T385" s="6">
        <f t="shared" si="34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5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1"/>
        <v>film &amp; video</v>
      </c>
      <c r="R386" t="str">
        <f t="shared" si="32"/>
        <v>documentary</v>
      </c>
      <c r="S386" s="6">
        <f t="shared" si="33"/>
        <v>42776.25</v>
      </c>
      <c r="T386" s="6">
        <f t="shared" si="34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ROUND(((E387/D387)*100),0)</f>
        <v>146</v>
      </c>
      <c r="G387" t="s">
        <v>20</v>
      </c>
      <c r="H387">
        <v>1137</v>
      </c>
      <c r="I387">
        <f t="shared" si="35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7">LEFT(P387,SEARCH("/",P387)-1)</f>
        <v>publishing</v>
      </c>
      <c r="R387" t="str">
        <f t="shared" ref="R387:R450" si="38">RIGHT(P387,LEN(P387)-SEARCH("/",P387))</f>
        <v>nonfiction</v>
      </c>
      <c r="S387" s="6">
        <f t="shared" ref="S387:S450" si="39">(((L387/60)/60)/24)+DATE(1970,1,1)</f>
        <v>43553.208333333328</v>
      </c>
      <c r="T387" s="6">
        <f t="shared" ref="T387:T450" si="40">(((M387/60)/60)/24)+DATE(1970,1,1)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ref="I388:I451" si="41">ROUND((E388/H388),2)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7"/>
        <v>theater</v>
      </c>
      <c r="R388" t="str">
        <f t="shared" si="38"/>
        <v>plays</v>
      </c>
      <c r="S388" s="6">
        <f t="shared" si="39"/>
        <v>40355.208333333336</v>
      </c>
      <c r="T388" s="6">
        <f t="shared" si="40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41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7"/>
        <v>technology</v>
      </c>
      <c r="R389" t="str">
        <f t="shared" si="38"/>
        <v>wearables</v>
      </c>
      <c r="S389" s="6">
        <f t="shared" si="39"/>
        <v>41072.208333333336</v>
      </c>
      <c r="T389" s="6">
        <f t="shared" si="40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41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7"/>
        <v>music</v>
      </c>
      <c r="R390" t="str">
        <f t="shared" si="38"/>
        <v>indie rock</v>
      </c>
      <c r="S390" s="6">
        <f t="shared" si="39"/>
        <v>40912.25</v>
      </c>
      <c r="T390" s="6">
        <f t="shared" si="40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41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7"/>
        <v>theater</v>
      </c>
      <c r="R391" t="str">
        <f t="shared" si="38"/>
        <v>plays</v>
      </c>
      <c r="S391" s="6">
        <f t="shared" si="39"/>
        <v>40479.208333333336</v>
      </c>
      <c r="T391" s="6">
        <f t="shared" si="40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7"/>
        <v>photography</v>
      </c>
      <c r="R392" t="str">
        <f t="shared" si="38"/>
        <v>photography books</v>
      </c>
      <c r="S392" s="6">
        <f t="shared" si="39"/>
        <v>41530.208333333336</v>
      </c>
      <c r="T392" s="6">
        <f t="shared" si="40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41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7"/>
        <v>publishing</v>
      </c>
      <c r="R393" t="str">
        <f t="shared" si="38"/>
        <v>nonfiction</v>
      </c>
      <c r="S393" s="6">
        <f t="shared" si="39"/>
        <v>41653.25</v>
      </c>
      <c r="T393" s="6">
        <f t="shared" si="40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41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7"/>
        <v>technology</v>
      </c>
      <c r="R394" t="str">
        <f t="shared" si="38"/>
        <v>wearables</v>
      </c>
      <c r="S394" s="6">
        <f t="shared" si="39"/>
        <v>40549.25</v>
      </c>
      <c r="T394" s="6">
        <f t="shared" si="40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41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7"/>
        <v>music</v>
      </c>
      <c r="R395" t="str">
        <f t="shared" si="38"/>
        <v>jazz</v>
      </c>
      <c r="S395" s="6">
        <f t="shared" si="39"/>
        <v>42933.208333333328</v>
      </c>
      <c r="T395" s="6">
        <f t="shared" si="40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41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7"/>
        <v>film &amp; video</v>
      </c>
      <c r="R396" t="str">
        <f t="shared" si="38"/>
        <v>documentary</v>
      </c>
      <c r="S396" s="6">
        <f t="shared" si="39"/>
        <v>41484.208333333336</v>
      </c>
      <c r="T396" s="6">
        <f t="shared" si="40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41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7"/>
        <v>theater</v>
      </c>
      <c r="R397" t="str">
        <f t="shared" si="38"/>
        <v>plays</v>
      </c>
      <c r="S397" s="6">
        <f t="shared" si="39"/>
        <v>40885.25</v>
      </c>
      <c r="T397" s="6">
        <f t="shared" si="40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41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7"/>
        <v>film &amp; video</v>
      </c>
      <c r="R398" t="str">
        <f t="shared" si="38"/>
        <v>drama</v>
      </c>
      <c r="S398" s="6">
        <f t="shared" si="39"/>
        <v>43378.208333333328</v>
      </c>
      <c r="T398" s="6">
        <f t="shared" si="40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41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7"/>
        <v>music</v>
      </c>
      <c r="R399" t="str">
        <f t="shared" si="38"/>
        <v>rock</v>
      </c>
      <c r="S399" s="6">
        <f t="shared" si="39"/>
        <v>41417.208333333336</v>
      </c>
      <c r="T399" s="6">
        <f t="shared" si="40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41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7"/>
        <v>film &amp; video</v>
      </c>
      <c r="R400" t="str">
        <f t="shared" si="38"/>
        <v>animation</v>
      </c>
      <c r="S400" s="6">
        <f t="shared" si="39"/>
        <v>43228.208333333328</v>
      </c>
      <c r="T400" s="6">
        <f t="shared" si="40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41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7"/>
        <v>music</v>
      </c>
      <c r="R401" t="str">
        <f t="shared" si="38"/>
        <v>indie rock</v>
      </c>
      <c r="S401" s="6">
        <f t="shared" si="39"/>
        <v>40576.25</v>
      </c>
      <c r="T401" s="6">
        <f t="shared" si="40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7"/>
        <v>photography</v>
      </c>
      <c r="R402" t="str">
        <f t="shared" si="38"/>
        <v>photography books</v>
      </c>
      <c r="S402" s="6">
        <f t="shared" si="39"/>
        <v>41502.208333333336</v>
      </c>
      <c r="T402" s="6">
        <f t="shared" si="40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41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7"/>
        <v>theater</v>
      </c>
      <c r="R403" t="str">
        <f t="shared" si="38"/>
        <v>plays</v>
      </c>
      <c r="S403" s="6">
        <f t="shared" si="39"/>
        <v>43765.208333333328</v>
      </c>
      <c r="T403" s="6">
        <f t="shared" si="40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7"/>
        <v>film &amp; video</v>
      </c>
      <c r="R404" t="str">
        <f t="shared" si="38"/>
        <v>shorts</v>
      </c>
      <c r="S404" s="6">
        <f t="shared" si="39"/>
        <v>40914.25</v>
      </c>
      <c r="T404" s="6">
        <f t="shared" si="40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41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7"/>
        <v>theater</v>
      </c>
      <c r="R405" t="str">
        <f t="shared" si="38"/>
        <v>plays</v>
      </c>
      <c r="S405" s="6">
        <f t="shared" si="39"/>
        <v>40310.208333333336</v>
      </c>
      <c r="T405" s="6">
        <f t="shared" si="40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41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7"/>
        <v>theater</v>
      </c>
      <c r="R406" t="str">
        <f t="shared" si="38"/>
        <v>plays</v>
      </c>
      <c r="S406" s="6">
        <f t="shared" si="39"/>
        <v>43053.25</v>
      </c>
      <c r="T406" s="6">
        <f t="shared" si="40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41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7"/>
        <v>theater</v>
      </c>
      <c r="R407" t="str">
        <f t="shared" si="38"/>
        <v>plays</v>
      </c>
      <c r="S407" s="6">
        <f t="shared" si="39"/>
        <v>43255.208333333328</v>
      </c>
      <c r="T407" s="6">
        <f t="shared" si="40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41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7"/>
        <v>film &amp; video</v>
      </c>
      <c r="R408" t="str">
        <f t="shared" si="38"/>
        <v>documentary</v>
      </c>
      <c r="S408" s="6">
        <f t="shared" si="39"/>
        <v>41304.25</v>
      </c>
      <c r="T408" s="6">
        <f t="shared" si="40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7"/>
        <v>theater</v>
      </c>
      <c r="R409" t="str">
        <f t="shared" si="38"/>
        <v>plays</v>
      </c>
      <c r="S409" s="6">
        <f t="shared" si="39"/>
        <v>43751.208333333328</v>
      </c>
      <c r="T409" s="6">
        <f t="shared" si="40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4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7"/>
        <v>film &amp; video</v>
      </c>
      <c r="R410" t="str">
        <f t="shared" si="38"/>
        <v>documentary</v>
      </c>
      <c r="S410" s="6">
        <f t="shared" si="39"/>
        <v>42541.208333333328</v>
      </c>
      <c r="T410" s="6">
        <f t="shared" si="40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41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7"/>
        <v>music</v>
      </c>
      <c r="R411" t="str">
        <f t="shared" si="38"/>
        <v>rock</v>
      </c>
      <c r="S411" s="6">
        <f t="shared" si="39"/>
        <v>42843.208333333328</v>
      </c>
      <c r="T411" s="6">
        <f t="shared" si="40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41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7"/>
        <v>games</v>
      </c>
      <c r="R412" t="str">
        <f t="shared" si="38"/>
        <v>mobile games</v>
      </c>
      <c r="S412" s="6">
        <f t="shared" si="39"/>
        <v>42122.208333333328</v>
      </c>
      <c r="T412" s="6">
        <f t="shared" si="40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41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7"/>
        <v>theater</v>
      </c>
      <c r="R413" t="str">
        <f t="shared" si="38"/>
        <v>plays</v>
      </c>
      <c r="S413" s="6">
        <f t="shared" si="39"/>
        <v>42884.208333333328</v>
      </c>
      <c r="T413" s="6">
        <f t="shared" si="40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41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7"/>
        <v>publishing</v>
      </c>
      <c r="R414" t="str">
        <f t="shared" si="38"/>
        <v>fiction</v>
      </c>
      <c r="S414" s="6">
        <f t="shared" si="39"/>
        <v>41642.25</v>
      </c>
      <c r="T414" s="6">
        <f t="shared" si="40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41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7"/>
        <v>film &amp; video</v>
      </c>
      <c r="R415" t="str">
        <f t="shared" si="38"/>
        <v>animation</v>
      </c>
      <c r="S415" s="6">
        <f t="shared" si="39"/>
        <v>43431.25</v>
      </c>
      <c r="T415" s="6">
        <f t="shared" si="40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41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7"/>
        <v>food</v>
      </c>
      <c r="R416" t="str">
        <f t="shared" si="38"/>
        <v>food trucks</v>
      </c>
      <c r="S416" s="6">
        <f t="shared" si="39"/>
        <v>40288.208333333336</v>
      </c>
      <c r="T416" s="6">
        <f t="shared" si="40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41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7"/>
        <v>theater</v>
      </c>
      <c r="R417" t="str">
        <f t="shared" si="38"/>
        <v>plays</v>
      </c>
      <c r="S417" s="6">
        <f t="shared" si="39"/>
        <v>40921.25</v>
      </c>
      <c r="T417" s="6">
        <f t="shared" si="40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41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7"/>
        <v>film &amp; video</v>
      </c>
      <c r="R418" t="str">
        <f t="shared" si="38"/>
        <v>documentary</v>
      </c>
      <c r="S418" s="6">
        <f t="shared" si="39"/>
        <v>40560.25</v>
      </c>
      <c r="T418" s="6">
        <f t="shared" si="40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41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7"/>
        <v>theater</v>
      </c>
      <c r="R419" t="str">
        <f t="shared" si="38"/>
        <v>plays</v>
      </c>
      <c r="S419" s="6">
        <f t="shared" si="39"/>
        <v>43407.208333333328</v>
      </c>
      <c r="T419" s="6">
        <f t="shared" si="40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41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7"/>
        <v>film &amp; video</v>
      </c>
      <c r="R420" t="str">
        <f t="shared" si="38"/>
        <v>documentary</v>
      </c>
      <c r="S420" s="6">
        <f t="shared" si="39"/>
        <v>41035.208333333336</v>
      </c>
      <c r="T420" s="6">
        <f t="shared" si="40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41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7"/>
        <v>technology</v>
      </c>
      <c r="R421" t="str">
        <f t="shared" si="38"/>
        <v>web</v>
      </c>
      <c r="S421" s="6">
        <f t="shared" si="39"/>
        <v>40899.25</v>
      </c>
      <c r="T421" s="6">
        <f t="shared" si="40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41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7"/>
        <v>theater</v>
      </c>
      <c r="R422" t="str">
        <f t="shared" si="38"/>
        <v>plays</v>
      </c>
      <c r="S422" s="6">
        <f t="shared" si="39"/>
        <v>42911.208333333328</v>
      </c>
      <c r="T422" s="6">
        <f t="shared" si="40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41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7"/>
        <v>technology</v>
      </c>
      <c r="R423" t="str">
        <f t="shared" si="38"/>
        <v>wearables</v>
      </c>
      <c r="S423" s="6">
        <f t="shared" si="39"/>
        <v>42915.208333333328</v>
      </c>
      <c r="T423" s="6">
        <f t="shared" si="40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41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7"/>
        <v>theater</v>
      </c>
      <c r="R424" t="str">
        <f t="shared" si="38"/>
        <v>plays</v>
      </c>
      <c r="S424" s="6">
        <f t="shared" si="39"/>
        <v>40285.208333333336</v>
      </c>
      <c r="T424" s="6">
        <f t="shared" si="40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41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7"/>
        <v>food</v>
      </c>
      <c r="R425" t="str">
        <f t="shared" si="38"/>
        <v>food trucks</v>
      </c>
      <c r="S425" s="6">
        <f t="shared" si="39"/>
        <v>40808.208333333336</v>
      </c>
      <c r="T425" s="6">
        <f t="shared" si="40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41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7"/>
        <v>music</v>
      </c>
      <c r="R426" t="str">
        <f t="shared" si="38"/>
        <v>indie rock</v>
      </c>
      <c r="S426" s="6">
        <f t="shared" si="39"/>
        <v>43208.208333333328</v>
      </c>
      <c r="T426" s="6">
        <f t="shared" si="40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41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7"/>
        <v>photography</v>
      </c>
      <c r="R427" t="str">
        <f t="shared" si="38"/>
        <v>photography books</v>
      </c>
      <c r="S427" s="6">
        <f t="shared" si="39"/>
        <v>42213.208333333328</v>
      </c>
      <c r="T427" s="6">
        <f t="shared" si="40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41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7"/>
        <v>theater</v>
      </c>
      <c r="R428" t="str">
        <f t="shared" si="38"/>
        <v>plays</v>
      </c>
      <c r="S428" s="6">
        <f t="shared" si="39"/>
        <v>41332.25</v>
      </c>
      <c r="T428" s="6">
        <f t="shared" si="40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41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7"/>
        <v>theater</v>
      </c>
      <c r="R429" t="str">
        <f t="shared" si="38"/>
        <v>plays</v>
      </c>
      <c r="S429" s="6">
        <f t="shared" si="39"/>
        <v>41895.208333333336</v>
      </c>
      <c r="T429" s="6">
        <f t="shared" si="40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41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7"/>
        <v>film &amp; video</v>
      </c>
      <c r="R430" t="str">
        <f t="shared" si="38"/>
        <v>animation</v>
      </c>
      <c r="S430" s="6">
        <f t="shared" si="39"/>
        <v>40585.25</v>
      </c>
      <c r="T430" s="6">
        <f t="shared" si="40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4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7"/>
        <v>photography</v>
      </c>
      <c r="R431" t="str">
        <f t="shared" si="38"/>
        <v>photography books</v>
      </c>
      <c r="S431" s="6">
        <f t="shared" si="39"/>
        <v>41680.25</v>
      </c>
      <c r="T431" s="6">
        <f t="shared" si="40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4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7"/>
        <v>theater</v>
      </c>
      <c r="R432" t="str">
        <f t="shared" si="38"/>
        <v>plays</v>
      </c>
      <c r="S432" s="6">
        <f t="shared" si="39"/>
        <v>43737.208333333328</v>
      </c>
      <c r="T432" s="6">
        <f t="shared" si="40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41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7"/>
        <v>theater</v>
      </c>
      <c r="R433" t="str">
        <f t="shared" si="38"/>
        <v>plays</v>
      </c>
      <c r="S433" s="6">
        <f t="shared" si="39"/>
        <v>43273.208333333328</v>
      </c>
      <c r="T433" s="6">
        <f t="shared" si="40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4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7"/>
        <v>theater</v>
      </c>
      <c r="R434" t="str">
        <f t="shared" si="38"/>
        <v>plays</v>
      </c>
      <c r="S434" s="6">
        <f t="shared" si="39"/>
        <v>41761.208333333336</v>
      </c>
      <c r="T434" s="6">
        <f t="shared" si="40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41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7"/>
        <v>film &amp; video</v>
      </c>
      <c r="R435" t="str">
        <f t="shared" si="38"/>
        <v>documentary</v>
      </c>
      <c r="S435" s="6">
        <f t="shared" si="39"/>
        <v>41603.25</v>
      </c>
      <c r="T435" s="6">
        <f t="shared" si="40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7"/>
        <v>theater</v>
      </c>
      <c r="R436" t="str">
        <f t="shared" si="38"/>
        <v>plays</v>
      </c>
      <c r="S436" s="6">
        <f t="shared" si="39"/>
        <v>42705.25</v>
      </c>
      <c r="T436" s="6">
        <f t="shared" si="40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41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7"/>
        <v>theater</v>
      </c>
      <c r="R437" t="str">
        <f t="shared" si="38"/>
        <v>plays</v>
      </c>
      <c r="S437" s="6">
        <f t="shared" si="39"/>
        <v>41988.25</v>
      </c>
      <c r="T437" s="6">
        <f t="shared" si="40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41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7"/>
        <v>music</v>
      </c>
      <c r="R438" t="str">
        <f t="shared" si="38"/>
        <v>jazz</v>
      </c>
      <c r="S438" s="6">
        <f t="shared" si="39"/>
        <v>43575.208333333328</v>
      </c>
      <c r="T438" s="6">
        <f t="shared" si="40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41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7"/>
        <v>film &amp; video</v>
      </c>
      <c r="R439" t="str">
        <f t="shared" si="38"/>
        <v>animation</v>
      </c>
      <c r="S439" s="6">
        <f t="shared" si="39"/>
        <v>42260.208333333328</v>
      </c>
      <c r="T439" s="6">
        <f t="shared" si="40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41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7"/>
        <v>theater</v>
      </c>
      <c r="R440" t="str">
        <f t="shared" si="38"/>
        <v>plays</v>
      </c>
      <c r="S440" s="6">
        <f t="shared" si="39"/>
        <v>41337.25</v>
      </c>
      <c r="T440" s="6">
        <f t="shared" si="40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41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7"/>
        <v>film &amp; video</v>
      </c>
      <c r="R441" t="str">
        <f t="shared" si="38"/>
        <v>science fiction</v>
      </c>
      <c r="S441" s="6">
        <f t="shared" si="39"/>
        <v>42680.208333333328</v>
      </c>
      <c r="T441" s="6">
        <f t="shared" si="40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41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7"/>
        <v>film &amp; video</v>
      </c>
      <c r="R442" t="str">
        <f t="shared" si="38"/>
        <v>television</v>
      </c>
      <c r="S442" s="6">
        <f t="shared" si="39"/>
        <v>42916.208333333328</v>
      </c>
      <c r="T442" s="6">
        <f t="shared" si="40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7"/>
        <v>technology</v>
      </c>
      <c r="R443" t="str">
        <f t="shared" si="38"/>
        <v>wearables</v>
      </c>
      <c r="S443" s="6">
        <f t="shared" si="39"/>
        <v>41025.208333333336</v>
      </c>
      <c r="T443" s="6">
        <f t="shared" si="40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4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7"/>
        <v>theater</v>
      </c>
      <c r="R444" t="str">
        <f t="shared" si="38"/>
        <v>plays</v>
      </c>
      <c r="S444" s="6">
        <f t="shared" si="39"/>
        <v>42980.208333333328</v>
      </c>
      <c r="T444" s="6">
        <f t="shared" si="40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4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7"/>
        <v>theater</v>
      </c>
      <c r="R445" t="str">
        <f t="shared" si="38"/>
        <v>plays</v>
      </c>
      <c r="S445" s="6">
        <f t="shared" si="39"/>
        <v>40451.208333333336</v>
      </c>
      <c r="T445" s="6">
        <f t="shared" si="40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4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7"/>
        <v>music</v>
      </c>
      <c r="R446" t="str">
        <f t="shared" si="38"/>
        <v>indie rock</v>
      </c>
      <c r="S446" s="6">
        <f t="shared" si="39"/>
        <v>40748.208333333336</v>
      </c>
      <c r="T446" s="6">
        <f t="shared" si="40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41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7"/>
        <v>theater</v>
      </c>
      <c r="R447" t="str">
        <f t="shared" si="38"/>
        <v>plays</v>
      </c>
      <c r="S447" s="6">
        <f t="shared" si="39"/>
        <v>40515.25</v>
      </c>
      <c r="T447" s="6">
        <f t="shared" si="40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41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7"/>
        <v>technology</v>
      </c>
      <c r="R448" t="str">
        <f t="shared" si="38"/>
        <v>wearables</v>
      </c>
      <c r="S448" s="6">
        <f t="shared" si="39"/>
        <v>41261.25</v>
      </c>
      <c r="T448" s="6">
        <f t="shared" si="40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7"/>
        <v>film &amp; video</v>
      </c>
      <c r="R449" t="str">
        <f t="shared" si="38"/>
        <v>television</v>
      </c>
      <c r="S449" s="6">
        <f t="shared" si="39"/>
        <v>43088.25</v>
      </c>
      <c r="T449" s="6">
        <f t="shared" si="40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41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7"/>
        <v>games</v>
      </c>
      <c r="R450" t="str">
        <f t="shared" si="38"/>
        <v>video games</v>
      </c>
      <c r="S450" s="6">
        <f t="shared" si="39"/>
        <v>41378.208333333336</v>
      </c>
      <c r="T450" s="6">
        <f t="shared" si="40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ROUND(((E451/D451)*100),0)</f>
        <v>967</v>
      </c>
      <c r="G451" t="s">
        <v>20</v>
      </c>
      <c r="H451">
        <v>86</v>
      </c>
      <c r="I451">
        <f t="shared" si="41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3">LEFT(P451,SEARCH("/",P451)-1)</f>
        <v>games</v>
      </c>
      <c r="R451" t="str">
        <f t="shared" ref="R451:R514" si="44">RIGHT(P451,LEN(P451)-SEARCH("/",P451))</f>
        <v>video games</v>
      </c>
      <c r="S451" s="6">
        <f t="shared" ref="S451:S514" si="45">(((L451/60)/60)/24)+DATE(1970,1,1)</f>
        <v>43530.25</v>
      </c>
      <c r="T451" s="6">
        <f t="shared" ref="T451:T514" si="46">(((M451/60)/60)/24)+DATE(1970,1,1)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ref="I452:I515" si="47">ROUND((E452/H452),2)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3"/>
        <v>film &amp; video</v>
      </c>
      <c r="R452" t="str">
        <f t="shared" si="44"/>
        <v>animation</v>
      </c>
      <c r="S452" s="6">
        <f t="shared" si="45"/>
        <v>43394.208333333328</v>
      </c>
      <c r="T452" s="6">
        <f t="shared" si="46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7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3"/>
        <v>music</v>
      </c>
      <c r="R453" t="str">
        <f t="shared" si="44"/>
        <v>rock</v>
      </c>
      <c r="S453" s="6">
        <f t="shared" si="45"/>
        <v>42935.208333333328</v>
      </c>
      <c r="T453" s="6">
        <f t="shared" si="46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7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3"/>
        <v>film &amp; video</v>
      </c>
      <c r="R454" t="str">
        <f t="shared" si="44"/>
        <v>drama</v>
      </c>
      <c r="S454" s="6">
        <f t="shared" si="45"/>
        <v>40365.208333333336</v>
      </c>
      <c r="T454" s="6">
        <f t="shared" si="46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7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3"/>
        <v>film &amp; video</v>
      </c>
      <c r="R455" t="str">
        <f t="shared" si="44"/>
        <v>science fiction</v>
      </c>
      <c r="S455" s="6">
        <f t="shared" si="45"/>
        <v>42705.25</v>
      </c>
      <c r="T455" s="6">
        <f t="shared" si="46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7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3"/>
        <v>film &amp; video</v>
      </c>
      <c r="R456" t="str">
        <f t="shared" si="44"/>
        <v>drama</v>
      </c>
      <c r="S456" s="6">
        <f t="shared" si="45"/>
        <v>41568.208333333336</v>
      </c>
      <c r="T456" s="6">
        <f t="shared" si="46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7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3"/>
        <v>theater</v>
      </c>
      <c r="R457" t="str">
        <f t="shared" si="44"/>
        <v>plays</v>
      </c>
      <c r="S457" s="6">
        <f t="shared" si="45"/>
        <v>40809.208333333336</v>
      </c>
      <c r="T457" s="6">
        <f t="shared" si="46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7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3"/>
        <v>music</v>
      </c>
      <c r="R458" t="str">
        <f t="shared" si="44"/>
        <v>indie rock</v>
      </c>
      <c r="S458" s="6">
        <f t="shared" si="45"/>
        <v>43141.25</v>
      </c>
      <c r="T458" s="6">
        <f t="shared" si="46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7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3"/>
        <v>theater</v>
      </c>
      <c r="R459" t="str">
        <f t="shared" si="44"/>
        <v>plays</v>
      </c>
      <c r="S459" s="6">
        <f t="shared" si="45"/>
        <v>42657.208333333328</v>
      </c>
      <c r="T459" s="6">
        <f t="shared" si="46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7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3"/>
        <v>theater</v>
      </c>
      <c r="R460" t="str">
        <f t="shared" si="44"/>
        <v>plays</v>
      </c>
      <c r="S460" s="6">
        <f t="shared" si="45"/>
        <v>40265.208333333336</v>
      </c>
      <c r="T460" s="6">
        <f t="shared" si="46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7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3"/>
        <v>film &amp; video</v>
      </c>
      <c r="R461" t="str">
        <f t="shared" si="44"/>
        <v>documentary</v>
      </c>
      <c r="S461" s="6">
        <f t="shared" si="45"/>
        <v>42001.25</v>
      </c>
      <c r="T461" s="6">
        <f t="shared" si="46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3"/>
        <v>theater</v>
      </c>
      <c r="R462" t="str">
        <f t="shared" si="44"/>
        <v>plays</v>
      </c>
      <c r="S462" s="6">
        <f t="shared" si="45"/>
        <v>40399.208333333336</v>
      </c>
      <c r="T462" s="6">
        <f t="shared" si="46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7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3"/>
        <v>film &amp; video</v>
      </c>
      <c r="R463" t="str">
        <f t="shared" si="44"/>
        <v>drama</v>
      </c>
      <c r="S463" s="6">
        <f t="shared" si="45"/>
        <v>41757.208333333336</v>
      </c>
      <c r="T463" s="6">
        <f t="shared" si="46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7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3"/>
        <v>games</v>
      </c>
      <c r="R464" t="str">
        <f t="shared" si="44"/>
        <v>mobile games</v>
      </c>
      <c r="S464" s="6">
        <f t="shared" si="45"/>
        <v>41304.25</v>
      </c>
      <c r="T464" s="6">
        <f t="shared" si="46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7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3"/>
        <v>film &amp; video</v>
      </c>
      <c r="R465" t="str">
        <f t="shared" si="44"/>
        <v>animation</v>
      </c>
      <c r="S465" s="6">
        <f t="shared" si="45"/>
        <v>41639.25</v>
      </c>
      <c r="T465" s="6">
        <f t="shared" si="46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7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3"/>
        <v>theater</v>
      </c>
      <c r="R466" t="str">
        <f t="shared" si="44"/>
        <v>plays</v>
      </c>
      <c r="S466" s="6">
        <f t="shared" si="45"/>
        <v>43142.25</v>
      </c>
      <c r="T466" s="6">
        <f t="shared" si="46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7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3"/>
        <v>publishing</v>
      </c>
      <c r="R467" t="str">
        <f t="shared" si="44"/>
        <v>translations</v>
      </c>
      <c r="S467" s="6">
        <f t="shared" si="45"/>
        <v>43127.25</v>
      </c>
      <c r="T467" s="6">
        <f t="shared" si="46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7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3"/>
        <v>technology</v>
      </c>
      <c r="R468" t="str">
        <f t="shared" si="44"/>
        <v>wearables</v>
      </c>
      <c r="S468" s="6">
        <f t="shared" si="45"/>
        <v>41409.208333333336</v>
      </c>
      <c r="T468" s="6">
        <f t="shared" si="46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7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3"/>
        <v>technology</v>
      </c>
      <c r="R469" t="str">
        <f t="shared" si="44"/>
        <v>web</v>
      </c>
      <c r="S469" s="6">
        <f t="shared" si="45"/>
        <v>42331.25</v>
      </c>
      <c r="T469" s="6">
        <f t="shared" si="46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3"/>
        <v>theater</v>
      </c>
      <c r="R470" t="str">
        <f t="shared" si="44"/>
        <v>plays</v>
      </c>
      <c r="S470" s="6">
        <f t="shared" si="45"/>
        <v>43569.208333333328</v>
      </c>
      <c r="T470" s="6">
        <f t="shared" si="46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7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3"/>
        <v>film &amp; video</v>
      </c>
      <c r="R471" t="str">
        <f t="shared" si="44"/>
        <v>drama</v>
      </c>
      <c r="S471" s="6">
        <f t="shared" si="45"/>
        <v>42142.208333333328</v>
      </c>
      <c r="T471" s="6">
        <f t="shared" si="46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7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3"/>
        <v>technology</v>
      </c>
      <c r="R472" t="str">
        <f t="shared" si="44"/>
        <v>wearables</v>
      </c>
      <c r="S472" s="6">
        <f t="shared" si="45"/>
        <v>42716.25</v>
      </c>
      <c r="T472" s="6">
        <f t="shared" si="46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7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3"/>
        <v>food</v>
      </c>
      <c r="R473" t="str">
        <f t="shared" si="44"/>
        <v>food trucks</v>
      </c>
      <c r="S473" s="6">
        <f t="shared" si="45"/>
        <v>41031.208333333336</v>
      </c>
      <c r="T473" s="6">
        <f t="shared" si="46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7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3"/>
        <v>music</v>
      </c>
      <c r="R474" t="str">
        <f t="shared" si="44"/>
        <v>rock</v>
      </c>
      <c r="S474" s="6">
        <f t="shared" si="45"/>
        <v>43535.208333333328</v>
      </c>
      <c r="T474" s="6">
        <f t="shared" si="46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7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3"/>
        <v>music</v>
      </c>
      <c r="R475" t="str">
        <f t="shared" si="44"/>
        <v>electric music</v>
      </c>
      <c r="S475" s="6">
        <f t="shared" si="45"/>
        <v>43277.208333333328</v>
      </c>
      <c r="T475" s="6">
        <f t="shared" si="46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7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3"/>
        <v>film &amp; video</v>
      </c>
      <c r="R476" t="str">
        <f t="shared" si="44"/>
        <v>television</v>
      </c>
      <c r="S476" s="6">
        <f t="shared" si="45"/>
        <v>41989.25</v>
      </c>
      <c r="T476" s="6">
        <f t="shared" si="46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7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3"/>
        <v>publishing</v>
      </c>
      <c r="R477" t="str">
        <f t="shared" si="44"/>
        <v>translations</v>
      </c>
      <c r="S477" s="6">
        <f t="shared" si="45"/>
        <v>41450.208333333336</v>
      </c>
      <c r="T477" s="6">
        <f t="shared" si="46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7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3"/>
        <v>publishing</v>
      </c>
      <c r="R478" t="str">
        <f t="shared" si="44"/>
        <v>fiction</v>
      </c>
      <c r="S478" s="6">
        <f t="shared" si="45"/>
        <v>43322.208333333328</v>
      </c>
      <c r="T478" s="6">
        <f t="shared" si="46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7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3"/>
        <v>film &amp; video</v>
      </c>
      <c r="R479" t="str">
        <f t="shared" si="44"/>
        <v>science fiction</v>
      </c>
      <c r="S479" s="6">
        <f t="shared" si="45"/>
        <v>40720.208333333336</v>
      </c>
      <c r="T479" s="6">
        <f t="shared" si="46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7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3"/>
        <v>technology</v>
      </c>
      <c r="R480" t="str">
        <f t="shared" si="44"/>
        <v>wearables</v>
      </c>
      <c r="S480" s="6">
        <f t="shared" si="45"/>
        <v>42072.208333333328</v>
      </c>
      <c r="T480" s="6">
        <f t="shared" si="46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7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3"/>
        <v>food</v>
      </c>
      <c r="R481" t="str">
        <f t="shared" si="44"/>
        <v>food trucks</v>
      </c>
      <c r="S481" s="6">
        <f t="shared" si="45"/>
        <v>42945.208333333328</v>
      </c>
      <c r="T481" s="6">
        <f t="shared" si="46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7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3"/>
        <v>photography</v>
      </c>
      <c r="R482" t="str">
        <f t="shared" si="44"/>
        <v>photography books</v>
      </c>
      <c r="S482" s="6">
        <f t="shared" si="45"/>
        <v>40248.25</v>
      </c>
      <c r="T482" s="6">
        <f t="shared" si="46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7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3"/>
        <v>theater</v>
      </c>
      <c r="R483" t="str">
        <f t="shared" si="44"/>
        <v>plays</v>
      </c>
      <c r="S483" s="6">
        <f t="shared" si="45"/>
        <v>41913.208333333336</v>
      </c>
      <c r="T483" s="6">
        <f t="shared" si="46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7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3"/>
        <v>publishing</v>
      </c>
      <c r="R484" t="str">
        <f t="shared" si="44"/>
        <v>fiction</v>
      </c>
      <c r="S484" s="6">
        <f t="shared" si="45"/>
        <v>40963.25</v>
      </c>
      <c r="T484" s="6">
        <f t="shared" si="46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7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3"/>
        <v>theater</v>
      </c>
      <c r="R485" t="str">
        <f t="shared" si="44"/>
        <v>plays</v>
      </c>
      <c r="S485" s="6">
        <f t="shared" si="45"/>
        <v>43811.25</v>
      </c>
      <c r="T485" s="6">
        <f t="shared" si="46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7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3"/>
        <v>food</v>
      </c>
      <c r="R486" t="str">
        <f t="shared" si="44"/>
        <v>food trucks</v>
      </c>
      <c r="S486" s="6">
        <f t="shared" si="45"/>
        <v>41855.208333333336</v>
      </c>
      <c r="T486" s="6">
        <f t="shared" si="46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7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3"/>
        <v>theater</v>
      </c>
      <c r="R487" t="str">
        <f t="shared" si="44"/>
        <v>plays</v>
      </c>
      <c r="S487" s="6">
        <f t="shared" si="45"/>
        <v>43626.208333333328</v>
      </c>
      <c r="T487" s="6">
        <f t="shared" si="46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7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3"/>
        <v>publishing</v>
      </c>
      <c r="R488" t="str">
        <f t="shared" si="44"/>
        <v>translations</v>
      </c>
      <c r="S488" s="6">
        <f t="shared" si="45"/>
        <v>43168.25</v>
      </c>
      <c r="T488" s="6">
        <f t="shared" si="46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7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3"/>
        <v>theater</v>
      </c>
      <c r="R489" t="str">
        <f t="shared" si="44"/>
        <v>plays</v>
      </c>
      <c r="S489" s="6">
        <f t="shared" si="45"/>
        <v>42845.208333333328</v>
      </c>
      <c r="T489" s="6">
        <f t="shared" si="46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7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3"/>
        <v>theater</v>
      </c>
      <c r="R490" t="str">
        <f t="shared" si="44"/>
        <v>plays</v>
      </c>
      <c r="S490" s="6">
        <f t="shared" si="45"/>
        <v>42403.25</v>
      </c>
      <c r="T490" s="6">
        <f t="shared" si="46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7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3"/>
        <v>technology</v>
      </c>
      <c r="R491" t="str">
        <f t="shared" si="44"/>
        <v>wearables</v>
      </c>
      <c r="S491" s="6">
        <f t="shared" si="45"/>
        <v>40406.208333333336</v>
      </c>
      <c r="T491" s="6">
        <f t="shared" si="46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7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3"/>
        <v>journalism</v>
      </c>
      <c r="R492" t="str">
        <f t="shared" si="44"/>
        <v>audio</v>
      </c>
      <c r="S492" s="6">
        <f t="shared" si="45"/>
        <v>43786.25</v>
      </c>
      <c r="T492" s="6">
        <f t="shared" si="46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7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3"/>
        <v>food</v>
      </c>
      <c r="R493" t="str">
        <f t="shared" si="44"/>
        <v>food trucks</v>
      </c>
      <c r="S493" s="6">
        <f t="shared" si="45"/>
        <v>41456.208333333336</v>
      </c>
      <c r="T493" s="6">
        <f t="shared" si="46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7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3"/>
        <v>film &amp; video</v>
      </c>
      <c r="R494" t="str">
        <f t="shared" si="44"/>
        <v>shorts</v>
      </c>
      <c r="S494" s="6">
        <f t="shared" si="45"/>
        <v>40336.208333333336</v>
      </c>
      <c r="T494" s="6">
        <f t="shared" si="46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7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3"/>
        <v>photography</v>
      </c>
      <c r="R495" t="str">
        <f t="shared" si="44"/>
        <v>photography books</v>
      </c>
      <c r="S495" s="6">
        <f t="shared" si="45"/>
        <v>43645.208333333328</v>
      </c>
      <c r="T495" s="6">
        <f t="shared" si="46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7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3"/>
        <v>technology</v>
      </c>
      <c r="R496" t="str">
        <f t="shared" si="44"/>
        <v>wearables</v>
      </c>
      <c r="S496" s="6">
        <f t="shared" si="45"/>
        <v>40990.208333333336</v>
      </c>
      <c r="T496" s="6">
        <f t="shared" si="46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7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3"/>
        <v>theater</v>
      </c>
      <c r="R497" t="str">
        <f t="shared" si="44"/>
        <v>plays</v>
      </c>
      <c r="S497" s="6">
        <f t="shared" si="45"/>
        <v>41800.208333333336</v>
      </c>
      <c r="T497" s="6">
        <f t="shared" si="46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7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3"/>
        <v>film &amp; video</v>
      </c>
      <c r="R498" t="str">
        <f t="shared" si="44"/>
        <v>animation</v>
      </c>
      <c r="S498" s="6">
        <f t="shared" si="45"/>
        <v>42876.208333333328</v>
      </c>
      <c r="T498" s="6">
        <f t="shared" si="46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7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3"/>
        <v>technology</v>
      </c>
      <c r="R499" t="str">
        <f t="shared" si="44"/>
        <v>wearables</v>
      </c>
      <c r="S499" s="6">
        <f t="shared" si="45"/>
        <v>42724.25</v>
      </c>
      <c r="T499" s="6">
        <f t="shared" si="46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7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3"/>
        <v>technology</v>
      </c>
      <c r="R500" t="str">
        <f t="shared" si="44"/>
        <v>web</v>
      </c>
      <c r="S500" s="6">
        <f t="shared" si="45"/>
        <v>42005.25</v>
      </c>
      <c r="T500" s="6">
        <f t="shared" si="46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7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3"/>
        <v>film &amp; video</v>
      </c>
      <c r="R501" t="str">
        <f t="shared" si="44"/>
        <v>documentary</v>
      </c>
      <c r="S501" s="6">
        <f t="shared" si="45"/>
        <v>42444.208333333328</v>
      </c>
      <c r="T501" s="6">
        <f t="shared" si="46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3"/>
        <v>theater</v>
      </c>
      <c r="R502" t="str">
        <f t="shared" si="44"/>
        <v>plays</v>
      </c>
      <c r="S502" s="6">
        <f t="shared" si="45"/>
        <v>41395.208333333336</v>
      </c>
      <c r="T502" s="6">
        <f t="shared" si="46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7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3"/>
        <v>film &amp; video</v>
      </c>
      <c r="R503" t="str">
        <f t="shared" si="44"/>
        <v>documentary</v>
      </c>
      <c r="S503" s="6">
        <f t="shared" si="45"/>
        <v>41345.208333333336</v>
      </c>
      <c r="T503" s="6">
        <f t="shared" si="46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7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3"/>
        <v>games</v>
      </c>
      <c r="R504" t="str">
        <f t="shared" si="44"/>
        <v>video games</v>
      </c>
      <c r="S504" s="6">
        <f t="shared" si="45"/>
        <v>41117.208333333336</v>
      </c>
      <c r="T504" s="6">
        <f t="shared" si="46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7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3"/>
        <v>film &amp; video</v>
      </c>
      <c r="R505" t="str">
        <f t="shared" si="44"/>
        <v>drama</v>
      </c>
      <c r="S505" s="6">
        <f t="shared" si="45"/>
        <v>42186.208333333328</v>
      </c>
      <c r="T505" s="6">
        <f t="shared" si="46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7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3"/>
        <v>music</v>
      </c>
      <c r="R506" t="str">
        <f t="shared" si="44"/>
        <v>rock</v>
      </c>
      <c r="S506" s="6">
        <f t="shared" si="45"/>
        <v>42142.208333333328</v>
      </c>
      <c r="T506" s="6">
        <f t="shared" si="46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7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3"/>
        <v>publishing</v>
      </c>
      <c r="R507" t="str">
        <f t="shared" si="44"/>
        <v>radio &amp; podcasts</v>
      </c>
      <c r="S507" s="6">
        <f t="shared" si="45"/>
        <v>41341.25</v>
      </c>
      <c r="T507" s="6">
        <f t="shared" si="46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7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3"/>
        <v>theater</v>
      </c>
      <c r="R508" t="str">
        <f t="shared" si="44"/>
        <v>plays</v>
      </c>
      <c r="S508" s="6">
        <f t="shared" si="45"/>
        <v>43062.25</v>
      </c>
      <c r="T508" s="6">
        <f t="shared" si="46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7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3"/>
        <v>technology</v>
      </c>
      <c r="R509" t="str">
        <f t="shared" si="44"/>
        <v>web</v>
      </c>
      <c r="S509" s="6">
        <f t="shared" si="45"/>
        <v>41373.208333333336</v>
      </c>
      <c r="T509" s="6">
        <f t="shared" si="46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7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3"/>
        <v>theater</v>
      </c>
      <c r="R510" t="str">
        <f t="shared" si="44"/>
        <v>plays</v>
      </c>
      <c r="S510" s="6">
        <f t="shared" si="45"/>
        <v>43310.208333333328</v>
      </c>
      <c r="T510" s="6">
        <f t="shared" si="46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3"/>
        <v>theater</v>
      </c>
      <c r="R511" t="str">
        <f t="shared" si="44"/>
        <v>plays</v>
      </c>
      <c r="S511" s="6">
        <f t="shared" si="45"/>
        <v>41034.208333333336</v>
      </c>
      <c r="T511" s="6">
        <f t="shared" si="46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7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3"/>
        <v>film &amp; video</v>
      </c>
      <c r="R512" t="str">
        <f t="shared" si="44"/>
        <v>drama</v>
      </c>
      <c r="S512" s="6">
        <f t="shared" si="45"/>
        <v>43251.208333333328</v>
      </c>
      <c r="T512" s="6">
        <f t="shared" si="46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7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3"/>
        <v>theater</v>
      </c>
      <c r="R513" t="str">
        <f t="shared" si="44"/>
        <v>plays</v>
      </c>
      <c r="S513" s="6">
        <f t="shared" si="45"/>
        <v>43671.208333333328</v>
      </c>
      <c r="T513" s="6">
        <f t="shared" si="46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7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3"/>
        <v>games</v>
      </c>
      <c r="R514" t="str">
        <f t="shared" si="44"/>
        <v>video games</v>
      </c>
      <c r="S514" s="6">
        <f t="shared" si="45"/>
        <v>41825.208333333336</v>
      </c>
      <c r="T514" s="6">
        <f t="shared" si="46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ROUND(((E515/D515)*100),0)</f>
        <v>39</v>
      </c>
      <c r="G515" t="s">
        <v>74</v>
      </c>
      <c r="H515">
        <v>35</v>
      </c>
      <c r="I515">
        <f t="shared" si="47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9">LEFT(P515,SEARCH("/",P515)-1)</f>
        <v>film &amp; video</v>
      </c>
      <c r="R515" t="str">
        <f t="shared" ref="R515:R578" si="50">RIGHT(P515,LEN(P515)-SEARCH("/",P515))</f>
        <v>television</v>
      </c>
      <c r="S515" s="6">
        <f t="shared" ref="S515:S578" si="51">(((L515/60)/60)/24)+DATE(1970,1,1)</f>
        <v>40430.208333333336</v>
      </c>
      <c r="T515" s="6">
        <f t="shared" ref="T515:T578" si="52">(((M515/60)/60)/24)+DATE(1970,1,1)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ref="I516:I579" si="53">ROUND((E516/H516),2)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9"/>
        <v>music</v>
      </c>
      <c r="R516" t="str">
        <f t="shared" si="50"/>
        <v>rock</v>
      </c>
      <c r="S516" s="6">
        <f t="shared" si="51"/>
        <v>41614.25</v>
      </c>
      <c r="T516" s="6">
        <f t="shared" si="52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53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9"/>
        <v>theater</v>
      </c>
      <c r="R517" t="str">
        <f t="shared" si="50"/>
        <v>plays</v>
      </c>
      <c r="S517" s="6">
        <f t="shared" si="51"/>
        <v>40900.25</v>
      </c>
      <c r="T517" s="6">
        <f t="shared" si="52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53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9"/>
        <v>publishing</v>
      </c>
      <c r="R518" t="str">
        <f t="shared" si="50"/>
        <v>nonfiction</v>
      </c>
      <c r="S518" s="6">
        <f t="shared" si="51"/>
        <v>40396.208333333336</v>
      </c>
      <c r="T518" s="6">
        <f t="shared" si="52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53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9"/>
        <v>food</v>
      </c>
      <c r="R519" t="str">
        <f t="shared" si="50"/>
        <v>food trucks</v>
      </c>
      <c r="S519" s="6">
        <f t="shared" si="51"/>
        <v>42860.208333333328</v>
      </c>
      <c r="T519" s="6">
        <f t="shared" si="52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9"/>
        <v>film &amp; video</v>
      </c>
      <c r="R520" t="str">
        <f t="shared" si="50"/>
        <v>animation</v>
      </c>
      <c r="S520" s="6">
        <f t="shared" si="51"/>
        <v>43154.25</v>
      </c>
      <c r="T520" s="6">
        <f t="shared" si="52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53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9"/>
        <v>music</v>
      </c>
      <c r="R521" t="str">
        <f t="shared" si="50"/>
        <v>rock</v>
      </c>
      <c r="S521" s="6">
        <f t="shared" si="51"/>
        <v>42012.25</v>
      </c>
      <c r="T521" s="6">
        <f t="shared" si="52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53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9"/>
        <v>theater</v>
      </c>
      <c r="R522" t="str">
        <f t="shared" si="50"/>
        <v>plays</v>
      </c>
      <c r="S522" s="6">
        <f t="shared" si="51"/>
        <v>43574.208333333328</v>
      </c>
      <c r="T522" s="6">
        <f t="shared" si="52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53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9"/>
        <v>film &amp; video</v>
      </c>
      <c r="R523" t="str">
        <f t="shared" si="50"/>
        <v>drama</v>
      </c>
      <c r="S523" s="6">
        <f t="shared" si="51"/>
        <v>42605.208333333328</v>
      </c>
      <c r="T523" s="6">
        <f t="shared" si="52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53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9"/>
        <v>film &amp; video</v>
      </c>
      <c r="R524" t="str">
        <f t="shared" si="50"/>
        <v>shorts</v>
      </c>
      <c r="S524" s="6">
        <f t="shared" si="51"/>
        <v>41093.208333333336</v>
      </c>
      <c r="T524" s="6">
        <f t="shared" si="52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5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9"/>
        <v>film &amp; video</v>
      </c>
      <c r="R525" t="str">
        <f t="shared" si="50"/>
        <v>shorts</v>
      </c>
      <c r="S525" s="6">
        <f t="shared" si="51"/>
        <v>40241.25</v>
      </c>
      <c r="T525" s="6">
        <f t="shared" si="52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53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9"/>
        <v>theater</v>
      </c>
      <c r="R526" t="str">
        <f t="shared" si="50"/>
        <v>plays</v>
      </c>
      <c r="S526" s="6">
        <f t="shared" si="51"/>
        <v>40294.208333333336</v>
      </c>
      <c r="T526" s="6">
        <f t="shared" si="52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53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9"/>
        <v>technology</v>
      </c>
      <c r="R527" t="str">
        <f t="shared" si="50"/>
        <v>wearables</v>
      </c>
      <c r="S527" s="6">
        <f t="shared" si="51"/>
        <v>40505.25</v>
      </c>
      <c r="T527" s="6">
        <f t="shared" si="52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53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9"/>
        <v>theater</v>
      </c>
      <c r="R528" t="str">
        <f t="shared" si="50"/>
        <v>plays</v>
      </c>
      <c r="S528" s="6">
        <f t="shared" si="51"/>
        <v>42364.25</v>
      </c>
      <c r="T528" s="6">
        <f t="shared" si="52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9"/>
        <v>film &amp; video</v>
      </c>
      <c r="R529" t="str">
        <f t="shared" si="50"/>
        <v>animation</v>
      </c>
      <c r="S529" s="6">
        <f t="shared" si="51"/>
        <v>42405.25</v>
      </c>
      <c r="T529" s="6">
        <f t="shared" si="52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53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9"/>
        <v>music</v>
      </c>
      <c r="R530" t="str">
        <f t="shared" si="50"/>
        <v>indie rock</v>
      </c>
      <c r="S530" s="6">
        <f t="shared" si="51"/>
        <v>41601.25</v>
      </c>
      <c r="T530" s="6">
        <f t="shared" si="52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53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9"/>
        <v>games</v>
      </c>
      <c r="R531" t="str">
        <f t="shared" si="50"/>
        <v>video games</v>
      </c>
      <c r="S531" s="6">
        <f t="shared" si="51"/>
        <v>41769.208333333336</v>
      </c>
      <c r="T531" s="6">
        <f t="shared" si="52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53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9"/>
        <v>publishing</v>
      </c>
      <c r="R532" t="str">
        <f t="shared" si="50"/>
        <v>fiction</v>
      </c>
      <c r="S532" s="6">
        <f t="shared" si="51"/>
        <v>40421.208333333336</v>
      </c>
      <c r="T532" s="6">
        <f t="shared" si="52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53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9"/>
        <v>games</v>
      </c>
      <c r="R533" t="str">
        <f t="shared" si="50"/>
        <v>video games</v>
      </c>
      <c r="S533" s="6">
        <f t="shared" si="51"/>
        <v>41589.25</v>
      </c>
      <c r="T533" s="6">
        <f t="shared" si="52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53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9"/>
        <v>theater</v>
      </c>
      <c r="R534" t="str">
        <f t="shared" si="50"/>
        <v>plays</v>
      </c>
      <c r="S534" s="6">
        <f t="shared" si="51"/>
        <v>43125.25</v>
      </c>
      <c r="T534" s="6">
        <f t="shared" si="52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53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9"/>
        <v>music</v>
      </c>
      <c r="R535" t="str">
        <f t="shared" si="50"/>
        <v>indie rock</v>
      </c>
      <c r="S535" s="6">
        <f t="shared" si="51"/>
        <v>41479.208333333336</v>
      </c>
      <c r="T535" s="6">
        <f t="shared" si="52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53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9"/>
        <v>film &amp; video</v>
      </c>
      <c r="R536" t="str">
        <f t="shared" si="50"/>
        <v>drama</v>
      </c>
      <c r="S536" s="6">
        <f t="shared" si="51"/>
        <v>43329.208333333328</v>
      </c>
      <c r="T536" s="6">
        <f t="shared" si="52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53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9"/>
        <v>theater</v>
      </c>
      <c r="R537" t="str">
        <f t="shared" si="50"/>
        <v>plays</v>
      </c>
      <c r="S537" s="6">
        <f t="shared" si="51"/>
        <v>43259.208333333328</v>
      </c>
      <c r="T537" s="6">
        <f t="shared" si="52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53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9"/>
        <v>publishing</v>
      </c>
      <c r="R538" t="str">
        <f t="shared" si="50"/>
        <v>fiction</v>
      </c>
      <c r="S538" s="6">
        <f t="shared" si="51"/>
        <v>40414.208333333336</v>
      </c>
      <c r="T538" s="6">
        <f t="shared" si="52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53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9"/>
        <v>film &amp; video</v>
      </c>
      <c r="R539" t="str">
        <f t="shared" si="50"/>
        <v>documentary</v>
      </c>
      <c r="S539" s="6">
        <f t="shared" si="51"/>
        <v>43342.208333333328</v>
      </c>
      <c r="T539" s="6">
        <f t="shared" si="52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53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9"/>
        <v>games</v>
      </c>
      <c r="R540" t="str">
        <f t="shared" si="50"/>
        <v>mobile games</v>
      </c>
      <c r="S540" s="6">
        <f t="shared" si="51"/>
        <v>41539.208333333336</v>
      </c>
      <c r="T540" s="6">
        <f t="shared" si="52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53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9"/>
        <v>food</v>
      </c>
      <c r="R541" t="str">
        <f t="shared" si="50"/>
        <v>food trucks</v>
      </c>
      <c r="S541" s="6">
        <f t="shared" si="51"/>
        <v>43647.208333333328</v>
      </c>
      <c r="T541" s="6">
        <f t="shared" si="52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53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9"/>
        <v>photography</v>
      </c>
      <c r="R542" t="str">
        <f t="shared" si="50"/>
        <v>photography books</v>
      </c>
      <c r="S542" s="6">
        <f t="shared" si="51"/>
        <v>43225.208333333328</v>
      </c>
      <c r="T542" s="6">
        <f t="shared" si="52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53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9"/>
        <v>games</v>
      </c>
      <c r="R543" t="str">
        <f t="shared" si="50"/>
        <v>mobile games</v>
      </c>
      <c r="S543" s="6">
        <f t="shared" si="51"/>
        <v>42165.208333333328</v>
      </c>
      <c r="T543" s="6">
        <f t="shared" si="52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53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9"/>
        <v>music</v>
      </c>
      <c r="R544" t="str">
        <f t="shared" si="50"/>
        <v>indie rock</v>
      </c>
      <c r="S544" s="6">
        <f t="shared" si="51"/>
        <v>42391.25</v>
      </c>
      <c r="T544" s="6">
        <f t="shared" si="52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53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9"/>
        <v>games</v>
      </c>
      <c r="R545" t="str">
        <f t="shared" si="50"/>
        <v>video games</v>
      </c>
      <c r="S545" s="6">
        <f t="shared" si="51"/>
        <v>41528.208333333336</v>
      </c>
      <c r="T545" s="6">
        <f t="shared" si="52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53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9"/>
        <v>music</v>
      </c>
      <c r="R546" t="str">
        <f t="shared" si="50"/>
        <v>rock</v>
      </c>
      <c r="S546" s="6">
        <f t="shared" si="51"/>
        <v>42377.25</v>
      </c>
      <c r="T546" s="6">
        <f t="shared" si="52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53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9"/>
        <v>theater</v>
      </c>
      <c r="R547" t="str">
        <f t="shared" si="50"/>
        <v>plays</v>
      </c>
      <c r="S547" s="6">
        <f t="shared" si="51"/>
        <v>43824.25</v>
      </c>
      <c r="T547" s="6">
        <f t="shared" si="52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5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9"/>
        <v>theater</v>
      </c>
      <c r="R548" t="str">
        <f t="shared" si="50"/>
        <v>plays</v>
      </c>
      <c r="S548" s="6">
        <f t="shared" si="51"/>
        <v>43360.208333333328</v>
      </c>
      <c r="T548" s="6">
        <f t="shared" si="52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9"/>
        <v>film &amp; video</v>
      </c>
      <c r="R549" t="str">
        <f t="shared" si="50"/>
        <v>drama</v>
      </c>
      <c r="S549" s="6">
        <f t="shared" si="51"/>
        <v>42029.25</v>
      </c>
      <c r="T549" s="6">
        <f t="shared" si="52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53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9"/>
        <v>theater</v>
      </c>
      <c r="R550" t="str">
        <f t="shared" si="50"/>
        <v>plays</v>
      </c>
      <c r="S550" s="6">
        <f t="shared" si="51"/>
        <v>42461.208333333328</v>
      </c>
      <c r="T550" s="6">
        <f t="shared" si="52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53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9"/>
        <v>technology</v>
      </c>
      <c r="R551" t="str">
        <f t="shared" si="50"/>
        <v>wearables</v>
      </c>
      <c r="S551" s="6">
        <f t="shared" si="51"/>
        <v>41422.208333333336</v>
      </c>
      <c r="T551" s="6">
        <f t="shared" si="52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9"/>
        <v>music</v>
      </c>
      <c r="R552" t="str">
        <f t="shared" si="50"/>
        <v>indie rock</v>
      </c>
      <c r="S552" s="6">
        <f t="shared" si="51"/>
        <v>40968.25</v>
      </c>
      <c r="T552" s="6">
        <f t="shared" si="52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53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9"/>
        <v>technology</v>
      </c>
      <c r="R553" t="str">
        <f t="shared" si="50"/>
        <v>web</v>
      </c>
      <c r="S553" s="6">
        <f t="shared" si="51"/>
        <v>41993.25</v>
      </c>
      <c r="T553" s="6">
        <f t="shared" si="52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53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9"/>
        <v>theater</v>
      </c>
      <c r="R554" t="str">
        <f t="shared" si="50"/>
        <v>plays</v>
      </c>
      <c r="S554" s="6">
        <f t="shared" si="51"/>
        <v>42700.25</v>
      </c>
      <c r="T554" s="6">
        <f t="shared" si="52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53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9"/>
        <v>music</v>
      </c>
      <c r="R555" t="str">
        <f t="shared" si="50"/>
        <v>rock</v>
      </c>
      <c r="S555" s="6">
        <f t="shared" si="51"/>
        <v>40545.25</v>
      </c>
      <c r="T555" s="6">
        <f t="shared" si="52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53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9"/>
        <v>music</v>
      </c>
      <c r="R556" t="str">
        <f t="shared" si="50"/>
        <v>indie rock</v>
      </c>
      <c r="S556" s="6">
        <f t="shared" si="51"/>
        <v>42723.25</v>
      </c>
      <c r="T556" s="6">
        <f t="shared" si="52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53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9"/>
        <v>music</v>
      </c>
      <c r="R557" t="str">
        <f t="shared" si="50"/>
        <v>rock</v>
      </c>
      <c r="S557" s="6">
        <f t="shared" si="51"/>
        <v>41731.208333333336</v>
      </c>
      <c r="T557" s="6">
        <f t="shared" si="52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53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9"/>
        <v>publishing</v>
      </c>
      <c r="R558" t="str">
        <f t="shared" si="50"/>
        <v>translations</v>
      </c>
      <c r="S558" s="6">
        <f t="shared" si="51"/>
        <v>40792.208333333336</v>
      </c>
      <c r="T558" s="6">
        <f t="shared" si="52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53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9"/>
        <v>film &amp; video</v>
      </c>
      <c r="R559" t="str">
        <f t="shared" si="50"/>
        <v>science fiction</v>
      </c>
      <c r="S559" s="6">
        <f t="shared" si="51"/>
        <v>42279.208333333328</v>
      </c>
      <c r="T559" s="6">
        <f t="shared" si="52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53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9"/>
        <v>theater</v>
      </c>
      <c r="R560" t="str">
        <f t="shared" si="50"/>
        <v>plays</v>
      </c>
      <c r="S560" s="6">
        <f t="shared" si="51"/>
        <v>42424.25</v>
      </c>
      <c r="T560" s="6">
        <f t="shared" si="52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53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9"/>
        <v>theater</v>
      </c>
      <c r="R561" t="str">
        <f t="shared" si="50"/>
        <v>plays</v>
      </c>
      <c r="S561" s="6">
        <f t="shared" si="51"/>
        <v>42584.208333333328</v>
      </c>
      <c r="T561" s="6">
        <f t="shared" si="52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53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9"/>
        <v>film &amp; video</v>
      </c>
      <c r="R562" t="str">
        <f t="shared" si="50"/>
        <v>animation</v>
      </c>
      <c r="S562" s="6">
        <f t="shared" si="51"/>
        <v>40865.25</v>
      </c>
      <c r="T562" s="6">
        <f t="shared" si="52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53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9"/>
        <v>theater</v>
      </c>
      <c r="R563" t="str">
        <f t="shared" si="50"/>
        <v>plays</v>
      </c>
      <c r="S563" s="6">
        <f t="shared" si="51"/>
        <v>40833.208333333336</v>
      </c>
      <c r="T563" s="6">
        <f t="shared" si="52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53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9"/>
        <v>music</v>
      </c>
      <c r="R564" t="str">
        <f t="shared" si="50"/>
        <v>rock</v>
      </c>
      <c r="S564" s="6">
        <f t="shared" si="51"/>
        <v>43536.208333333328</v>
      </c>
      <c r="T564" s="6">
        <f t="shared" si="52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53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9"/>
        <v>film &amp; video</v>
      </c>
      <c r="R565" t="str">
        <f t="shared" si="50"/>
        <v>documentary</v>
      </c>
      <c r="S565" s="6">
        <f t="shared" si="51"/>
        <v>43417.25</v>
      </c>
      <c r="T565" s="6">
        <f t="shared" si="52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5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9"/>
        <v>theater</v>
      </c>
      <c r="R566" t="str">
        <f t="shared" si="50"/>
        <v>plays</v>
      </c>
      <c r="S566" s="6">
        <f t="shared" si="51"/>
        <v>42078.208333333328</v>
      </c>
      <c r="T566" s="6">
        <f t="shared" si="52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53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9"/>
        <v>theater</v>
      </c>
      <c r="R567" t="str">
        <f t="shared" si="50"/>
        <v>plays</v>
      </c>
      <c r="S567" s="6">
        <f t="shared" si="51"/>
        <v>40862.25</v>
      </c>
      <c r="T567" s="6">
        <f t="shared" si="52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53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9"/>
        <v>music</v>
      </c>
      <c r="R568" t="str">
        <f t="shared" si="50"/>
        <v>electric music</v>
      </c>
      <c r="S568" s="6">
        <f t="shared" si="51"/>
        <v>42424.25</v>
      </c>
      <c r="T568" s="6">
        <f t="shared" si="52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53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9"/>
        <v>music</v>
      </c>
      <c r="R569" t="str">
        <f t="shared" si="50"/>
        <v>rock</v>
      </c>
      <c r="S569" s="6">
        <f t="shared" si="51"/>
        <v>41830.208333333336</v>
      </c>
      <c r="T569" s="6">
        <f t="shared" si="52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53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9"/>
        <v>theater</v>
      </c>
      <c r="R570" t="str">
        <f t="shared" si="50"/>
        <v>plays</v>
      </c>
      <c r="S570" s="6">
        <f t="shared" si="51"/>
        <v>40374.208333333336</v>
      </c>
      <c r="T570" s="6">
        <f t="shared" si="52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5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9"/>
        <v>film &amp; video</v>
      </c>
      <c r="R571" t="str">
        <f t="shared" si="50"/>
        <v>animation</v>
      </c>
      <c r="S571" s="6">
        <f t="shared" si="51"/>
        <v>40554.25</v>
      </c>
      <c r="T571" s="6">
        <f t="shared" si="52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53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9"/>
        <v>music</v>
      </c>
      <c r="R572" t="str">
        <f t="shared" si="50"/>
        <v>rock</v>
      </c>
      <c r="S572" s="6">
        <f t="shared" si="51"/>
        <v>41993.25</v>
      </c>
      <c r="T572" s="6">
        <f t="shared" si="52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53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9"/>
        <v>film &amp; video</v>
      </c>
      <c r="R573" t="str">
        <f t="shared" si="50"/>
        <v>shorts</v>
      </c>
      <c r="S573" s="6">
        <f t="shared" si="51"/>
        <v>42174.208333333328</v>
      </c>
      <c r="T573" s="6">
        <f t="shared" si="52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53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9"/>
        <v>music</v>
      </c>
      <c r="R574" t="str">
        <f t="shared" si="50"/>
        <v>rock</v>
      </c>
      <c r="S574" s="6">
        <f t="shared" si="51"/>
        <v>42275.208333333328</v>
      </c>
      <c r="T574" s="6">
        <f t="shared" si="52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53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9"/>
        <v>journalism</v>
      </c>
      <c r="R575" t="str">
        <f t="shared" si="50"/>
        <v>audio</v>
      </c>
      <c r="S575" s="6">
        <f t="shared" si="51"/>
        <v>41761.208333333336</v>
      </c>
      <c r="T575" s="6">
        <f t="shared" si="52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53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9"/>
        <v>food</v>
      </c>
      <c r="R576" t="str">
        <f t="shared" si="50"/>
        <v>food trucks</v>
      </c>
      <c r="S576" s="6">
        <f t="shared" si="51"/>
        <v>43806.25</v>
      </c>
      <c r="T576" s="6">
        <f t="shared" si="52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53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9"/>
        <v>theater</v>
      </c>
      <c r="R577" t="str">
        <f t="shared" si="50"/>
        <v>plays</v>
      </c>
      <c r="S577" s="6">
        <f t="shared" si="51"/>
        <v>41779.208333333336</v>
      </c>
      <c r="T577" s="6">
        <f t="shared" si="52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53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9"/>
        <v>theater</v>
      </c>
      <c r="R578" t="str">
        <f t="shared" si="50"/>
        <v>plays</v>
      </c>
      <c r="S578" s="6">
        <f t="shared" si="51"/>
        <v>43040.208333333328</v>
      </c>
      <c r="T578" s="6">
        <f t="shared" si="52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ROUND(((E579/D579)*100),0)</f>
        <v>19</v>
      </c>
      <c r="G579" t="s">
        <v>74</v>
      </c>
      <c r="H579">
        <v>37</v>
      </c>
      <c r="I579">
        <f t="shared" si="53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5">LEFT(P579,SEARCH("/",P579)-1)</f>
        <v>music</v>
      </c>
      <c r="R579" t="str">
        <f t="shared" ref="R579:R642" si="56">RIGHT(P579,LEN(P579)-SEARCH("/",P579))</f>
        <v>jazz</v>
      </c>
      <c r="S579" s="6">
        <f t="shared" ref="S579:S642" si="57">(((L579/60)/60)/24)+DATE(1970,1,1)</f>
        <v>40613.25</v>
      </c>
      <c r="T579" s="6">
        <f t="shared" ref="T579:T642" si="58">(((M579/60)/60)/24)+DATE(1970,1,1)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ref="I580:I643" si="59">ROUND((E580/H580),2)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5"/>
        <v>film &amp; video</v>
      </c>
      <c r="R580" t="str">
        <f t="shared" si="56"/>
        <v>science fiction</v>
      </c>
      <c r="S580" s="6">
        <f t="shared" si="57"/>
        <v>40878.25</v>
      </c>
      <c r="T580" s="6">
        <f t="shared" si="5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9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5"/>
        <v>music</v>
      </c>
      <c r="R581" t="str">
        <f t="shared" si="56"/>
        <v>jazz</v>
      </c>
      <c r="S581" s="6">
        <f t="shared" si="57"/>
        <v>40762.208333333336</v>
      </c>
      <c r="T581" s="6">
        <f t="shared" si="5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9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5"/>
        <v>theater</v>
      </c>
      <c r="R582" t="str">
        <f t="shared" si="56"/>
        <v>plays</v>
      </c>
      <c r="S582" s="6">
        <f t="shared" si="57"/>
        <v>41696.25</v>
      </c>
      <c r="T582" s="6">
        <f t="shared" si="5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9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5"/>
        <v>technology</v>
      </c>
      <c r="R583" t="str">
        <f t="shared" si="56"/>
        <v>web</v>
      </c>
      <c r="S583" s="6">
        <f t="shared" si="57"/>
        <v>40662.208333333336</v>
      </c>
      <c r="T583" s="6">
        <f t="shared" si="5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9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5"/>
        <v>games</v>
      </c>
      <c r="R584" t="str">
        <f t="shared" si="56"/>
        <v>video games</v>
      </c>
      <c r="S584" s="6">
        <f t="shared" si="57"/>
        <v>42165.208333333328</v>
      </c>
      <c r="T584" s="6">
        <f t="shared" si="5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9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5"/>
        <v>film &amp; video</v>
      </c>
      <c r="R585" t="str">
        <f t="shared" si="56"/>
        <v>documentary</v>
      </c>
      <c r="S585" s="6">
        <f t="shared" si="57"/>
        <v>40959.25</v>
      </c>
      <c r="T585" s="6">
        <f t="shared" si="5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5"/>
        <v>technology</v>
      </c>
      <c r="R586" t="str">
        <f t="shared" si="56"/>
        <v>web</v>
      </c>
      <c r="S586" s="6">
        <f t="shared" si="57"/>
        <v>41024.208333333336</v>
      </c>
      <c r="T586" s="6">
        <f t="shared" si="5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9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5"/>
        <v>publishing</v>
      </c>
      <c r="R587" t="str">
        <f t="shared" si="56"/>
        <v>translations</v>
      </c>
      <c r="S587" s="6">
        <f t="shared" si="57"/>
        <v>40255.208333333336</v>
      </c>
      <c r="T587" s="6">
        <f t="shared" si="5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9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5"/>
        <v>music</v>
      </c>
      <c r="R588" t="str">
        <f t="shared" si="56"/>
        <v>rock</v>
      </c>
      <c r="S588" s="6">
        <f t="shared" si="57"/>
        <v>40499.25</v>
      </c>
      <c r="T588" s="6">
        <f t="shared" si="5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9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5"/>
        <v>food</v>
      </c>
      <c r="R589" t="str">
        <f t="shared" si="56"/>
        <v>food trucks</v>
      </c>
      <c r="S589" s="6">
        <f t="shared" si="57"/>
        <v>43484.25</v>
      </c>
      <c r="T589" s="6">
        <f t="shared" si="5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9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5"/>
        <v>theater</v>
      </c>
      <c r="R590" t="str">
        <f t="shared" si="56"/>
        <v>plays</v>
      </c>
      <c r="S590" s="6">
        <f t="shared" si="57"/>
        <v>40262.208333333336</v>
      </c>
      <c r="T590" s="6">
        <f t="shared" si="5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9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5"/>
        <v>film &amp; video</v>
      </c>
      <c r="R591" t="str">
        <f t="shared" si="56"/>
        <v>documentary</v>
      </c>
      <c r="S591" s="6">
        <f t="shared" si="57"/>
        <v>42190.208333333328</v>
      </c>
      <c r="T591" s="6">
        <f t="shared" si="5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9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5"/>
        <v>publishing</v>
      </c>
      <c r="R592" t="str">
        <f t="shared" si="56"/>
        <v>radio &amp; podcasts</v>
      </c>
      <c r="S592" s="6">
        <f t="shared" si="57"/>
        <v>41994.25</v>
      </c>
      <c r="T592" s="6">
        <f t="shared" si="5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9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5"/>
        <v>games</v>
      </c>
      <c r="R593" t="str">
        <f t="shared" si="56"/>
        <v>video games</v>
      </c>
      <c r="S593" s="6">
        <f t="shared" si="57"/>
        <v>40373.208333333336</v>
      </c>
      <c r="T593" s="6">
        <f t="shared" si="5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5"/>
        <v>theater</v>
      </c>
      <c r="R594" t="str">
        <f t="shared" si="56"/>
        <v>plays</v>
      </c>
      <c r="S594" s="6">
        <f t="shared" si="57"/>
        <v>41789.208333333336</v>
      </c>
      <c r="T594" s="6">
        <f t="shared" si="5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9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5"/>
        <v>film &amp; video</v>
      </c>
      <c r="R595" t="str">
        <f t="shared" si="56"/>
        <v>animation</v>
      </c>
      <c r="S595" s="6">
        <f t="shared" si="57"/>
        <v>41724.208333333336</v>
      </c>
      <c r="T595" s="6">
        <f t="shared" si="5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9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5"/>
        <v>theater</v>
      </c>
      <c r="R596" t="str">
        <f t="shared" si="56"/>
        <v>plays</v>
      </c>
      <c r="S596" s="6">
        <f t="shared" si="57"/>
        <v>42548.208333333328</v>
      </c>
      <c r="T596" s="6">
        <f t="shared" si="5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9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5"/>
        <v>theater</v>
      </c>
      <c r="R597" t="str">
        <f t="shared" si="56"/>
        <v>plays</v>
      </c>
      <c r="S597" s="6">
        <f t="shared" si="57"/>
        <v>40253.208333333336</v>
      </c>
      <c r="T597" s="6">
        <f t="shared" si="5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9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5"/>
        <v>film &amp; video</v>
      </c>
      <c r="R598" t="str">
        <f t="shared" si="56"/>
        <v>drama</v>
      </c>
      <c r="S598" s="6">
        <f t="shared" si="57"/>
        <v>42434.25</v>
      </c>
      <c r="T598" s="6">
        <f t="shared" si="5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9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5"/>
        <v>theater</v>
      </c>
      <c r="R599" t="str">
        <f t="shared" si="56"/>
        <v>plays</v>
      </c>
      <c r="S599" s="6">
        <f t="shared" si="57"/>
        <v>43786.25</v>
      </c>
      <c r="T599" s="6">
        <f t="shared" si="5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9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5"/>
        <v>music</v>
      </c>
      <c r="R600" t="str">
        <f t="shared" si="56"/>
        <v>rock</v>
      </c>
      <c r="S600" s="6">
        <f t="shared" si="57"/>
        <v>40344.208333333336</v>
      </c>
      <c r="T600" s="6">
        <f t="shared" si="5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9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5"/>
        <v>film &amp; video</v>
      </c>
      <c r="R601" t="str">
        <f t="shared" si="56"/>
        <v>documentary</v>
      </c>
      <c r="S601" s="6">
        <f t="shared" si="57"/>
        <v>42047.25</v>
      </c>
      <c r="T601" s="6">
        <f t="shared" si="5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5"/>
        <v>food</v>
      </c>
      <c r="R602" t="str">
        <f t="shared" si="56"/>
        <v>food trucks</v>
      </c>
      <c r="S602" s="6">
        <f t="shared" si="57"/>
        <v>41485.208333333336</v>
      </c>
      <c r="T602" s="6">
        <f t="shared" si="5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5"/>
        <v>technology</v>
      </c>
      <c r="R603" t="str">
        <f t="shared" si="56"/>
        <v>wearables</v>
      </c>
      <c r="S603" s="6">
        <f t="shared" si="57"/>
        <v>41789.208333333336</v>
      </c>
      <c r="T603" s="6">
        <f t="shared" si="5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9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5"/>
        <v>theater</v>
      </c>
      <c r="R604" t="str">
        <f t="shared" si="56"/>
        <v>plays</v>
      </c>
      <c r="S604" s="6">
        <f t="shared" si="57"/>
        <v>42160.208333333328</v>
      </c>
      <c r="T604" s="6">
        <f t="shared" si="5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9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5"/>
        <v>theater</v>
      </c>
      <c r="R605" t="str">
        <f t="shared" si="56"/>
        <v>plays</v>
      </c>
      <c r="S605" s="6">
        <f t="shared" si="57"/>
        <v>43573.208333333328</v>
      </c>
      <c r="T605" s="6">
        <f t="shared" si="5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9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5"/>
        <v>theater</v>
      </c>
      <c r="R606" t="str">
        <f t="shared" si="56"/>
        <v>plays</v>
      </c>
      <c r="S606" s="6">
        <f t="shared" si="57"/>
        <v>40565.25</v>
      </c>
      <c r="T606" s="6">
        <f t="shared" si="5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9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5"/>
        <v>publishing</v>
      </c>
      <c r="R607" t="str">
        <f t="shared" si="56"/>
        <v>nonfiction</v>
      </c>
      <c r="S607" s="6">
        <f t="shared" si="57"/>
        <v>42280.208333333328</v>
      </c>
      <c r="T607" s="6">
        <f t="shared" si="5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9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5"/>
        <v>music</v>
      </c>
      <c r="R608" t="str">
        <f t="shared" si="56"/>
        <v>rock</v>
      </c>
      <c r="S608" s="6">
        <f t="shared" si="57"/>
        <v>42436.25</v>
      </c>
      <c r="T608" s="6">
        <f t="shared" si="5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9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5"/>
        <v>food</v>
      </c>
      <c r="R609" t="str">
        <f t="shared" si="56"/>
        <v>food trucks</v>
      </c>
      <c r="S609" s="6">
        <f t="shared" si="57"/>
        <v>41721.208333333336</v>
      </c>
      <c r="T609" s="6">
        <f t="shared" si="5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5"/>
        <v>music</v>
      </c>
      <c r="R610" t="str">
        <f t="shared" si="56"/>
        <v>jazz</v>
      </c>
      <c r="S610" s="6">
        <f t="shared" si="57"/>
        <v>43530.25</v>
      </c>
      <c r="T610" s="6">
        <f t="shared" si="5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9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5"/>
        <v>film &amp; video</v>
      </c>
      <c r="R611" t="str">
        <f t="shared" si="56"/>
        <v>science fiction</v>
      </c>
      <c r="S611" s="6">
        <f t="shared" si="57"/>
        <v>43481.25</v>
      </c>
      <c r="T611" s="6">
        <f t="shared" si="5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9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5"/>
        <v>theater</v>
      </c>
      <c r="R612" t="str">
        <f t="shared" si="56"/>
        <v>plays</v>
      </c>
      <c r="S612" s="6">
        <f t="shared" si="57"/>
        <v>41259.25</v>
      </c>
      <c r="T612" s="6">
        <f t="shared" si="5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9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5"/>
        <v>theater</v>
      </c>
      <c r="R613" t="str">
        <f t="shared" si="56"/>
        <v>plays</v>
      </c>
      <c r="S613" s="6">
        <f t="shared" si="57"/>
        <v>41480.208333333336</v>
      </c>
      <c r="T613" s="6">
        <f t="shared" si="5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9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5"/>
        <v>music</v>
      </c>
      <c r="R614" t="str">
        <f t="shared" si="56"/>
        <v>electric music</v>
      </c>
      <c r="S614" s="6">
        <f t="shared" si="57"/>
        <v>40474.208333333336</v>
      </c>
      <c r="T614" s="6">
        <f t="shared" si="5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9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5"/>
        <v>theater</v>
      </c>
      <c r="R615" t="str">
        <f t="shared" si="56"/>
        <v>plays</v>
      </c>
      <c r="S615" s="6">
        <f t="shared" si="57"/>
        <v>42973.208333333328</v>
      </c>
      <c r="T615" s="6">
        <f t="shared" si="5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9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5"/>
        <v>theater</v>
      </c>
      <c r="R616" t="str">
        <f t="shared" si="56"/>
        <v>plays</v>
      </c>
      <c r="S616" s="6">
        <f t="shared" si="57"/>
        <v>42746.25</v>
      </c>
      <c r="T616" s="6">
        <f t="shared" si="5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9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5"/>
        <v>theater</v>
      </c>
      <c r="R617" t="str">
        <f t="shared" si="56"/>
        <v>plays</v>
      </c>
      <c r="S617" s="6">
        <f t="shared" si="57"/>
        <v>42489.208333333328</v>
      </c>
      <c r="T617" s="6">
        <f t="shared" si="5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9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5"/>
        <v>music</v>
      </c>
      <c r="R618" t="str">
        <f t="shared" si="56"/>
        <v>indie rock</v>
      </c>
      <c r="S618" s="6">
        <f t="shared" si="57"/>
        <v>41537.208333333336</v>
      </c>
      <c r="T618" s="6">
        <f t="shared" si="5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9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5"/>
        <v>theater</v>
      </c>
      <c r="R619" t="str">
        <f t="shared" si="56"/>
        <v>plays</v>
      </c>
      <c r="S619" s="6">
        <f t="shared" si="57"/>
        <v>41794.208333333336</v>
      </c>
      <c r="T619" s="6">
        <f t="shared" si="5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9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5"/>
        <v>publishing</v>
      </c>
      <c r="R620" t="str">
        <f t="shared" si="56"/>
        <v>nonfiction</v>
      </c>
      <c r="S620" s="6">
        <f t="shared" si="57"/>
        <v>41396.208333333336</v>
      </c>
      <c r="T620" s="6">
        <f t="shared" si="5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9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5"/>
        <v>theater</v>
      </c>
      <c r="R621" t="str">
        <f t="shared" si="56"/>
        <v>plays</v>
      </c>
      <c r="S621" s="6">
        <f t="shared" si="57"/>
        <v>40669.208333333336</v>
      </c>
      <c r="T621" s="6">
        <f t="shared" si="5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9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5"/>
        <v>photography</v>
      </c>
      <c r="R622" t="str">
        <f t="shared" si="56"/>
        <v>photography books</v>
      </c>
      <c r="S622" s="6">
        <f t="shared" si="57"/>
        <v>42559.208333333328</v>
      </c>
      <c r="T622" s="6">
        <f t="shared" si="5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5"/>
        <v>theater</v>
      </c>
      <c r="R623" t="str">
        <f t="shared" si="56"/>
        <v>plays</v>
      </c>
      <c r="S623" s="6">
        <f t="shared" si="57"/>
        <v>42626.208333333328</v>
      </c>
      <c r="T623" s="6">
        <f t="shared" si="5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9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5"/>
        <v>music</v>
      </c>
      <c r="R624" t="str">
        <f t="shared" si="56"/>
        <v>indie rock</v>
      </c>
      <c r="S624" s="6">
        <f t="shared" si="57"/>
        <v>43205.208333333328</v>
      </c>
      <c r="T624" s="6">
        <f t="shared" si="5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9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5"/>
        <v>theater</v>
      </c>
      <c r="R625" t="str">
        <f t="shared" si="56"/>
        <v>plays</v>
      </c>
      <c r="S625" s="6">
        <f t="shared" si="57"/>
        <v>42201.208333333328</v>
      </c>
      <c r="T625" s="6">
        <f t="shared" si="5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5"/>
        <v>photography</v>
      </c>
      <c r="R626" t="str">
        <f t="shared" si="56"/>
        <v>photography books</v>
      </c>
      <c r="S626" s="6">
        <f t="shared" si="57"/>
        <v>42029.25</v>
      </c>
      <c r="T626" s="6">
        <f t="shared" si="5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9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5"/>
        <v>theater</v>
      </c>
      <c r="R627" t="str">
        <f t="shared" si="56"/>
        <v>plays</v>
      </c>
      <c r="S627" s="6">
        <f t="shared" si="57"/>
        <v>43857.25</v>
      </c>
      <c r="T627" s="6">
        <f t="shared" si="5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9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5"/>
        <v>theater</v>
      </c>
      <c r="R628" t="str">
        <f t="shared" si="56"/>
        <v>plays</v>
      </c>
      <c r="S628" s="6">
        <f t="shared" si="57"/>
        <v>40449.208333333336</v>
      </c>
      <c r="T628" s="6">
        <f t="shared" si="5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9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5"/>
        <v>food</v>
      </c>
      <c r="R629" t="str">
        <f t="shared" si="56"/>
        <v>food trucks</v>
      </c>
      <c r="S629" s="6">
        <f t="shared" si="57"/>
        <v>40345.208333333336</v>
      </c>
      <c r="T629" s="6">
        <f t="shared" si="5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9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5"/>
        <v>music</v>
      </c>
      <c r="R630" t="str">
        <f t="shared" si="56"/>
        <v>indie rock</v>
      </c>
      <c r="S630" s="6">
        <f t="shared" si="57"/>
        <v>40455.208333333336</v>
      </c>
      <c r="T630" s="6">
        <f t="shared" si="5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9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5"/>
        <v>theater</v>
      </c>
      <c r="R631" t="str">
        <f t="shared" si="56"/>
        <v>plays</v>
      </c>
      <c r="S631" s="6">
        <f t="shared" si="57"/>
        <v>42557.208333333328</v>
      </c>
      <c r="T631" s="6">
        <f t="shared" si="5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9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5"/>
        <v>theater</v>
      </c>
      <c r="R632" t="str">
        <f t="shared" si="56"/>
        <v>plays</v>
      </c>
      <c r="S632" s="6">
        <f t="shared" si="57"/>
        <v>43586.208333333328</v>
      </c>
      <c r="T632" s="6">
        <f t="shared" si="5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9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5"/>
        <v>theater</v>
      </c>
      <c r="R633" t="str">
        <f t="shared" si="56"/>
        <v>plays</v>
      </c>
      <c r="S633" s="6">
        <f t="shared" si="57"/>
        <v>43550.208333333328</v>
      </c>
      <c r="T633" s="6">
        <f t="shared" si="5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9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5"/>
        <v>theater</v>
      </c>
      <c r="R634" t="str">
        <f t="shared" si="56"/>
        <v>plays</v>
      </c>
      <c r="S634" s="6">
        <f t="shared" si="57"/>
        <v>41945.208333333336</v>
      </c>
      <c r="T634" s="6">
        <f t="shared" si="5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9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5"/>
        <v>film &amp; video</v>
      </c>
      <c r="R635" t="str">
        <f t="shared" si="56"/>
        <v>animation</v>
      </c>
      <c r="S635" s="6">
        <f t="shared" si="57"/>
        <v>42315.25</v>
      </c>
      <c r="T635" s="6">
        <f t="shared" si="5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9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5"/>
        <v>film &amp; video</v>
      </c>
      <c r="R636" t="str">
        <f t="shared" si="56"/>
        <v>television</v>
      </c>
      <c r="S636" s="6">
        <f t="shared" si="57"/>
        <v>42819.208333333328</v>
      </c>
      <c r="T636" s="6">
        <f t="shared" si="5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5"/>
        <v>film &amp; video</v>
      </c>
      <c r="R637" t="str">
        <f t="shared" si="56"/>
        <v>television</v>
      </c>
      <c r="S637" s="6">
        <f t="shared" si="57"/>
        <v>41314.25</v>
      </c>
      <c r="T637" s="6">
        <f t="shared" si="5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9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5"/>
        <v>film &amp; video</v>
      </c>
      <c r="R638" t="str">
        <f t="shared" si="56"/>
        <v>animation</v>
      </c>
      <c r="S638" s="6">
        <f t="shared" si="57"/>
        <v>40926.25</v>
      </c>
      <c r="T638" s="6">
        <f t="shared" si="5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9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5"/>
        <v>theater</v>
      </c>
      <c r="R639" t="str">
        <f t="shared" si="56"/>
        <v>plays</v>
      </c>
      <c r="S639" s="6">
        <f t="shared" si="57"/>
        <v>42688.25</v>
      </c>
      <c r="T639" s="6">
        <f t="shared" si="5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9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5"/>
        <v>theater</v>
      </c>
      <c r="R640" t="str">
        <f t="shared" si="56"/>
        <v>plays</v>
      </c>
      <c r="S640" s="6">
        <f t="shared" si="57"/>
        <v>40386.208333333336</v>
      </c>
      <c r="T640" s="6">
        <f t="shared" si="5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9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5"/>
        <v>film &amp; video</v>
      </c>
      <c r="R641" t="str">
        <f t="shared" si="56"/>
        <v>drama</v>
      </c>
      <c r="S641" s="6">
        <f t="shared" si="57"/>
        <v>43309.208333333328</v>
      </c>
      <c r="T641" s="6">
        <f t="shared" si="5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9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5"/>
        <v>theater</v>
      </c>
      <c r="R642" t="str">
        <f t="shared" si="56"/>
        <v>plays</v>
      </c>
      <c r="S642" s="6">
        <f t="shared" si="57"/>
        <v>42387.25</v>
      </c>
      <c r="T642" s="6">
        <f t="shared" si="5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ROUND(((E643/D643)*100),0)</f>
        <v>120</v>
      </c>
      <c r="G643" t="s">
        <v>20</v>
      </c>
      <c r="H643">
        <v>194</v>
      </c>
      <c r="I643">
        <f t="shared" si="59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1">LEFT(P643,SEARCH("/",P643)-1)</f>
        <v>theater</v>
      </c>
      <c r="R643" t="str">
        <f t="shared" ref="R643:R706" si="62">RIGHT(P643,LEN(P643)-SEARCH("/",P643))</f>
        <v>plays</v>
      </c>
      <c r="S643" s="6">
        <f t="shared" ref="S643:S706" si="63">(((L643/60)/60)/24)+DATE(1970,1,1)</f>
        <v>42786.25</v>
      </c>
      <c r="T643" s="6">
        <f t="shared" ref="T643:T706" si="64">(((M643/60)/60)/24)+DATE(1970,1,1)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ref="I644:I707" si="65">ROUND((E644/H644),2)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1"/>
        <v>technology</v>
      </c>
      <c r="R644" t="str">
        <f t="shared" si="62"/>
        <v>wearables</v>
      </c>
      <c r="S644" s="6">
        <f t="shared" si="63"/>
        <v>43451.25</v>
      </c>
      <c r="T644" s="6">
        <f t="shared" si="64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5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1"/>
        <v>theater</v>
      </c>
      <c r="R645" t="str">
        <f t="shared" si="62"/>
        <v>plays</v>
      </c>
      <c r="S645" s="6">
        <f t="shared" si="63"/>
        <v>42795.25</v>
      </c>
      <c r="T645" s="6">
        <f t="shared" si="64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1"/>
        <v>theater</v>
      </c>
      <c r="R646" t="str">
        <f t="shared" si="62"/>
        <v>plays</v>
      </c>
      <c r="S646" s="6">
        <f t="shared" si="63"/>
        <v>43452.25</v>
      </c>
      <c r="T646" s="6">
        <f t="shared" si="64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5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1"/>
        <v>music</v>
      </c>
      <c r="R647" t="str">
        <f t="shared" si="62"/>
        <v>rock</v>
      </c>
      <c r="S647" s="6">
        <f t="shared" si="63"/>
        <v>43369.208333333328</v>
      </c>
      <c r="T647" s="6">
        <f t="shared" si="64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5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1"/>
        <v>games</v>
      </c>
      <c r="R648" t="str">
        <f t="shared" si="62"/>
        <v>video games</v>
      </c>
      <c r="S648" s="6">
        <f t="shared" si="63"/>
        <v>41346.208333333336</v>
      </c>
      <c r="T648" s="6">
        <f t="shared" si="64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1"/>
        <v>publishing</v>
      </c>
      <c r="R649" t="str">
        <f t="shared" si="62"/>
        <v>translations</v>
      </c>
      <c r="S649" s="6">
        <f t="shared" si="63"/>
        <v>43199.208333333328</v>
      </c>
      <c r="T649" s="6">
        <f t="shared" si="64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5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1"/>
        <v>food</v>
      </c>
      <c r="R650" t="str">
        <f t="shared" si="62"/>
        <v>food trucks</v>
      </c>
      <c r="S650" s="6">
        <f t="shared" si="63"/>
        <v>42922.208333333328</v>
      </c>
      <c r="T650" s="6">
        <f t="shared" si="64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5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1"/>
        <v>theater</v>
      </c>
      <c r="R651" t="str">
        <f t="shared" si="62"/>
        <v>plays</v>
      </c>
      <c r="S651" s="6">
        <f t="shared" si="63"/>
        <v>40471.208333333336</v>
      </c>
      <c r="T651" s="6">
        <f t="shared" si="64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1"/>
        <v>music</v>
      </c>
      <c r="R652" t="str">
        <f t="shared" si="62"/>
        <v>jazz</v>
      </c>
      <c r="S652" s="6">
        <f t="shared" si="63"/>
        <v>41828.208333333336</v>
      </c>
      <c r="T652" s="6">
        <f t="shared" si="64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5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1"/>
        <v>film &amp; video</v>
      </c>
      <c r="R653" t="str">
        <f t="shared" si="62"/>
        <v>shorts</v>
      </c>
      <c r="S653" s="6">
        <f t="shared" si="63"/>
        <v>41692.25</v>
      </c>
      <c r="T653" s="6">
        <f t="shared" si="64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5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1"/>
        <v>technology</v>
      </c>
      <c r="R654" t="str">
        <f t="shared" si="62"/>
        <v>web</v>
      </c>
      <c r="S654" s="6">
        <f t="shared" si="63"/>
        <v>42587.208333333328</v>
      </c>
      <c r="T654" s="6">
        <f t="shared" si="64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5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1"/>
        <v>technology</v>
      </c>
      <c r="R655" t="str">
        <f t="shared" si="62"/>
        <v>web</v>
      </c>
      <c r="S655" s="6">
        <f t="shared" si="63"/>
        <v>42468.208333333328</v>
      </c>
      <c r="T655" s="6">
        <f t="shared" si="64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5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1"/>
        <v>music</v>
      </c>
      <c r="R656" t="str">
        <f t="shared" si="62"/>
        <v>metal</v>
      </c>
      <c r="S656" s="6">
        <f t="shared" si="63"/>
        <v>42240.208333333328</v>
      </c>
      <c r="T656" s="6">
        <f t="shared" si="64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5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1"/>
        <v>photography</v>
      </c>
      <c r="R657" t="str">
        <f t="shared" si="62"/>
        <v>photography books</v>
      </c>
      <c r="S657" s="6">
        <f t="shared" si="63"/>
        <v>42796.25</v>
      </c>
      <c r="T657" s="6">
        <f t="shared" si="64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5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1"/>
        <v>food</v>
      </c>
      <c r="R658" t="str">
        <f t="shared" si="62"/>
        <v>food trucks</v>
      </c>
      <c r="S658" s="6">
        <f t="shared" si="63"/>
        <v>43097.25</v>
      </c>
      <c r="T658" s="6">
        <f t="shared" si="64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5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1"/>
        <v>film &amp; video</v>
      </c>
      <c r="R659" t="str">
        <f t="shared" si="62"/>
        <v>science fiction</v>
      </c>
      <c r="S659" s="6">
        <f t="shared" si="63"/>
        <v>43096.25</v>
      </c>
      <c r="T659" s="6">
        <f t="shared" si="64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1"/>
        <v>music</v>
      </c>
      <c r="R660" t="str">
        <f t="shared" si="62"/>
        <v>rock</v>
      </c>
      <c r="S660" s="6">
        <f t="shared" si="63"/>
        <v>42246.208333333328</v>
      </c>
      <c r="T660" s="6">
        <f t="shared" si="64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1"/>
        <v>film &amp; video</v>
      </c>
      <c r="R661" t="str">
        <f t="shared" si="62"/>
        <v>documentary</v>
      </c>
      <c r="S661" s="6">
        <f t="shared" si="63"/>
        <v>40570.25</v>
      </c>
      <c r="T661" s="6">
        <f t="shared" si="64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5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1"/>
        <v>theater</v>
      </c>
      <c r="R662" t="str">
        <f t="shared" si="62"/>
        <v>plays</v>
      </c>
      <c r="S662" s="6">
        <f t="shared" si="63"/>
        <v>42237.208333333328</v>
      </c>
      <c r="T662" s="6">
        <f t="shared" si="64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1"/>
        <v>music</v>
      </c>
      <c r="R663" t="str">
        <f t="shared" si="62"/>
        <v>jazz</v>
      </c>
      <c r="S663" s="6">
        <f t="shared" si="63"/>
        <v>40996.208333333336</v>
      </c>
      <c r="T663" s="6">
        <f t="shared" si="64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5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1"/>
        <v>theater</v>
      </c>
      <c r="R664" t="str">
        <f t="shared" si="62"/>
        <v>plays</v>
      </c>
      <c r="S664" s="6">
        <f t="shared" si="63"/>
        <v>43443.25</v>
      </c>
      <c r="T664" s="6">
        <f t="shared" si="64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5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1"/>
        <v>theater</v>
      </c>
      <c r="R665" t="str">
        <f t="shared" si="62"/>
        <v>plays</v>
      </c>
      <c r="S665" s="6">
        <f t="shared" si="63"/>
        <v>40458.208333333336</v>
      </c>
      <c r="T665" s="6">
        <f t="shared" si="64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5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1"/>
        <v>music</v>
      </c>
      <c r="R666" t="str">
        <f t="shared" si="62"/>
        <v>jazz</v>
      </c>
      <c r="S666" s="6">
        <f t="shared" si="63"/>
        <v>40959.25</v>
      </c>
      <c r="T666" s="6">
        <f t="shared" si="64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5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1"/>
        <v>film &amp; video</v>
      </c>
      <c r="R667" t="str">
        <f t="shared" si="62"/>
        <v>documentary</v>
      </c>
      <c r="S667" s="6">
        <f t="shared" si="63"/>
        <v>40733.208333333336</v>
      </c>
      <c r="T667" s="6">
        <f t="shared" si="64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1"/>
        <v>theater</v>
      </c>
      <c r="R668" t="str">
        <f t="shared" si="62"/>
        <v>plays</v>
      </c>
      <c r="S668" s="6">
        <f t="shared" si="63"/>
        <v>41516.208333333336</v>
      </c>
      <c r="T668" s="6">
        <f t="shared" si="64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5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1"/>
        <v>journalism</v>
      </c>
      <c r="R669" t="str">
        <f t="shared" si="62"/>
        <v>audio</v>
      </c>
      <c r="S669" s="6">
        <f t="shared" si="63"/>
        <v>41892.208333333336</v>
      </c>
      <c r="T669" s="6">
        <f t="shared" si="64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5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1"/>
        <v>theater</v>
      </c>
      <c r="R670" t="str">
        <f t="shared" si="62"/>
        <v>plays</v>
      </c>
      <c r="S670" s="6">
        <f t="shared" si="63"/>
        <v>41122.208333333336</v>
      </c>
      <c r="T670" s="6">
        <f t="shared" si="64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5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1"/>
        <v>theater</v>
      </c>
      <c r="R671" t="str">
        <f t="shared" si="62"/>
        <v>plays</v>
      </c>
      <c r="S671" s="6">
        <f t="shared" si="63"/>
        <v>42912.208333333328</v>
      </c>
      <c r="T671" s="6">
        <f t="shared" si="64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1"/>
        <v>music</v>
      </c>
      <c r="R672" t="str">
        <f t="shared" si="62"/>
        <v>indie rock</v>
      </c>
      <c r="S672" s="6">
        <f t="shared" si="63"/>
        <v>42425.25</v>
      </c>
      <c r="T672" s="6">
        <f t="shared" si="64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5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1"/>
        <v>theater</v>
      </c>
      <c r="R673" t="str">
        <f t="shared" si="62"/>
        <v>plays</v>
      </c>
      <c r="S673" s="6">
        <f t="shared" si="63"/>
        <v>40390.208333333336</v>
      </c>
      <c r="T673" s="6">
        <f t="shared" si="64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5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1"/>
        <v>theater</v>
      </c>
      <c r="R674" t="str">
        <f t="shared" si="62"/>
        <v>plays</v>
      </c>
      <c r="S674" s="6">
        <f t="shared" si="63"/>
        <v>43180.208333333328</v>
      </c>
      <c r="T674" s="6">
        <f t="shared" si="64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5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1"/>
        <v>music</v>
      </c>
      <c r="R675" t="str">
        <f t="shared" si="62"/>
        <v>indie rock</v>
      </c>
      <c r="S675" s="6">
        <f t="shared" si="63"/>
        <v>42475.208333333328</v>
      </c>
      <c r="T675" s="6">
        <f t="shared" si="64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5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1"/>
        <v>photography</v>
      </c>
      <c r="R676" t="str">
        <f t="shared" si="62"/>
        <v>photography books</v>
      </c>
      <c r="S676" s="6">
        <f t="shared" si="63"/>
        <v>40774.208333333336</v>
      </c>
      <c r="T676" s="6">
        <f t="shared" si="64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5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1"/>
        <v>journalism</v>
      </c>
      <c r="R677" t="str">
        <f t="shared" si="62"/>
        <v>audio</v>
      </c>
      <c r="S677" s="6">
        <f t="shared" si="63"/>
        <v>43719.208333333328</v>
      </c>
      <c r="T677" s="6">
        <f t="shared" si="64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5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1"/>
        <v>photography</v>
      </c>
      <c r="R678" t="str">
        <f t="shared" si="62"/>
        <v>photography books</v>
      </c>
      <c r="S678" s="6">
        <f t="shared" si="63"/>
        <v>41178.208333333336</v>
      </c>
      <c r="T678" s="6">
        <f t="shared" si="64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5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1"/>
        <v>publishing</v>
      </c>
      <c r="R679" t="str">
        <f t="shared" si="62"/>
        <v>fiction</v>
      </c>
      <c r="S679" s="6">
        <f t="shared" si="63"/>
        <v>42561.208333333328</v>
      </c>
      <c r="T679" s="6">
        <f t="shared" si="64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5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1"/>
        <v>film &amp; video</v>
      </c>
      <c r="R680" t="str">
        <f t="shared" si="62"/>
        <v>drama</v>
      </c>
      <c r="S680" s="6">
        <f t="shared" si="63"/>
        <v>43484.25</v>
      </c>
      <c r="T680" s="6">
        <f t="shared" si="64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1"/>
        <v>food</v>
      </c>
      <c r="R681" t="str">
        <f t="shared" si="62"/>
        <v>food trucks</v>
      </c>
      <c r="S681" s="6">
        <f t="shared" si="63"/>
        <v>43756.208333333328</v>
      </c>
      <c r="T681" s="6">
        <f t="shared" si="64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5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1"/>
        <v>games</v>
      </c>
      <c r="R682" t="str">
        <f t="shared" si="62"/>
        <v>mobile games</v>
      </c>
      <c r="S682" s="6">
        <f t="shared" si="63"/>
        <v>43813.25</v>
      </c>
      <c r="T682" s="6">
        <f t="shared" si="64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5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1"/>
        <v>theater</v>
      </c>
      <c r="R683" t="str">
        <f t="shared" si="62"/>
        <v>plays</v>
      </c>
      <c r="S683" s="6">
        <f t="shared" si="63"/>
        <v>40898.25</v>
      </c>
      <c r="T683" s="6">
        <f t="shared" si="64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5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1"/>
        <v>theater</v>
      </c>
      <c r="R684" t="str">
        <f t="shared" si="62"/>
        <v>plays</v>
      </c>
      <c r="S684" s="6">
        <f t="shared" si="63"/>
        <v>41619.25</v>
      </c>
      <c r="T684" s="6">
        <f t="shared" si="64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5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1"/>
        <v>theater</v>
      </c>
      <c r="R685" t="str">
        <f t="shared" si="62"/>
        <v>plays</v>
      </c>
      <c r="S685" s="6">
        <f t="shared" si="63"/>
        <v>43359.208333333328</v>
      </c>
      <c r="T685" s="6">
        <f t="shared" si="64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5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1"/>
        <v>publishing</v>
      </c>
      <c r="R686" t="str">
        <f t="shared" si="62"/>
        <v>nonfiction</v>
      </c>
      <c r="S686" s="6">
        <f t="shared" si="63"/>
        <v>40358.208333333336</v>
      </c>
      <c r="T686" s="6">
        <f t="shared" si="64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5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1"/>
        <v>theater</v>
      </c>
      <c r="R687" t="str">
        <f t="shared" si="62"/>
        <v>plays</v>
      </c>
      <c r="S687" s="6">
        <f t="shared" si="63"/>
        <v>42239.208333333328</v>
      </c>
      <c r="T687" s="6">
        <f t="shared" si="64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5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1"/>
        <v>technology</v>
      </c>
      <c r="R688" t="str">
        <f t="shared" si="62"/>
        <v>wearables</v>
      </c>
      <c r="S688" s="6">
        <f t="shared" si="63"/>
        <v>43186.208333333328</v>
      </c>
      <c r="T688" s="6">
        <f t="shared" si="64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5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1"/>
        <v>theater</v>
      </c>
      <c r="R689" t="str">
        <f t="shared" si="62"/>
        <v>plays</v>
      </c>
      <c r="S689" s="6">
        <f t="shared" si="63"/>
        <v>42806.25</v>
      </c>
      <c r="T689" s="6">
        <f t="shared" si="64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5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1"/>
        <v>film &amp; video</v>
      </c>
      <c r="R690" t="str">
        <f t="shared" si="62"/>
        <v>television</v>
      </c>
      <c r="S690" s="6">
        <f t="shared" si="63"/>
        <v>43475.25</v>
      </c>
      <c r="T690" s="6">
        <f t="shared" si="64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5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1"/>
        <v>technology</v>
      </c>
      <c r="R691" t="str">
        <f t="shared" si="62"/>
        <v>web</v>
      </c>
      <c r="S691" s="6">
        <f t="shared" si="63"/>
        <v>41576.208333333336</v>
      </c>
      <c r="T691" s="6">
        <f t="shared" si="64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5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1"/>
        <v>film &amp; video</v>
      </c>
      <c r="R692" t="str">
        <f t="shared" si="62"/>
        <v>documentary</v>
      </c>
      <c r="S692" s="6">
        <f t="shared" si="63"/>
        <v>40874.25</v>
      </c>
      <c r="T692" s="6">
        <f t="shared" si="64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5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1"/>
        <v>film &amp; video</v>
      </c>
      <c r="R693" t="str">
        <f t="shared" si="62"/>
        <v>documentary</v>
      </c>
      <c r="S693" s="6">
        <f t="shared" si="63"/>
        <v>41185.208333333336</v>
      </c>
      <c r="T693" s="6">
        <f t="shared" si="64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5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1"/>
        <v>music</v>
      </c>
      <c r="R694" t="str">
        <f t="shared" si="62"/>
        <v>rock</v>
      </c>
      <c r="S694" s="6">
        <f t="shared" si="63"/>
        <v>43655.208333333328</v>
      </c>
      <c r="T694" s="6">
        <f t="shared" si="64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5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1"/>
        <v>theater</v>
      </c>
      <c r="R695" t="str">
        <f t="shared" si="62"/>
        <v>plays</v>
      </c>
      <c r="S695" s="6">
        <f t="shared" si="63"/>
        <v>43025.208333333328</v>
      </c>
      <c r="T695" s="6">
        <f t="shared" si="64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5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1"/>
        <v>theater</v>
      </c>
      <c r="R696" t="str">
        <f t="shared" si="62"/>
        <v>plays</v>
      </c>
      <c r="S696" s="6">
        <f t="shared" si="63"/>
        <v>43066.25</v>
      </c>
      <c r="T696" s="6">
        <f t="shared" si="64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5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1"/>
        <v>music</v>
      </c>
      <c r="R697" t="str">
        <f t="shared" si="62"/>
        <v>rock</v>
      </c>
      <c r="S697" s="6">
        <f t="shared" si="63"/>
        <v>42322.25</v>
      </c>
      <c r="T697" s="6">
        <f t="shared" si="64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5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1"/>
        <v>theater</v>
      </c>
      <c r="R698" t="str">
        <f t="shared" si="62"/>
        <v>plays</v>
      </c>
      <c r="S698" s="6">
        <f t="shared" si="63"/>
        <v>42114.208333333328</v>
      </c>
      <c r="T698" s="6">
        <f t="shared" si="64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5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1"/>
        <v>music</v>
      </c>
      <c r="R699" t="str">
        <f t="shared" si="62"/>
        <v>electric music</v>
      </c>
      <c r="S699" s="6">
        <f t="shared" si="63"/>
        <v>43190.208333333328</v>
      </c>
      <c r="T699" s="6">
        <f t="shared" si="64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5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1"/>
        <v>technology</v>
      </c>
      <c r="R700" t="str">
        <f t="shared" si="62"/>
        <v>wearables</v>
      </c>
      <c r="S700" s="6">
        <f t="shared" si="63"/>
        <v>40871.25</v>
      </c>
      <c r="T700" s="6">
        <f t="shared" si="64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5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1"/>
        <v>film &amp; video</v>
      </c>
      <c r="R701" t="str">
        <f t="shared" si="62"/>
        <v>drama</v>
      </c>
      <c r="S701" s="6">
        <f t="shared" si="63"/>
        <v>43641.208333333328</v>
      </c>
      <c r="T701" s="6">
        <f t="shared" si="64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1"/>
        <v>technology</v>
      </c>
      <c r="R702" t="str">
        <f t="shared" si="62"/>
        <v>wearables</v>
      </c>
      <c r="S702" s="6">
        <f t="shared" si="63"/>
        <v>40203.25</v>
      </c>
      <c r="T702" s="6">
        <f t="shared" si="64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5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1"/>
        <v>theater</v>
      </c>
      <c r="R703" t="str">
        <f t="shared" si="62"/>
        <v>plays</v>
      </c>
      <c r="S703" s="6">
        <f t="shared" si="63"/>
        <v>40629.208333333336</v>
      </c>
      <c r="T703" s="6">
        <f t="shared" si="64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5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1"/>
        <v>technology</v>
      </c>
      <c r="R704" t="str">
        <f t="shared" si="62"/>
        <v>wearables</v>
      </c>
      <c r="S704" s="6">
        <f t="shared" si="63"/>
        <v>41477.208333333336</v>
      </c>
      <c r="T704" s="6">
        <f t="shared" si="64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5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1"/>
        <v>publishing</v>
      </c>
      <c r="R705" t="str">
        <f t="shared" si="62"/>
        <v>translations</v>
      </c>
      <c r="S705" s="6">
        <f t="shared" si="63"/>
        <v>41020.208333333336</v>
      </c>
      <c r="T705" s="6">
        <f t="shared" si="64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5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1"/>
        <v>film &amp; video</v>
      </c>
      <c r="R706" t="str">
        <f t="shared" si="62"/>
        <v>animation</v>
      </c>
      <c r="S706" s="6">
        <f t="shared" si="63"/>
        <v>42555.208333333328</v>
      </c>
      <c r="T706" s="6">
        <f t="shared" si="64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ROUND(((E707/D707)*100),0)</f>
        <v>99</v>
      </c>
      <c r="G707" t="s">
        <v>14</v>
      </c>
      <c r="H707">
        <v>2025</v>
      </c>
      <c r="I707">
        <f t="shared" si="65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7">LEFT(P707,SEARCH("/",P707)-1)</f>
        <v>publishing</v>
      </c>
      <c r="R707" t="str">
        <f t="shared" ref="R707:R770" si="68">RIGHT(P707,LEN(P707)-SEARCH("/",P707))</f>
        <v>nonfiction</v>
      </c>
      <c r="S707" s="6">
        <f t="shared" ref="S707:S770" si="69">(((L707/60)/60)/24)+DATE(1970,1,1)</f>
        <v>41619.25</v>
      </c>
      <c r="T707" s="6">
        <f t="shared" ref="T707:T770" si="70">(((M707/60)/60)/24)+DATE(1970,1,1)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ref="I708:I771" si="71">ROUND((E708/H708),2)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7"/>
        <v>technology</v>
      </c>
      <c r="R708" t="str">
        <f t="shared" si="68"/>
        <v>web</v>
      </c>
      <c r="S708" s="6">
        <f t="shared" si="69"/>
        <v>43471.25</v>
      </c>
      <c r="T708" s="6">
        <f t="shared" si="70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71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7"/>
        <v>film &amp; video</v>
      </c>
      <c r="R709" t="str">
        <f t="shared" si="68"/>
        <v>drama</v>
      </c>
      <c r="S709" s="6">
        <f t="shared" si="69"/>
        <v>43442.25</v>
      </c>
      <c r="T709" s="6">
        <f t="shared" si="70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71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7"/>
        <v>theater</v>
      </c>
      <c r="R710" t="str">
        <f t="shared" si="68"/>
        <v>plays</v>
      </c>
      <c r="S710" s="6">
        <f t="shared" si="69"/>
        <v>42877.208333333328</v>
      </c>
      <c r="T710" s="6">
        <f t="shared" si="70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71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7"/>
        <v>theater</v>
      </c>
      <c r="R711" t="str">
        <f t="shared" si="68"/>
        <v>plays</v>
      </c>
      <c r="S711" s="6">
        <f t="shared" si="69"/>
        <v>41018.208333333336</v>
      </c>
      <c r="T711" s="6">
        <f t="shared" si="70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71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7"/>
        <v>theater</v>
      </c>
      <c r="R712" t="str">
        <f t="shared" si="68"/>
        <v>plays</v>
      </c>
      <c r="S712" s="6">
        <f t="shared" si="69"/>
        <v>43295.208333333328</v>
      </c>
      <c r="T712" s="6">
        <f t="shared" si="70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7"/>
        <v>theater</v>
      </c>
      <c r="R713" t="str">
        <f t="shared" si="68"/>
        <v>plays</v>
      </c>
      <c r="S713" s="6">
        <f t="shared" si="69"/>
        <v>42393.25</v>
      </c>
      <c r="T713" s="6">
        <f t="shared" si="70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71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7"/>
        <v>theater</v>
      </c>
      <c r="R714" t="str">
        <f t="shared" si="68"/>
        <v>plays</v>
      </c>
      <c r="S714" s="6">
        <f t="shared" si="69"/>
        <v>42559.208333333328</v>
      </c>
      <c r="T714" s="6">
        <f t="shared" si="70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71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7"/>
        <v>publishing</v>
      </c>
      <c r="R715" t="str">
        <f t="shared" si="68"/>
        <v>radio &amp; podcasts</v>
      </c>
      <c r="S715" s="6">
        <f t="shared" si="69"/>
        <v>42604.208333333328</v>
      </c>
      <c r="T715" s="6">
        <f t="shared" si="70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71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7"/>
        <v>music</v>
      </c>
      <c r="R716" t="str">
        <f t="shared" si="68"/>
        <v>rock</v>
      </c>
      <c r="S716" s="6">
        <f t="shared" si="69"/>
        <v>41870.208333333336</v>
      </c>
      <c r="T716" s="6">
        <f t="shared" si="70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71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7"/>
        <v>games</v>
      </c>
      <c r="R717" t="str">
        <f t="shared" si="68"/>
        <v>mobile games</v>
      </c>
      <c r="S717" s="6">
        <f t="shared" si="69"/>
        <v>40397.208333333336</v>
      </c>
      <c r="T717" s="6">
        <f t="shared" si="70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71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7"/>
        <v>theater</v>
      </c>
      <c r="R718" t="str">
        <f t="shared" si="68"/>
        <v>plays</v>
      </c>
      <c r="S718" s="6">
        <f t="shared" si="69"/>
        <v>41465.208333333336</v>
      </c>
      <c r="T718" s="6">
        <f t="shared" si="70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71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7"/>
        <v>film &amp; video</v>
      </c>
      <c r="R719" t="str">
        <f t="shared" si="68"/>
        <v>documentary</v>
      </c>
      <c r="S719" s="6">
        <f t="shared" si="69"/>
        <v>40777.208333333336</v>
      </c>
      <c r="T719" s="6">
        <f t="shared" si="70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71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7"/>
        <v>technology</v>
      </c>
      <c r="R720" t="str">
        <f t="shared" si="68"/>
        <v>wearables</v>
      </c>
      <c r="S720" s="6">
        <f t="shared" si="69"/>
        <v>41442.208333333336</v>
      </c>
      <c r="T720" s="6">
        <f t="shared" si="70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71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7"/>
        <v>publishing</v>
      </c>
      <c r="R721" t="str">
        <f t="shared" si="68"/>
        <v>fiction</v>
      </c>
      <c r="S721" s="6">
        <f t="shared" si="69"/>
        <v>41058.208333333336</v>
      </c>
      <c r="T721" s="6">
        <f t="shared" si="70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71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7"/>
        <v>theater</v>
      </c>
      <c r="R722" t="str">
        <f t="shared" si="68"/>
        <v>plays</v>
      </c>
      <c r="S722" s="6">
        <f t="shared" si="69"/>
        <v>43152.25</v>
      </c>
      <c r="T722" s="6">
        <f t="shared" si="70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71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7"/>
        <v>music</v>
      </c>
      <c r="R723" t="str">
        <f t="shared" si="68"/>
        <v>rock</v>
      </c>
      <c r="S723" s="6">
        <f t="shared" si="69"/>
        <v>43194.208333333328</v>
      </c>
      <c r="T723" s="6">
        <f t="shared" si="70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71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7"/>
        <v>film &amp; video</v>
      </c>
      <c r="R724" t="str">
        <f t="shared" si="68"/>
        <v>documentary</v>
      </c>
      <c r="S724" s="6">
        <f t="shared" si="69"/>
        <v>43045.25</v>
      </c>
      <c r="T724" s="6">
        <f t="shared" si="70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71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7"/>
        <v>theater</v>
      </c>
      <c r="R725" t="str">
        <f t="shared" si="68"/>
        <v>plays</v>
      </c>
      <c r="S725" s="6">
        <f t="shared" si="69"/>
        <v>42431.25</v>
      </c>
      <c r="T725" s="6">
        <f t="shared" si="70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71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7"/>
        <v>theater</v>
      </c>
      <c r="R726" t="str">
        <f t="shared" si="68"/>
        <v>plays</v>
      </c>
      <c r="S726" s="6">
        <f t="shared" si="69"/>
        <v>41934.208333333336</v>
      </c>
      <c r="T726" s="6">
        <f t="shared" si="70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71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7"/>
        <v>games</v>
      </c>
      <c r="R727" t="str">
        <f t="shared" si="68"/>
        <v>mobile games</v>
      </c>
      <c r="S727" s="6">
        <f t="shared" si="69"/>
        <v>41958.25</v>
      </c>
      <c r="T727" s="6">
        <f t="shared" si="70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71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7"/>
        <v>theater</v>
      </c>
      <c r="R728" t="str">
        <f t="shared" si="68"/>
        <v>plays</v>
      </c>
      <c r="S728" s="6">
        <f t="shared" si="69"/>
        <v>40476.208333333336</v>
      </c>
      <c r="T728" s="6">
        <f t="shared" si="70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71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7"/>
        <v>technology</v>
      </c>
      <c r="R729" t="str">
        <f t="shared" si="68"/>
        <v>web</v>
      </c>
      <c r="S729" s="6">
        <f t="shared" si="69"/>
        <v>43485.25</v>
      </c>
      <c r="T729" s="6">
        <f t="shared" si="70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7"/>
        <v>theater</v>
      </c>
      <c r="R730" t="str">
        <f t="shared" si="68"/>
        <v>plays</v>
      </c>
      <c r="S730" s="6">
        <f t="shared" si="69"/>
        <v>42515.208333333328</v>
      </c>
      <c r="T730" s="6">
        <f t="shared" si="70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71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7"/>
        <v>film &amp; video</v>
      </c>
      <c r="R731" t="str">
        <f t="shared" si="68"/>
        <v>drama</v>
      </c>
      <c r="S731" s="6">
        <f t="shared" si="69"/>
        <v>41309.25</v>
      </c>
      <c r="T731" s="6">
        <f t="shared" si="70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71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7"/>
        <v>technology</v>
      </c>
      <c r="R732" t="str">
        <f t="shared" si="68"/>
        <v>wearables</v>
      </c>
      <c r="S732" s="6">
        <f t="shared" si="69"/>
        <v>42147.208333333328</v>
      </c>
      <c r="T732" s="6">
        <f t="shared" si="70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71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7"/>
        <v>technology</v>
      </c>
      <c r="R733" t="str">
        <f t="shared" si="68"/>
        <v>web</v>
      </c>
      <c r="S733" s="6">
        <f t="shared" si="69"/>
        <v>42939.208333333328</v>
      </c>
      <c r="T733" s="6">
        <f t="shared" si="70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71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7"/>
        <v>music</v>
      </c>
      <c r="R734" t="str">
        <f t="shared" si="68"/>
        <v>rock</v>
      </c>
      <c r="S734" s="6">
        <f t="shared" si="69"/>
        <v>42816.208333333328</v>
      </c>
      <c r="T734" s="6">
        <f t="shared" si="70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71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7"/>
        <v>music</v>
      </c>
      <c r="R735" t="str">
        <f t="shared" si="68"/>
        <v>metal</v>
      </c>
      <c r="S735" s="6">
        <f t="shared" si="69"/>
        <v>41844.208333333336</v>
      </c>
      <c r="T735" s="6">
        <f t="shared" si="70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71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7"/>
        <v>theater</v>
      </c>
      <c r="R736" t="str">
        <f t="shared" si="68"/>
        <v>plays</v>
      </c>
      <c r="S736" s="6">
        <f t="shared" si="69"/>
        <v>42763.25</v>
      </c>
      <c r="T736" s="6">
        <f t="shared" si="70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71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7"/>
        <v>photography</v>
      </c>
      <c r="R737" t="str">
        <f t="shared" si="68"/>
        <v>photography books</v>
      </c>
      <c r="S737" s="6">
        <f t="shared" si="69"/>
        <v>42459.208333333328</v>
      </c>
      <c r="T737" s="6">
        <f t="shared" si="70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71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7"/>
        <v>publishing</v>
      </c>
      <c r="R738" t="str">
        <f t="shared" si="68"/>
        <v>nonfiction</v>
      </c>
      <c r="S738" s="6">
        <f t="shared" si="69"/>
        <v>42055.25</v>
      </c>
      <c r="T738" s="6">
        <f t="shared" si="70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71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7"/>
        <v>music</v>
      </c>
      <c r="R739" t="str">
        <f t="shared" si="68"/>
        <v>indie rock</v>
      </c>
      <c r="S739" s="6">
        <f t="shared" si="69"/>
        <v>42685.25</v>
      </c>
      <c r="T739" s="6">
        <f t="shared" si="70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7"/>
        <v>theater</v>
      </c>
      <c r="R740" t="str">
        <f t="shared" si="68"/>
        <v>plays</v>
      </c>
      <c r="S740" s="6">
        <f t="shared" si="69"/>
        <v>41959.25</v>
      </c>
      <c r="T740" s="6">
        <f t="shared" si="70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71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7"/>
        <v>music</v>
      </c>
      <c r="R741" t="str">
        <f t="shared" si="68"/>
        <v>indie rock</v>
      </c>
      <c r="S741" s="6">
        <f t="shared" si="69"/>
        <v>41089.208333333336</v>
      </c>
      <c r="T741" s="6">
        <f t="shared" si="70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7"/>
        <v>theater</v>
      </c>
      <c r="R742" t="str">
        <f t="shared" si="68"/>
        <v>plays</v>
      </c>
      <c r="S742" s="6">
        <f t="shared" si="69"/>
        <v>42769.25</v>
      </c>
      <c r="T742" s="6">
        <f t="shared" si="70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71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7"/>
        <v>theater</v>
      </c>
      <c r="R743" t="str">
        <f t="shared" si="68"/>
        <v>plays</v>
      </c>
      <c r="S743" s="6">
        <f t="shared" si="69"/>
        <v>40321.208333333336</v>
      </c>
      <c r="T743" s="6">
        <f t="shared" si="70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71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7"/>
        <v>music</v>
      </c>
      <c r="R744" t="str">
        <f t="shared" si="68"/>
        <v>electric music</v>
      </c>
      <c r="S744" s="6">
        <f t="shared" si="69"/>
        <v>40197.25</v>
      </c>
      <c r="T744" s="6">
        <f t="shared" si="70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71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7"/>
        <v>theater</v>
      </c>
      <c r="R745" t="str">
        <f t="shared" si="68"/>
        <v>plays</v>
      </c>
      <c r="S745" s="6">
        <f t="shared" si="69"/>
        <v>42298.208333333328</v>
      </c>
      <c r="T745" s="6">
        <f t="shared" si="70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71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7"/>
        <v>theater</v>
      </c>
      <c r="R746" t="str">
        <f t="shared" si="68"/>
        <v>plays</v>
      </c>
      <c r="S746" s="6">
        <f t="shared" si="69"/>
        <v>43322.208333333328</v>
      </c>
      <c r="T746" s="6">
        <f t="shared" si="70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7"/>
        <v>technology</v>
      </c>
      <c r="R747" t="str">
        <f t="shared" si="68"/>
        <v>wearables</v>
      </c>
      <c r="S747" s="6">
        <f t="shared" si="69"/>
        <v>40328.208333333336</v>
      </c>
      <c r="T747" s="6">
        <f t="shared" si="70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7"/>
        <v>technology</v>
      </c>
      <c r="R748" t="str">
        <f t="shared" si="68"/>
        <v>web</v>
      </c>
      <c r="S748" s="6">
        <f t="shared" si="69"/>
        <v>40825.208333333336</v>
      </c>
      <c r="T748" s="6">
        <f t="shared" si="70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7"/>
        <v>theater</v>
      </c>
      <c r="R749" t="str">
        <f t="shared" si="68"/>
        <v>plays</v>
      </c>
      <c r="S749" s="6">
        <f t="shared" si="69"/>
        <v>40423.208333333336</v>
      </c>
      <c r="T749" s="6">
        <f t="shared" si="70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71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7"/>
        <v>film &amp; video</v>
      </c>
      <c r="R750" t="str">
        <f t="shared" si="68"/>
        <v>animation</v>
      </c>
      <c r="S750" s="6">
        <f t="shared" si="69"/>
        <v>40238.25</v>
      </c>
      <c r="T750" s="6">
        <f t="shared" si="70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71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7"/>
        <v>technology</v>
      </c>
      <c r="R751" t="str">
        <f t="shared" si="68"/>
        <v>wearables</v>
      </c>
      <c r="S751" s="6">
        <f t="shared" si="69"/>
        <v>41920.208333333336</v>
      </c>
      <c r="T751" s="6">
        <f t="shared" si="70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7"/>
        <v>music</v>
      </c>
      <c r="R752" t="str">
        <f t="shared" si="68"/>
        <v>electric music</v>
      </c>
      <c r="S752" s="6">
        <f t="shared" si="69"/>
        <v>40360.208333333336</v>
      </c>
      <c r="T752" s="6">
        <f t="shared" si="70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71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7"/>
        <v>publishing</v>
      </c>
      <c r="R753" t="str">
        <f t="shared" si="68"/>
        <v>nonfiction</v>
      </c>
      <c r="S753" s="6">
        <f t="shared" si="69"/>
        <v>42446.208333333328</v>
      </c>
      <c r="T753" s="6">
        <f t="shared" si="70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71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7"/>
        <v>theater</v>
      </c>
      <c r="R754" t="str">
        <f t="shared" si="68"/>
        <v>plays</v>
      </c>
      <c r="S754" s="6">
        <f t="shared" si="69"/>
        <v>40395.208333333336</v>
      </c>
      <c r="T754" s="6">
        <f t="shared" si="70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71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7"/>
        <v>photography</v>
      </c>
      <c r="R755" t="str">
        <f t="shared" si="68"/>
        <v>photography books</v>
      </c>
      <c r="S755" s="6">
        <f t="shared" si="69"/>
        <v>40321.208333333336</v>
      </c>
      <c r="T755" s="6">
        <f t="shared" si="70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71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7"/>
        <v>theater</v>
      </c>
      <c r="R756" t="str">
        <f t="shared" si="68"/>
        <v>plays</v>
      </c>
      <c r="S756" s="6">
        <f t="shared" si="69"/>
        <v>41210.208333333336</v>
      </c>
      <c r="T756" s="6">
        <f t="shared" si="70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71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7"/>
        <v>theater</v>
      </c>
      <c r="R757" t="str">
        <f t="shared" si="68"/>
        <v>plays</v>
      </c>
      <c r="S757" s="6">
        <f t="shared" si="69"/>
        <v>43096.25</v>
      </c>
      <c r="T757" s="6">
        <f t="shared" si="70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71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7"/>
        <v>theater</v>
      </c>
      <c r="R758" t="str">
        <f t="shared" si="68"/>
        <v>plays</v>
      </c>
      <c r="S758" s="6">
        <f t="shared" si="69"/>
        <v>42024.25</v>
      </c>
      <c r="T758" s="6">
        <f t="shared" si="70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71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7"/>
        <v>film &amp; video</v>
      </c>
      <c r="R759" t="str">
        <f t="shared" si="68"/>
        <v>drama</v>
      </c>
      <c r="S759" s="6">
        <f t="shared" si="69"/>
        <v>40675.208333333336</v>
      </c>
      <c r="T759" s="6">
        <f t="shared" si="70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71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7"/>
        <v>music</v>
      </c>
      <c r="R760" t="str">
        <f t="shared" si="68"/>
        <v>rock</v>
      </c>
      <c r="S760" s="6">
        <f t="shared" si="69"/>
        <v>41936.208333333336</v>
      </c>
      <c r="T760" s="6">
        <f t="shared" si="70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71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7"/>
        <v>music</v>
      </c>
      <c r="R761" t="str">
        <f t="shared" si="68"/>
        <v>electric music</v>
      </c>
      <c r="S761" s="6">
        <f t="shared" si="69"/>
        <v>43136.25</v>
      </c>
      <c r="T761" s="6">
        <f t="shared" si="70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71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7"/>
        <v>games</v>
      </c>
      <c r="R762" t="str">
        <f t="shared" si="68"/>
        <v>video games</v>
      </c>
      <c r="S762" s="6">
        <f t="shared" si="69"/>
        <v>43678.208333333328</v>
      </c>
      <c r="T762" s="6">
        <f t="shared" si="70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71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7"/>
        <v>music</v>
      </c>
      <c r="R763" t="str">
        <f t="shared" si="68"/>
        <v>rock</v>
      </c>
      <c r="S763" s="6">
        <f t="shared" si="69"/>
        <v>42938.208333333328</v>
      </c>
      <c r="T763" s="6">
        <f t="shared" si="70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7"/>
        <v>music</v>
      </c>
      <c r="R764" t="str">
        <f t="shared" si="68"/>
        <v>jazz</v>
      </c>
      <c r="S764" s="6">
        <f t="shared" si="69"/>
        <v>41241.25</v>
      </c>
      <c r="T764" s="6">
        <f t="shared" si="70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71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7"/>
        <v>theater</v>
      </c>
      <c r="R765" t="str">
        <f t="shared" si="68"/>
        <v>plays</v>
      </c>
      <c r="S765" s="6">
        <f t="shared" si="69"/>
        <v>41037.208333333336</v>
      </c>
      <c r="T765" s="6">
        <f t="shared" si="70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71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7"/>
        <v>music</v>
      </c>
      <c r="R766" t="str">
        <f t="shared" si="68"/>
        <v>rock</v>
      </c>
      <c r="S766" s="6">
        <f t="shared" si="69"/>
        <v>40676.208333333336</v>
      </c>
      <c r="T766" s="6">
        <f t="shared" si="70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71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7"/>
        <v>music</v>
      </c>
      <c r="R767" t="str">
        <f t="shared" si="68"/>
        <v>indie rock</v>
      </c>
      <c r="S767" s="6">
        <f t="shared" si="69"/>
        <v>42840.208333333328</v>
      </c>
      <c r="T767" s="6">
        <f t="shared" si="70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71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7"/>
        <v>film &amp; video</v>
      </c>
      <c r="R768" t="str">
        <f t="shared" si="68"/>
        <v>science fiction</v>
      </c>
      <c r="S768" s="6">
        <f t="shared" si="69"/>
        <v>43362.208333333328</v>
      </c>
      <c r="T768" s="6">
        <f t="shared" si="70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71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7"/>
        <v>publishing</v>
      </c>
      <c r="R769" t="str">
        <f t="shared" si="68"/>
        <v>translations</v>
      </c>
      <c r="S769" s="6">
        <f t="shared" si="69"/>
        <v>42283.208333333328</v>
      </c>
      <c r="T769" s="6">
        <f t="shared" si="70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7"/>
        <v>theater</v>
      </c>
      <c r="R770" t="str">
        <f t="shared" si="68"/>
        <v>plays</v>
      </c>
      <c r="S770" s="6">
        <f t="shared" si="69"/>
        <v>41619.25</v>
      </c>
      <c r="T770" s="6">
        <f t="shared" si="70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ROUND(((E771/D771)*100),0)</f>
        <v>87</v>
      </c>
      <c r="G771" t="s">
        <v>14</v>
      </c>
      <c r="H771">
        <v>3410</v>
      </c>
      <c r="I771">
        <f t="shared" si="71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3">LEFT(P771,SEARCH("/",P771)-1)</f>
        <v>games</v>
      </c>
      <c r="R771" t="str">
        <f t="shared" ref="R771:R834" si="74">RIGHT(P771,LEN(P771)-SEARCH("/",P771))</f>
        <v>video games</v>
      </c>
      <c r="S771" s="6">
        <f t="shared" ref="S771:S834" si="75">(((L771/60)/60)/24)+DATE(1970,1,1)</f>
        <v>41501.208333333336</v>
      </c>
      <c r="T771" s="6">
        <f t="shared" ref="T771:T834" si="76">(((M771/60)/60)/24)+DATE(1970,1,1)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ref="I772:I835" si="77">ROUND((E772/H772),2)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3"/>
        <v>theater</v>
      </c>
      <c r="R772" t="str">
        <f t="shared" si="74"/>
        <v>plays</v>
      </c>
      <c r="S772" s="6">
        <f t="shared" si="75"/>
        <v>41743.208333333336</v>
      </c>
      <c r="T772" s="6">
        <f t="shared" si="76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3"/>
        <v>theater</v>
      </c>
      <c r="R773" t="str">
        <f t="shared" si="74"/>
        <v>plays</v>
      </c>
      <c r="S773" s="6">
        <f t="shared" si="75"/>
        <v>43491.25</v>
      </c>
      <c r="T773" s="6">
        <f t="shared" si="76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7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3"/>
        <v>music</v>
      </c>
      <c r="R774" t="str">
        <f t="shared" si="74"/>
        <v>indie rock</v>
      </c>
      <c r="S774" s="6">
        <f t="shared" si="75"/>
        <v>43505.25</v>
      </c>
      <c r="T774" s="6">
        <f t="shared" si="76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7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3"/>
        <v>theater</v>
      </c>
      <c r="R775" t="str">
        <f t="shared" si="74"/>
        <v>plays</v>
      </c>
      <c r="S775" s="6">
        <f t="shared" si="75"/>
        <v>42838.208333333328</v>
      </c>
      <c r="T775" s="6">
        <f t="shared" si="76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7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3"/>
        <v>technology</v>
      </c>
      <c r="R776" t="str">
        <f t="shared" si="74"/>
        <v>web</v>
      </c>
      <c r="S776" s="6">
        <f t="shared" si="75"/>
        <v>42513.208333333328</v>
      </c>
      <c r="T776" s="6">
        <f t="shared" si="76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3"/>
        <v>music</v>
      </c>
      <c r="R777" t="str">
        <f t="shared" si="74"/>
        <v>rock</v>
      </c>
      <c r="S777" s="6">
        <f t="shared" si="75"/>
        <v>41949.25</v>
      </c>
      <c r="T777" s="6">
        <f t="shared" si="76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7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3"/>
        <v>theater</v>
      </c>
      <c r="R778" t="str">
        <f t="shared" si="74"/>
        <v>plays</v>
      </c>
      <c r="S778" s="6">
        <f t="shared" si="75"/>
        <v>43650.208333333328</v>
      </c>
      <c r="T778" s="6">
        <f t="shared" si="76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7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3"/>
        <v>theater</v>
      </c>
      <c r="R779" t="str">
        <f t="shared" si="74"/>
        <v>plays</v>
      </c>
      <c r="S779" s="6">
        <f t="shared" si="75"/>
        <v>40809.208333333336</v>
      </c>
      <c r="T779" s="6">
        <f t="shared" si="76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7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3"/>
        <v>film &amp; video</v>
      </c>
      <c r="R780" t="str">
        <f t="shared" si="74"/>
        <v>animation</v>
      </c>
      <c r="S780" s="6">
        <f t="shared" si="75"/>
        <v>40768.208333333336</v>
      </c>
      <c r="T780" s="6">
        <f t="shared" si="76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7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3"/>
        <v>theater</v>
      </c>
      <c r="R781" t="str">
        <f t="shared" si="74"/>
        <v>plays</v>
      </c>
      <c r="S781" s="6">
        <f t="shared" si="75"/>
        <v>42230.208333333328</v>
      </c>
      <c r="T781" s="6">
        <f t="shared" si="76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7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3"/>
        <v>film &amp; video</v>
      </c>
      <c r="R782" t="str">
        <f t="shared" si="74"/>
        <v>drama</v>
      </c>
      <c r="S782" s="6">
        <f t="shared" si="75"/>
        <v>42573.208333333328</v>
      </c>
      <c r="T782" s="6">
        <f t="shared" si="76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7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3"/>
        <v>theater</v>
      </c>
      <c r="R783" t="str">
        <f t="shared" si="74"/>
        <v>plays</v>
      </c>
      <c r="S783" s="6">
        <f t="shared" si="75"/>
        <v>40482.208333333336</v>
      </c>
      <c r="T783" s="6">
        <f t="shared" si="76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7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3"/>
        <v>film &amp; video</v>
      </c>
      <c r="R784" t="str">
        <f t="shared" si="74"/>
        <v>animation</v>
      </c>
      <c r="S784" s="6">
        <f t="shared" si="75"/>
        <v>40603.25</v>
      </c>
      <c r="T784" s="6">
        <f t="shared" si="76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7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3"/>
        <v>music</v>
      </c>
      <c r="R785" t="str">
        <f t="shared" si="74"/>
        <v>rock</v>
      </c>
      <c r="S785" s="6">
        <f t="shared" si="75"/>
        <v>41625.25</v>
      </c>
      <c r="T785" s="6">
        <f t="shared" si="76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7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3"/>
        <v>technology</v>
      </c>
      <c r="R786" t="str">
        <f t="shared" si="74"/>
        <v>web</v>
      </c>
      <c r="S786" s="6">
        <f t="shared" si="75"/>
        <v>42435.25</v>
      </c>
      <c r="T786" s="6">
        <f t="shared" si="76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7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3"/>
        <v>film &amp; video</v>
      </c>
      <c r="R787" t="str">
        <f t="shared" si="74"/>
        <v>animation</v>
      </c>
      <c r="S787" s="6">
        <f t="shared" si="75"/>
        <v>43582.208333333328</v>
      </c>
      <c r="T787" s="6">
        <f t="shared" si="76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7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3"/>
        <v>music</v>
      </c>
      <c r="R788" t="str">
        <f t="shared" si="74"/>
        <v>jazz</v>
      </c>
      <c r="S788" s="6">
        <f t="shared" si="75"/>
        <v>43186.208333333328</v>
      </c>
      <c r="T788" s="6">
        <f t="shared" si="76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7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3"/>
        <v>music</v>
      </c>
      <c r="R789" t="str">
        <f t="shared" si="74"/>
        <v>rock</v>
      </c>
      <c r="S789" s="6">
        <f t="shared" si="75"/>
        <v>40684.208333333336</v>
      </c>
      <c r="T789" s="6">
        <f t="shared" si="76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7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3"/>
        <v>film &amp; video</v>
      </c>
      <c r="R790" t="str">
        <f t="shared" si="74"/>
        <v>animation</v>
      </c>
      <c r="S790" s="6">
        <f t="shared" si="75"/>
        <v>41202.208333333336</v>
      </c>
      <c r="T790" s="6">
        <f t="shared" si="76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7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3"/>
        <v>theater</v>
      </c>
      <c r="R791" t="str">
        <f t="shared" si="74"/>
        <v>plays</v>
      </c>
      <c r="S791" s="6">
        <f t="shared" si="75"/>
        <v>41786.208333333336</v>
      </c>
      <c r="T791" s="6">
        <f t="shared" si="76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7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3"/>
        <v>theater</v>
      </c>
      <c r="R792" t="str">
        <f t="shared" si="74"/>
        <v>plays</v>
      </c>
      <c r="S792" s="6">
        <f t="shared" si="75"/>
        <v>40223.25</v>
      </c>
      <c r="T792" s="6">
        <f t="shared" si="76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3"/>
        <v>food</v>
      </c>
      <c r="R793" t="str">
        <f t="shared" si="74"/>
        <v>food trucks</v>
      </c>
      <c r="S793" s="6">
        <f t="shared" si="75"/>
        <v>42715.25</v>
      </c>
      <c r="T793" s="6">
        <f t="shared" si="76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7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3"/>
        <v>theater</v>
      </c>
      <c r="R794" t="str">
        <f t="shared" si="74"/>
        <v>plays</v>
      </c>
      <c r="S794" s="6">
        <f t="shared" si="75"/>
        <v>41451.208333333336</v>
      </c>
      <c r="T794" s="6">
        <f t="shared" si="76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7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3"/>
        <v>publishing</v>
      </c>
      <c r="R795" t="str">
        <f t="shared" si="74"/>
        <v>nonfiction</v>
      </c>
      <c r="S795" s="6">
        <f t="shared" si="75"/>
        <v>41450.208333333336</v>
      </c>
      <c r="T795" s="6">
        <f t="shared" si="76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7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3"/>
        <v>music</v>
      </c>
      <c r="R796" t="str">
        <f t="shared" si="74"/>
        <v>rock</v>
      </c>
      <c r="S796" s="6">
        <f t="shared" si="75"/>
        <v>43091.25</v>
      </c>
      <c r="T796" s="6">
        <f t="shared" si="76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7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3"/>
        <v>film &amp; video</v>
      </c>
      <c r="R797" t="str">
        <f t="shared" si="74"/>
        <v>drama</v>
      </c>
      <c r="S797" s="6">
        <f t="shared" si="75"/>
        <v>42675.208333333328</v>
      </c>
      <c r="T797" s="6">
        <f t="shared" si="76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7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3"/>
        <v>games</v>
      </c>
      <c r="R798" t="str">
        <f t="shared" si="74"/>
        <v>mobile games</v>
      </c>
      <c r="S798" s="6">
        <f t="shared" si="75"/>
        <v>41859.208333333336</v>
      </c>
      <c r="T798" s="6">
        <f t="shared" si="76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7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3"/>
        <v>technology</v>
      </c>
      <c r="R799" t="str">
        <f t="shared" si="74"/>
        <v>web</v>
      </c>
      <c r="S799" s="6">
        <f t="shared" si="75"/>
        <v>43464.25</v>
      </c>
      <c r="T799" s="6">
        <f t="shared" si="76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7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3"/>
        <v>theater</v>
      </c>
      <c r="R800" t="str">
        <f t="shared" si="74"/>
        <v>plays</v>
      </c>
      <c r="S800" s="6">
        <f t="shared" si="75"/>
        <v>41060.208333333336</v>
      </c>
      <c r="T800" s="6">
        <f t="shared" si="76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7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3"/>
        <v>theater</v>
      </c>
      <c r="R801" t="str">
        <f t="shared" si="74"/>
        <v>plays</v>
      </c>
      <c r="S801" s="6">
        <f t="shared" si="75"/>
        <v>42399.25</v>
      </c>
      <c r="T801" s="6">
        <f t="shared" si="76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3"/>
        <v>music</v>
      </c>
      <c r="R802" t="str">
        <f t="shared" si="74"/>
        <v>rock</v>
      </c>
      <c r="S802" s="6">
        <f t="shared" si="75"/>
        <v>42167.208333333328</v>
      </c>
      <c r="T802" s="6">
        <f t="shared" si="76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7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3"/>
        <v>photography</v>
      </c>
      <c r="R803" t="str">
        <f t="shared" si="74"/>
        <v>photography books</v>
      </c>
      <c r="S803" s="6">
        <f t="shared" si="75"/>
        <v>43830.25</v>
      </c>
      <c r="T803" s="6">
        <f t="shared" si="76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7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3"/>
        <v>photography</v>
      </c>
      <c r="R804" t="str">
        <f t="shared" si="74"/>
        <v>photography books</v>
      </c>
      <c r="S804" s="6">
        <f t="shared" si="75"/>
        <v>43650.208333333328</v>
      </c>
      <c r="T804" s="6">
        <f t="shared" si="76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7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3"/>
        <v>theater</v>
      </c>
      <c r="R805" t="str">
        <f t="shared" si="74"/>
        <v>plays</v>
      </c>
      <c r="S805" s="6">
        <f t="shared" si="75"/>
        <v>43492.25</v>
      </c>
      <c r="T805" s="6">
        <f t="shared" si="76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7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3"/>
        <v>music</v>
      </c>
      <c r="R806" t="str">
        <f t="shared" si="74"/>
        <v>rock</v>
      </c>
      <c r="S806" s="6">
        <f t="shared" si="75"/>
        <v>43102.25</v>
      </c>
      <c r="T806" s="6">
        <f t="shared" si="76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7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3"/>
        <v>film &amp; video</v>
      </c>
      <c r="R807" t="str">
        <f t="shared" si="74"/>
        <v>documentary</v>
      </c>
      <c r="S807" s="6">
        <f t="shared" si="75"/>
        <v>41958.25</v>
      </c>
      <c r="T807" s="6">
        <f t="shared" si="76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7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3"/>
        <v>film &amp; video</v>
      </c>
      <c r="R808" t="str">
        <f t="shared" si="74"/>
        <v>drama</v>
      </c>
      <c r="S808" s="6">
        <f t="shared" si="75"/>
        <v>40973.25</v>
      </c>
      <c r="T808" s="6">
        <f t="shared" si="76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7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3"/>
        <v>theater</v>
      </c>
      <c r="R809" t="str">
        <f t="shared" si="74"/>
        <v>plays</v>
      </c>
      <c r="S809" s="6">
        <f t="shared" si="75"/>
        <v>43753.208333333328</v>
      </c>
      <c r="T809" s="6">
        <f t="shared" si="76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7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3"/>
        <v>food</v>
      </c>
      <c r="R810" t="str">
        <f t="shared" si="74"/>
        <v>food trucks</v>
      </c>
      <c r="S810" s="6">
        <f t="shared" si="75"/>
        <v>42507.208333333328</v>
      </c>
      <c r="T810" s="6">
        <f t="shared" si="76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3"/>
        <v>film &amp; video</v>
      </c>
      <c r="R811" t="str">
        <f t="shared" si="74"/>
        <v>documentary</v>
      </c>
      <c r="S811" s="6">
        <f t="shared" si="75"/>
        <v>41135.208333333336</v>
      </c>
      <c r="T811" s="6">
        <f t="shared" si="76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7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3"/>
        <v>theater</v>
      </c>
      <c r="R812" t="str">
        <f t="shared" si="74"/>
        <v>plays</v>
      </c>
      <c r="S812" s="6">
        <f t="shared" si="75"/>
        <v>43067.25</v>
      </c>
      <c r="T812" s="6">
        <f t="shared" si="76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7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3"/>
        <v>games</v>
      </c>
      <c r="R813" t="str">
        <f t="shared" si="74"/>
        <v>video games</v>
      </c>
      <c r="S813" s="6">
        <f t="shared" si="75"/>
        <v>42378.25</v>
      </c>
      <c r="T813" s="6">
        <f t="shared" si="76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3"/>
        <v>publishing</v>
      </c>
      <c r="R814" t="str">
        <f t="shared" si="74"/>
        <v>nonfiction</v>
      </c>
      <c r="S814" s="6">
        <f t="shared" si="75"/>
        <v>43206.208333333328</v>
      </c>
      <c r="T814" s="6">
        <f t="shared" si="76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7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3"/>
        <v>games</v>
      </c>
      <c r="R815" t="str">
        <f t="shared" si="74"/>
        <v>video games</v>
      </c>
      <c r="S815" s="6">
        <f t="shared" si="75"/>
        <v>41148.208333333336</v>
      </c>
      <c r="T815" s="6">
        <f t="shared" si="76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7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3"/>
        <v>music</v>
      </c>
      <c r="R816" t="str">
        <f t="shared" si="74"/>
        <v>rock</v>
      </c>
      <c r="S816" s="6">
        <f t="shared" si="75"/>
        <v>42517.208333333328</v>
      </c>
      <c r="T816" s="6">
        <f t="shared" si="76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7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3"/>
        <v>music</v>
      </c>
      <c r="R817" t="str">
        <f t="shared" si="74"/>
        <v>rock</v>
      </c>
      <c r="S817" s="6">
        <f t="shared" si="75"/>
        <v>43068.25</v>
      </c>
      <c r="T817" s="6">
        <f t="shared" si="76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7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3"/>
        <v>theater</v>
      </c>
      <c r="R818" t="str">
        <f t="shared" si="74"/>
        <v>plays</v>
      </c>
      <c r="S818" s="6">
        <f t="shared" si="75"/>
        <v>41680.25</v>
      </c>
      <c r="T818" s="6">
        <f t="shared" si="76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7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3"/>
        <v>publishing</v>
      </c>
      <c r="R819" t="str">
        <f t="shared" si="74"/>
        <v>nonfiction</v>
      </c>
      <c r="S819" s="6">
        <f t="shared" si="75"/>
        <v>43589.208333333328</v>
      </c>
      <c r="T819" s="6">
        <f t="shared" si="76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7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3"/>
        <v>theater</v>
      </c>
      <c r="R820" t="str">
        <f t="shared" si="74"/>
        <v>plays</v>
      </c>
      <c r="S820" s="6">
        <f t="shared" si="75"/>
        <v>43486.25</v>
      </c>
      <c r="T820" s="6">
        <f t="shared" si="76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7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3"/>
        <v>games</v>
      </c>
      <c r="R821" t="str">
        <f t="shared" si="74"/>
        <v>video games</v>
      </c>
      <c r="S821" s="6">
        <f t="shared" si="75"/>
        <v>41237.25</v>
      </c>
      <c r="T821" s="6">
        <f t="shared" si="76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7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3"/>
        <v>music</v>
      </c>
      <c r="R822" t="str">
        <f t="shared" si="74"/>
        <v>rock</v>
      </c>
      <c r="S822" s="6">
        <f t="shared" si="75"/>
        <v>43310.208333333328</v>
      </c>
      <c r="T822" s="6">
        <f t="shared" si="76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7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3"/>
        <v>film &amp; video</v>
      </c>
      <c r="R823" t="str">
        <f t="shared" si="74"/>
        <v>documentary</v>
      </c>
      <c r="S823" s="6">
        <f t="shared" si="75"/>
        <v>42794.25</v>
      </c>
      <c r="T823" s="6">
        <f t="shared" si="76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7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3"/>
        <v>music</v>
      </c>
      <c r="R824" t="str">
        <f t="shared" si="74"/>
        <v>rock</v>
      </c>
      <c r="S824" s="6">
        <f t="shared" si="75"/>
        <v>41698.25</v>
      </c>
      <c r="T824" s="6">
        <f t="shared" si="76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7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3"/>
        <v>music</v>
      </c>
      <c r="R825" t="str">
        <f t="shared" si="74"/>
        <v>rock</v>
      </c>
      <c r="S825" s="6">
        <f t="shared" si="75"/>
        <v>41892.208333333336</v>
      </c>
      <c r="T825" s="6">
        <f t="shared" si="76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7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3"/>
        <v>publishing</v>
      </c>
      <c r="R826" t="str">
        <f t="shared" si="74"/>
        <v>nonfiction</v>
      </c>
      <c r="S826" s="6">
        <f t="shared" si="75"/>
        <v>40348.208333333336</v>
      </c>
      <c r="T826" s="6">
        <f t="shared" si="76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7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3"/>
        <v>film &amp; video</v>
      </c>
      <c r="R827" t="str">
        <f t="shared" si="74"/>
        <v>shorts</v>
      </c>
      <c r="S827" s="6">
        <f t="shared" si="75"/>
        <v>42941.208333333328</v>
      </c>
      <c r="T827" s="6">
        <f t="shared" si="76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7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3"/>
        <v>theater</v>
      </c>
      <c r="R828" t="str">
        <f t="shared" si="74"/>
        <v>plays</v>
      </c>
      <c r="S828" s="6">
        <f t="shared" si="75"/>
        <v>40525.25</v>
      </c>
      <c r="T828" s="6">
        <f t="shared" si="76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7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3"/>
        <v>film &amp; video</v>
      </c>
      <c r="R829" t="str">
        <f t="shared" si="74"/>
        <v>drama</v>
      </c>
      <c r="S829" s="6">
        <f t="shared" si="75"/>
        <v>40666.208333333336</v>
      </c>
      <c r="T829" s="6">
        <f t="shared" si="76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7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3"/>
        <v>theater</v>
      </c>
      <c r="R830" t="str">
        <f t="shared" si="74"/>
        <v>plays</v>
      </c>
      <c r="S830" s="6">
        <f t="shared" si="75"/>
        <v>43340.208333333328</v>
      </c>
      <c r="T830" s="6">
        <f t="shared" si="76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7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3"/>
        <v>theater</v>
      </c>
      <c r="R831" t="str">
        <f t="shared" si="74"/>
        <v>plays</v>
      </c>
      <c r="S831" s="6">
        <f t="shared" si="75"/>
        <v>42164.208333333328</v>
      </c>
      <c r="T831" s="6">
        <f t="shared" si="76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7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3"/>
        <v>theater</v>
      </c>
      <c r="R832" t="str">
        <f t="shared" si="74"/>
        <v>plays</v>
      </c>
      <c r="S832" s="6">
        <f t="shared" si="75"/>
        <v>43103.25</v>
      </c>
      <c r="T832" s="6">
        <f t="shared" si="76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7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3"/>
        <v>photography</v>
      </c>
      <c r="R833" t="str">
        <f t="shared" si="74"/>
        <v>photography books</v>
      </c>
      <c r="S833" s="6">
        <f t="shared" si="75"/>
        <v>40994.208333333336</v>
      </c>
      <c r="T833" s="6">
        <f t="shared" si="76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7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3"/>
        <v>publishing</v>
      </c>
      <c r="R834" t="str">
        <f t="shared" si="74"/>
        <v>translations</v>
      </c>
      <c r="S834" s="6">
        <f t="shared" si="75"/>
        <v>42299.208333333328</v>
      </c>
      <c r="T834" s="6">
        <f t="shared" si="76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ROUND(((E835/D835)*100),0)</f>
        <v>158</v>
      </c>
      <c r="G835" t="s">
        <v>20</v>
      </c>
      <c r="H835">
        <v>165</v>
      </c>
      <c r="I835">
        <f t="shared" si="77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79">LEFT(P835,SEARCH("/",P835)-1)</f>
        <v>publishing</v>
      </c>
      <c r="R835" t="str">
        <f t="shared" ref="R835:R898" si="80">RIGHT(P835,LEN(P835)-SEARCH("/",P835))</f>
        <v>translations</v>
      </c>
      <c r="S835" s="6">
        <f t="shared" ref="S835:S898" si="81">(((L835/60)/60)/24)+DATE(1970,1,1)</f>
        <v>40588.25</v>
      </c>
      <c r="T835" s="6">
        <f t="shared" ref="T835:T898" si="82">(((M835/60)/60)/24)+DATE(1970,1,1)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ref="I836:I899" si="83">ROUND((E836/H836),2)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9"/>
        <v>theater</v>
      </c>
      <c r="R836" t="str">
        <f t="shared" si="80"/>
        <v>plays</v>
      </c>
      <c r="S836" s="6">
        <f t="shared" si="81"/>
        <v>41448.208333333336</v>
      </c>
      <c r="T836" s="6">
        <f t="shared" si="82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83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9"/>
        <v>technology</v>
      </c>
      <c r="R837" t="str">
        <f t="shared" si="80"/>
        <v>web</v>
      </c>
      <c r="S837" s="6">
        <f t="shared" si="81"/>
        <v>42063.25</v>
      </c>
      <c r="T837" s="6">
        <f t="shared" si="82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8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9"/>
        <v>music</v>
      </c>
      <c r="R838" t="str">
        <f t="shared" si="80"/>
        <v>indie rock</v>
      </c>
      <c r="S838" s="6">
        <f t="shared" si="81"/>
        <v>40214.25</v>
      </c>
      <c r="T838" s="6">
        <f t="shared" si="82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83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9"/>
        <v>music</v>
      </c>
      <c r="R839" t="str">
        <f t="shared" si="80"/>
        <v>jazz</v>
      </c>
      <c r="S839" s="6">
        <f t="shared" si="81"/>
        <v>40629.208333333336</v>
      </c>
      <c r="T839" s="6">
        <f t="shared" si="82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83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9"/>
        <v>theater</v>
      </c>
      <c r="R840" t="str">
        <f t="shared" si="80"/>
        <v>plays</v>
      </c>
      <c r="S840" s="6">
        <f t="shared" si="81"/>
        <v>43370.208333333328</v>
      </c>
      <c r="T840" s="6">
        <f t="shared" si="82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83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9"/>
        <v>film &amp; video</v>
      </c>
      <c r="R841" t="str">
        <f t="shared" si="80"/>
        <v>documentary</v>
      </c>
      <c r="S841" s="6">
        <f t="shared" si="81"/>
        <v>41715.208333333336</v>
      </c>
      <c r="T841" s="6">
        <f t="shared" si="82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83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9"/>
        <v>theater</v>
      </c>
      <c r="R842" t="str">
        <f t="shared" si="80"/>
        <v>plays</v>
      </c>
      <c r="S842" s="6">
        <f t="shared" si="81"/>
        <v>41836.208333333336</v>
      </c>
      <c r="T842" s="6">
        <f t="shared" si="82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83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9"/>
        <v>technology</v>
      </c>
      <c r="R843" t="str">
        <f t="shared" si="80"/>
        <v>web</v>
      </c>
      <c r="S843" s="6">
        <f t="shared" si="81"/>
        <v>42419.25</v>
      </c>
      <c r="T843" s="6">
        <f t="shared" si="82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83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9"/>
        <v>technology</v>
      </c>
      <c r="R844" t="str">
        <f t="shared" si="80"/>
        <v>wearables</v>
      </c>
      <c r="S844" s="6">
        <f t="shared" si="81"/>
        <v>43266.208333333328</v>
      </c>
      <c r="T844" s="6">
        <f t="shared" si="82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83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9"/>
        <v>photography</v>
      </c>
      <c r="R845" t="str">
        <f t="shared" si="80"/>
        <v>photography books</v>
      </c>
      <c r="S845" s="6">
        <f t="shared" si="81"/>
        <v>43338.208333333328</v>
      </c>
      <c r="T845" s="6">
        <f t="shared" si="82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83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9"/>
        <v>film &amp; video</v>
      </c>
      <c r="R846" t="str">
        <f t="shared" si="80"/>
        <v>documentary</v>
      </c>
      <c r="S846" s="6">
        <f t="shared" si="81"/>
        <v>40930.25</v>
      </c>
      <c r="T846" s="6">
        <f t="shared" si="82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83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9"/>
        <v>technology</v>
      </c>
      <c r="R847" t="str">
        <f t="shared" si="80"/>
        <v>web</v>
      </c>
      <c r="S847" s="6">
        <f t="shared" si="81"/>
        <v>43235.208333333328</v>
      </c>
      <c r="T847" s="6">
        <f t="shared" si="82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83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9"/>
        <v>technology</v>
      </c>
      <c r="R848" t="str">
        <f t="shared" si="80"/>
        <v>web</v>
      </c>
      <c r="S848" s="6">
        <f t="shared" si="81"/>
        <v>43302.208333333328</v>
      </c>
      <c r="T848" s="6">
        <f t="shared" si="82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83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9"/>
        <v>food</v>
      </c>
      <c r="R849" t="str">
        <f t="shared" si="80"/>
        <v>food trucks</v>
      </c>
      <c r="S849" s="6">
        <f t="shared" si="81"/>
        <v>43107.25</v>
      </c>
      <c r="T849" s="6">
        <f t="shared" si="82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83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9"/>
        <v>film &amp; video</v>
      </c>
      <c r="R850" t="str">
        <f t="shared" si="80"/>
        <v>drama</v>
      </c>
      <c r="S850" s="6">
        <f t="shared" si="81"/>
        <v>40341.208333333336</v>
      </c>
      <c r="T850" s="6">
        <f t="shared" si="82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83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9"/>
        <v>music</v>
      </c>
      <c r="R851" t="str">
        <f t="shared" si="80"/>
        <v>indie rock</v>
      </c>
      <c r="S851" s="6">
        <f t="shared" si="81"/>
        <v>40948.25</v>
      </c>
      <c r="T851" s="6">
        <f t="shared" si="82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9"/>
        <v>music</v>
      </c>
      <c r="R852" t="str">
        <f t="shared" si="80"/>
        <v>rock</v>
      </c>
      <c r="S852" s="6">
        <f t="shared" si="81"/>
        <v>40866.25</v>
      </c>
      <c r="T852" s="6">
        <f t="shared" si="82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8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9"/>
        <v>music</v>
      </c>
      <c r="R853" t="str">
        <f t="shared" si="80"/>
        <v>electric music</v>
      </c>
      <c r="S853" s="6">
        <f t="shared" si="81"/>
        <v>41031.208333333336</v>
      </c>
      <c r="T853" s="6">
        <f t="shared" si="82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83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9"/>
        <v>games</v>
      </c>
      <c r="R854" t="str">
        <f t="shared" si="80"/>
        <v>video games</v>
      </c>
      <c r="S854" s="6">
        <f t="shared" si="81"/>
        <v>40740.208333333336</v>
      </c>
      <c r="T854" s="6">
        <f t="shared" si="82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8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9"/>
        <v>music</v>
      </c>
      <c r="R855" t="str">
        <f t="shared" si="80"/>
        <v>indie rock</v>
      </c>
      <c r="S855" s="6">
        <f t="shared" si="81"/>
        <v>40714.208333333336</v>
      </c>
      <c r="T855" s="6">
        <f t="shared" si="82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8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9"/>
        <v>publishing</v>
      </c>
      <c r="R856" t="str">
        <f t="shared" si="80"/>
        <v>fiction</v>
      </c>
      <c r="S856" s="6">
        <f t="shared" si="81"/>
        <v>43787.25</v>
      </c>
      <c r="T856" s="6">
        <f t="shared" si="82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9"/>
        <v>theater</v>
      </c>
      <c r="R857" t="str">
        <f t="shared" si="80"/>
        <v>plays</v>
      </c>
      <c r="S857" s="6">
        <f t="shared" si="81"/>
        <v>40712.208333333336</v>
      </c>
      <c r="T857" s="6">
        <f t="shared" si="82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83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9"/>
        <v>food</v>
      </c>
      <c r="R858" t="str">
        <f t="shared" si="80"/>
        <v>food trucks</v>
      </c>
      <c r="S858" s="6">
        <f t="shared" si="81"/>
        <v>41023.208333333336</v>
      </c>
      <c r="T858" s="6">
        <f t="shared" si="82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8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9"/>
        <v>film &amp; video</v>
      </c>
      <c r="R859" t="str">
        <f t="shared" si="80"/>
        <v>shorts</v>
      </c>
      <c r="S859" s="6">
        <f t="shared" si="81"/>
        <v>40944.25</v>
      </c>
      <c r="T859" s="6">
        <f t="shared" si="82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83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9"/>
        <v>food</v>
      </c>
      <c r="R860" t="str">
        <f t="shared" si="80"/>
        <v>food trucks</v>
      </c>
      <c r="S860" s="6">
        <f t="shared" si="81"/>
        <v>43211.208333333328</v>
      </c>
      <c r="T860" s="6">
        <f t="shared" si="82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83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9"/>
        <v>theater</v>
      </c>
      <c r="R861" t="str">
        <f t="shared" si="80"/>
        <v>plays</v>
      </c>
      <c r="S861" s="6">
        <f t="shared" si="81"/>
        <v>41334.25</v>
      </c>
      <c r="T861" s="6">
        <f t="shared" si="82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8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9"/>
        <v>technology</v>
      </c>
      <c r="R862" t="str">
        <f t="shared" si="80"/>
        <v>wearables</v>
      </c>
      <c r="S862" s="6">
        <f t="shared" si="81"/>
        <v>43515.25</v>
      </c>
      <c r="T862" s="6">
        <f t="shared" si="82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83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9"/>
        <v>theater</v>
      </c>
      <c r="R863" t="str">
        <f t="shared" si="80"/>
        <v>plays</v>
      </c>
      <c r="S863" s="6">
        <f t="shared" si="81"/>
        <v>40258.208333333336</v>
      </c>
      <c r="T863" s="6">
        <f t="shared" si="82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8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9"/>
        <v>theater</v>
      </c>
      <c r="R864" t="str">
        <f t="shared" si="80"/>
        <v>plays</v>
      </c>
      <c r="S864" s="6">
        <f t="shared" si="81"/>
        <v>40756.208333333336</v>
      </c>
      <c r="T864" s="6">
        <f t="shared" si="82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83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9"/>
        <v>film &amp; video</v>
      </c>
      <c r="R865" t="str">
        <f t="shared" si="80"/>
        <v>television</v>
      </c>
      <c r="S865" s="6">
        <f t="shared" si="81"/>
        <v>42172.208333333328</v>
      </c>
      <c r="T865" s="6">
        <f t="shared" si="82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9"/>
        <v>film &amp; video</v>
      </c>
      <c r="R866" t="str">
        <f t="shared" si="80"/>
        <v>shorts</v>
      </c>
      <c r="S866" s="6">
        <f t="shared" si="81"/>
        <v>42601.208333333328</v>
      </c>
      <c r="T866" s="6">
        <f t="shared" si="82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83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9"/>
        <v>theater</v>
      </c>
      <c r="R867" t="str">
        <f t="shared" si="80"/>
        <v>plays</v>
      </c>
      <c r="S867" s="6">
        <f t="shared" si="81"/>
        <v>41897.208333333336</v>
      </c>
      <c r="T867" s="6">
        <f t="shared" si="82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83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9"/>
        <v>photography</v>
      </c>
      <c r="R868" t="str">
        <f t="shared" si="80"/>
        <v>photography books</v>
      </c>
      <c r="S868" s="6">
        <f t="shared" si="81"/>
        <v>40671.208333333336</v>
      </c>
      <c r="T868" s="6">
        <f t="shared" si="82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9"/>
        <v>food</v>
      </c>
      <c r="R869" t="str">
        <f t="shared" si="80"/>
        <v>food trucks</v>
      </c>
      <c r="S869" s="6">
        <f t="shared" si="81"/>
        <v>43382.208333333328</v>
      </c>
      <c r="T869" s="6">
        <f t="shared" si="82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83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9"/>
        <v>theater</v>
      </c>
      <c r="R870" t="str">
        <f t="shared" si="80"/>
        <v>plays</v>
      </c>
      <c r="S870" s="6">
        <f t="shared" si="81"/>
        <v>41559.208333333336</v>
      </c>
      <c r="T870" s="6">
        <f t="shared" si="82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8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9"/>
        <v>film &amp; video</v>
      </c>
      <c r="R871" t="str">
        <f t="shared" si="80"/>
        <v>drama</v>
      </c>
      <c r="S871" s="6">
        <f t="shared" si="81"/>
        <v>40350.208333333336</v>
      </c>
      <c r="T871" s="6">
        <f t="shared" si="82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83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9"/>
        <v>theater</v>
      </c>
      <c r="R872" t="str">
        <f t="shared" si="80"/>
        <v>plays</v>
      </c>
      <c r="S872" s="6">
        <f t="shared" si="81"/>
        <v>42240.208333333328</v>
      </c>
      <c r="T872" s="6">
        <f t="shared" si="82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83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9"/>
        <v>theater</v>
      </c>
      <c r="R873" t="str">
        <f t="shared" si="80"/>
        <v>plays</v>
      </c>
      <c r="S873" s="6">
        <f t="shared" si="81"/>
        <v>43040.208333333328</v>
      </c>
      <c r="T873" s="6">
        <f t="shared" si="82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83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9"/>
        <v>film &amp; video</v>
      </c>
      <c r="R874" t="str">
        <f t="shared" si="80"/>
        <v>science fiction</v>
      </c>
      <c r="S874" s="6">
        <f t="shared" si="81"/>
        <v>43346.208333333328</v>
      </c>
      <c r="T874" s="6">
        <f t="shared" si="82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83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9"/>
        <v>photography</v>
      </c>
      <c r="R875" t="str">
        <f t="shared" si="80"/>
        <v>photography books</v>
      </c>
      <c r="S875" s="6">
        <f t="shared" si="81"/>
        <v>41647.25</v>
      </c>
      <c r="T875" s="6">
        <f t="shared" si="82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83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9"/>
        <v>photography</v>
      </c>
      <c r="R876" t="str">
        <f t="shared" si="80"/>
        <v>photography books</v>
      </c>
      <c r="S876" s="6">
        <f t="shared" si="81"/>
        <v>40291.208333333336</v>
      </c>
      <c r="T876" s="6">
        <f t="shared" si="82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8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9"/>
        <v>music</v>
      </c>
      <c r="R877" t="str">
        <f t="shared" si="80"/>
        <v>rock</v>
      </c>
      <c r="S877" s="6">
        <f t="shared" si="81"/>
        <v>40556.25</v>
      </c>
      <c r="T877" s="6">
        <f t="shared" si="82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83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9"/>
        <v>photography</v>
      </c>
      <c r="R878" t="str">
        <f t="shared" si="80"/>
        <v>photography books</v>
      </c>
      <c r="S878" s="6">
        <f t="shared" si="81"/>
        <v>43624.208333333328</v>
      </c>
      <c r="T878" s="6">
        <f t="shared" si="82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83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9"/>
        <v>food</v>
      </c>
      <c r="R879" t="str">
        <f t="shared" si="80"/>
        <v>food trucks</v>
      </c>
      <c r="S879" s="6">
        <f t="shared" si="81"/>
        <v>42577.208333333328</v>
      </c>
      <c r="T879" s="6">
        <f t="shared" si="82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83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9"/>
        <v>music</v>
      </c>
      <c r="R880" t="str">
        <f t="shared" si="80"/>
        <v>metal</v>
      </c>
      <c r="S880" s="6">
        <f t="shared" si="81"/>
        <v>43845.25</v>
      </c>
      <c r="T880" s="6">
        <f t="shared" si="82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83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9"/>
        <v>publishing</v>
      </c>
      <c r="R881" t="str">
        <f t="shared" si="80"/>
        <v>nonfiction</v>
      </c>
      <c r="S881" s="6">
        <f t="shared" si="81"/>
        <v>42788.25</v>
      </c>
      <c r="T881" s="6">
        <f t="shared" si="82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8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9"/>
        <v>music</v>
      </c>
      <c r="R882" t="str">
        <f t="shared" si="80"/>
        <v>electric music</v>
      </c>
      <c r="S882" s="6">
        <f t="shared" si="81"/>
        <v>43667.208333333328</v>
      </c>
      <c r="T882" s="6">
        <f t="shared" si="82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83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9"/>
        <v>theater</v>
      </c>
      <c r="R883" t="str">
        <f t="shared" si="80"/>
        <v>plays</v>
      </c>
      <c r="S883" s="6">
        <f t="shared" si="81"/>
        <v>42194.208333333328</v>
      </c>
      <c r="T883" s="6">
        <f t="shared" si="82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9"/>
        <v>theater</v>
      </c>
      <c r="R884" t="str">
        <f t="shared" si="80"/>
        <v>plays</v>
      </c>
      <c r="S884" s="6">
        <f t="shared" si="81"/>
        <v>42025.25</v>
      </c>
      <c r="T884" s="6">
        <f t="shared" si="82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83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9"/>
        <v>film &amp; video</v>
      </c>
      <c r="R885" t="str">
        <f t="shared" si="80"/>
        <v>shorts</v>
      </c>
      <c r="S885" s="6">
        <f t="shared" si="81"/>
        <v>40323.208333333336</v>
      </c>
      <c r="T885" s="6">
        <f t="shared" si="82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83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9"/>
        <v>theater</v>
      </c>
      <c r="R886" t="str">
        <f t="shared" si="80"/>
        <v>plays</v>
      </c>
      <c r="S886" s="6">
        <f t="shared" si="81"/>
        <v>41763.208333333336</v>
      </c>
      <c r="T886" s="6">
        <f t="shared" si="82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83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9"/>
        <v>theater</v>
      </c>
      <c r="R887" t="str">
        <f t="shared" si="80"/>
        <v>plays</v>
      </c>
      <c r="S887" s="6">
        <f t="shared" si="81"/>
        <v>40335.208333333336</v>
      </c>
      <c r="T887" s="6">
        <f t="shared" si="82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83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9"/>
        <v>music</v>
      </c>
      <c r="R888" t="str">
        <f t="shared" si="80"/>
        <v>indie rock</v>
      </c>
      <c r="S888" s="6">
        <f t="shared" si="81"/>
        <v>40416.208333333336</v>
      </c>
      <c r="T888" s="6">
        <f t="shared" si="82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83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9"/>
        <v>theater</v>
      </c>
      <c r="R889" t="str">
        <f t="shared" si="80"/>
        <v>plays</v>
      </c>
      <c r="S889" s="6">
        <f t="shared" si="81"/>
        <v>42202.208333333328</v>
      </c>
      <c r="T889" s="6">
        <f t="shared" si="82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83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9"/>
        <v>theater</v>
      </c>
      <c r="R890" t="str">
        <f t="shared" si="80"/>
        <v>plays</v>
      </c>
      <c r="S890" s="6">
        <f t="shared" si="81"/>
        <v>42836.208333333328</v>
      </c>
      <c r="T890" s="6">
        <f t="shared" si="82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8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9"/>
        <v>music</v>
      </c>
      <c r="R891" t="str">
        <f t="shared" si="80"/>
        <v>electric music</v>
      </c>
      <c r="S891" s="6">
        <f t="shared" si="81"/>
        <v>41710.208333333336</v>
      </c>
      <c r="T891" s="6">
        <f t="shared" si="82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83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9"/>
        <v>music</v>
      </c>
      <c r="R892" t="str">
        <f t="shared" si="80"/>
        <v>indie rock</v>
      </c>
      <c r="S892" s="6">
        <f t="shared" si="81"/>
        <v>43640.208333333328</v>
      </c>
      <c r="T892" s="6">
        <f t="shared" si="82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83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9"/>
        <v>film &amp; video</v>
      </c>
      <c r="R893" t="str">
        <f t="shared" si="80"/>
        <v>documentary</v>
      </c>
      <c r="S893" s="6">
        <f t="shared" si="81"/>
        <v>40880.25</v>
      </c>
      <c r="T893" s="6">
        <f t="shared" si="82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83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9"/>
        <v>publishing</v>
      </c>
      <c r="R894" t="str">
        <f t="shared" si="80"/>
        <v>translations</v>
      </c>
      <c r="S894" s="6">
        <f t="shared" si="81"/>
        <v>40319.208333333336</v>
      </c>
      <c r="T894" s="6">
        <f t="shared" si="82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83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9"/>
        <v>film &amp; video</v>
      </c>
      <c r="R895" t="str">
        <f t="shared" si="80"/>
        <v>documentary</v>
      </c>
      <c r="S895" s="6">
        <f t="shared" si="81"/>
        <v>42170.208333333328</v>
      </c>
      <c r="T895" s="6">
        <f t="shared" si="82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83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9"/>
        <v>film &amp; video</v>
      </c>
      <c r="R896" t="str">
        <f t="shared" si="80"/>
        <v>television</v>
      </c>
      <c r="S896" s="6">
        <f t="shared" si="81"/>
        <v>41466.208333333336</v>
      </c>
      <c r="T896" s="6">
        <f t="shared" si="82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83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9"/>
        <v>theater</v>
      </c>
      <c r="R897" t="str">
        <f t="shared" si="80"/>
        <v>plays</v>
      </c>
      <c r="S897" s="6">
        <f t="shared" si="81"/>
        <v>43134.25</v>
      </c>
      <c r="T897" s="6">
        <f t="shared" si="82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83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79"/>
        <v>food</v>
      </c>
      <c r="R898" t="str">
        <f t="shared" si="80"/>
        <v>food trucks</v>
      </c>
      <c r="S898" s="6">
        <f t="shared" si="81"/>
        <v>40738.208333333336</v>
      </c>
      <c r="T898" s="6">
        <f t="shared" si="82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ROUND(((E899/D899)*100),0)</f>
        <v>28</v>
      </c>
      <c r="G899" t="s">
        <v>14</v>
      </c>
      <c r="H899">
        <v>27</v>
      </c>
      <c r="I899">
        <f t="shared" si="83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5">LEFT(P899,SEARCH("/",P899)-1)</f>
        <v>theater</v>
      </c>
      <c r="R899" t="str">
        <f t="shared" ref="R899:R962" si="86">RIGHT(P899,LEN(P899)-SEARCH("/",P899))</f>
        <v>plays</v>
      </c>
      <c r="S899" s="6">
        <f t="shared" ref="S899:S962" si="87">(((L899/60)/60)/24)+DATE(1970,1,1)</f>
        <v>43583.208333333328</v>
      </c>
      <c r="T899" s="6">
        <f t="shared" ref="T899:T962" si="88">(((M899/60)/60)/24)+DATE(1970,1,1)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ref="I900:I963" si="89">ROUND((E900/H900),2)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5"/>
        <v>film &amp; video</v>
      </c>
      <c r="R900" t="str">
        <f t="shared" si="86"/>
        <v>documentary</v>
      </c>
      <c r="S900" s="6">
        <f t="shared" si="87"/>
        <v>43815.25</v>
      </c>
      <c r="T900" s="6">
        <f t="shared" si="8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9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5"/>
        <v>music</v>
      </c>
      <c r="R901" t="str">
        <f t="shared" si="86"/>
        <v>jazz</v>
      </c>
      <c r="S901" s="6">
        <f t="shared" si="87"/>
        <v>41554.208333333336</v>
      </c>
      <c r="T901" s="6">
        <f t="shared" si="8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5"/>
        <v>technology</v>
      </c>
      <c r="R902" t="str">
        <f t="shared" si="86"/>
        <v>web</v>
      </c>
      <c r="S902" s="6">
        <f t="shared" si="87"/>
        <v>41901.208333333336</v>
      </c>
      <c r="T902" s="6">
        <f t="shared" si="8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9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5"/>
        <v>music</v>
      </c>
      <c r="R903" t="str">
        <f t="shared" si="86"/>
        <v>rock</v>
      </c>
      <c r="S903" s="6">
        <f t="shared" si="87"/>
        <v>43298.208333333328</v>
      </c>
      <c r="T903" s="6">
        <f t="shared" si="8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5"/>
        <v>technology</v>
      </c>
      <c r="R904" t="str">
        <f t="shared" si="86"/>
        <v>web</v>
      </c>
      <c r="S904" s="6">
        <f t="shared" si="87"/>
        <v>42399.25</v>
      </c>
      <c r="T904" s="6">
        <f t="shared" si="8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9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5"/>
        <v>publishing</v>
      </c>
      <c r="R905" t="str">
        <f t="shared" si="86"/>
        <v>nonfiction</v>
      </c>
      <c r="S905" s="6">
        <f t="shared" si="87"/>
        <v>41034.208333333336</v>
      </c>
      <c r="T905" s="6">
        <f t="shared" si="8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9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5"/>
        <v>publishing</v>
      </c>
      <c r="R906" t="str">
        <f t="shared" si="86"/>
        <v>radio &amp; podcasts</v>
      </c>
      <c r="S906" s="6">
        <f t="shared" si="87"/>
        <v>41186.208333333336</v>
      </c>
      <c r="T906" s="6">
        <f t="shared" si="8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9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5"/>
        <v>theater</v>
      </c>
      <c r="R907" t="str">
        <f t="shared" si="86"/>
        <v>plays</v>
      </c>
      <c r="S907" s="6">
        <f t="shared" si="87"/>
        <v>41536.208333333336</v>
      </c>
      <c r="T907" s="6">
        <f t="shared" si="8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9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5"/>
        <v>film &amp; video</v>
      </c>
      <c r="R908" t="str">
        <f t="shared" si="86"/>
        <v>documentary</v>
      </c>
      <c r="S908" s="6">
        <f t="shared" si="87"/>
        <v>42868.208333333328</v>
      </c>
      <c r="T908" s="6">
        <f t="shared" si="8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9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5"/>
        <v>theater</v>
      </c>
      <c r="R909" t="str">
        <f t="shared" si="86"/>
        <v>plays</v>
      </c>
      <c r="S909" s="6">
        <f t="shared" si="87"/>
        <v>40660.208333333336</v>
      </c>
      <c r="T909" s="6">
        <f t="shared" si="8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9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5"/>
        <v>games</v>
      </c>
      <c r="R910" t="str">
        <f t="shared" si="86"/>
        <v>video games</v>
      </c>
      <c r="S910" s="6">
        <f t="shared" si="87"/>
        <v>41031.208333333336</v>
      </c>
      <c r="T910" s="6">
        <f t="shared" si="8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9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5"/>
        <v>theater</v>
      </c>
      <c r="R911" t="str">
        <f t="shared" si="86"/>
        <v>plays</v>
      </c>
      <c r="S911" s="6">
        <f t="shared" si="87"/>
        <v>43255.208333333328</v>
      </c>
      <c r="T911" s="6">
        <f t="shared" si="8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9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5"/>
        <v>theater</v>
      </c>
      <c r="R912" t="str">
        <f t="shared" si="86"/>
        <v>plays</v>
      </c>
      <c r="S912" s="6">
        <f t="shared" si="87"/>
        <v>42026.25</v>
      </c>
      <c r="T912" s="6">
        <f t="shared" si="8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9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5"/>
        <v>technology</v>
      </c>
      <c r="R913" t="str">
        <f t="shared" si="86"/>
        <v>web</v>
      </c>
      <c r="S913" s="6">
        <f t="shared" si="87"/>
        <v>43717.208333333328</v>
      </c>
      <c r="T913" s="6">
        <f t="shared" si="8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9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5"/>
        <v>film &amp; video</v>
      </c>
      <c r="R914" t="str">
        <f t="shared" si="86"/>
        <v>drama</v>
      </c>
      <c r="S914" s="6">
        <f t="shared" si="87"/>
        <v>41157.208333333336</v>
      </c>
      <c r="T914" s="6">
        <f t="shared" si="8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9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5"/>
        <v>film &amp; video</v>
      </c>
      <c r="R915" t="str">
        <f t="shared" si="86"/>
        <v>drama</v>
      </c>
      <c r="S915" s="6">
        <f t="shared" si="87"/>
        <v>43597.208333333328</v>
      </c>
      <c r="T915" s="6">
        <f t="shared" si="8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9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5"/>
        <v>theater</v>
      </c>
      <c r="R916" t="str">
        <f t="shared" si="86"/>
        <v>plays</v>
      </c>
      <c r="S916" s="6">
        <f t="shared" si="87"/>
        <v>41490.208333333336</v>
      </c>
      <c r="T916" s="6">
        <f t="shared" si="8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9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5"/>
        <v>film &amp; video</v>
      </c>
      <c r="R917" t="str">
        <f t="shared" si="86"/>
        <v>television</v>
      </c>
      <c r="S917" s="6">
        <f t="shared" si="87"/>
        <v>42976.208333333328</v>
      </c>
      <c r="T917" s="6">
        <f t="shared" si="8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9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5"/>
        <v>photography</v>
      </c>
      <c r="R918" t="str">
        <f t="shared" si="86"/>
        <v>photography books</v>
      </c>
      <c r="S918" s="6">
        <f t="shared" si="87"/>
        <v>41991.25</v>
      </c>
      <c r="T918" s="6">
        <f t="shared" si="8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9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5"/>
        <v>film &amp; video</v>
      </c>
      <c r="R919" t="str">
        <f t="shared" si="86"/>
        <v>shorts</v>
      </c>
      <c r="S919" s="6">
        <f t="shared" si="87"/>
        <v>40722.208333333336</v>
      </c>
      <c r="T919" s="6">
        <f t="shared" si="8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9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5"/>
        <v>publishing</v>
      </c>
      <c r="R920" t="str">
        <f t="shared" si="86"/>
        <v>radio &amp; podcasts</v>
      </c>
      <c r="S920" s="6">
        <f t="shared" si="87"/>
        <v>41117.208333333336</v>
      </c>
      <c r="T920" s="6">
        <f t="shared" si="8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9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5"/>
        <v>theater</v>
      </c>
      <c r="R921" t="str">
        <f t="shared" si="86"/>
        <v>plays</v>
      </c>
      <c r="S921" s="6">
        <f t="shared" si="87"/>
        <v>43022.208333333328</v>
      </c>
      <c r="T921" s="6">
        <f t="shared" si="8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5"/>
        <v>film &amp; video</v>
      </c>
      <c r="R922" t="str">
        <f t="shared" si="86"/>
        <v>animation</v>
      </c>
      <c r="S922" s="6">
        <f t="shared" si="87"/>
        <v>43503.25</v>
      </c>
      <c r="T922" s="6">
        <f t="shared" si="8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9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5"/>
        <v>technology</v>
      </c>
      <c r="R923" t="str">
        <f t="shared" si="86"/>
        <v>web</v>
      </c>
      <c r="S923" s="6">
        <f t="shared" si="87"/>
        <v>40951.25</v>
      </c>
      <c r="T923" s="6">
        <f t="shared" si="8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5"/>
        <v>music</v>
      </c>
      <c r="R924" t="str">
        <f t="shared" si="86"/>
        <v>world music</v>
      </c>
      <c r="S924" s="6">
        <f t="shared" si="87"/>
        <v>43443.25</v>
      </c>
      <c r="T924" s="6">
        <f t="shared" si="8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5"/>
        <v>theater</v>
      </c>
      <c r="R925" t="str">
        <f t="shared" si="86"/>
        <v>plays</v>
      </c>
      <c r="S925" s="6">
        <f t="shared" si="87"/>
        <v>40373.208333333336</v>
      </c>
      <c r="T925" s="6">
        <f t="shared" si="8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9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5"/>
        <v>theater</v>
      </c>
      <c r="R926" t="str">
        <f t="shared" si="86"/>
        <v>plays</v>
      </c>
      <c r="S926" s="6">
        <f t="shared" si="87"/>
        <v>43769.208333333328</v>
      </c>
      <c r="T926" s="6">
        <f t="shared" si="8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9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5"/>
        <v>theater</v>
      </c>
      <c r="R927" t="str">
        <f t="shared" si="86"/>
        <v>plays</v>
      </c>
      <c r="S927" s="6">
        <f t="shared" si="87"/>
        <v>43000.208333333328</v>
      </c>
      <c r="T927" s="6">
        <f t="shared" si="8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9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5"/>
        <v>food</v>
      </c>
      <c r="R928" t="str">
        <f t="shared" si="86"/>
        <v>food trucks</v>
      </c>
      <c r="S928" s="6">
        <f t="shared" si="87"/>
        <v>42502.208333333328</v>
      </c>
      <c r="T928" s="6">
        <f t="shared" si="8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9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5"/>
        <v>theater</v>
      </c>
      <c r="R929" t="str">
        <f t="shared" si="86"/>
        <v>plays</v>
      </c>
      <c r="S929" s="6">
        <f t="shared" si="87"/>
        <v>41102.208333333336</v>
      </c>
      <c r="T929" s="6">
        <f t="shared" si="8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9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5"/>
        <v>technology</v>
      </c>
      <c r="R930" t="str">
        <f t="shared" si="86"/>
        <v>web</v>
      </c>
      <c r="S930" s="6">
        <f t="shared" si="87"/>
        <v>41637.25</v>
      </c>
      <c r="T930" s="6">
        <f t="shared" si="8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5"/>
        <v>theater</v>
      </c>
      <c r="R931" t="str">
        <f t="shared" si="86"/>
        <v>plays</v>
      </c>
      <c r="S931" s="6">
        <f t="shared" si="87"/>
        <v>42858.208333333328</v>
      </c>
      <c r="T931" s="6">
        <f t="shared" si="8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9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5"/>
        <v>theater</v>
      </c>
      <c r="R932" t="str">
        <f t="shared" si="86"/>
        <v>plays</v>
      </c>
      <c r="S932" s="6">
        <f t="shared" si="87"/>
        <v>42060.25</v>
      </c>
      <c r="T932" s="6">
        <f t="shared" si="8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9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5"/>
        <v>theater</v>
      </c>
      <c r="R933" t="str">
        <f t="shared" si="86"/>
        <v>plays</v>
      </c>
      <c r="S933" s="6">
        <f t="shared" si="87"/>
        <v>41818.208333333336</v>
      </c>
      <c r="T933" s="6">
        <f t="shared" si="8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5"/>
        <v>music</v>
      </c>
      <c r="R934" t="str">
        <f t="shared" si="86"/>
        <v>rock</v>
      </c>
      <c r="S934" s="6">
        <f t="shared" si="87"/>
        <v>41709.208333333336</v>
      </c>
      <c r="T934" s="6">
        <f t="shared" si="8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9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5"/>
        <v>theater</v>
      </c>
      <c r="R935" t="str">
        <f t="shared" si="86"/>
        <v>plays</v>
      </c>
      <c r="S935" s="6">
        <f t="shared" si="87"/>
        <v>41372.208333333336</v>
      </c>
      <c r="T935" s="6">
        <f t="shared" si="8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9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5"/>
        <v>theater</v>
      </c>
      <c r="R936" t="str">
        <f t="shared" si="86"/>
        <v>plays</v>
      </c>
      <c r="S936" s="6">
        <f t="shared" si="87"/>
        <v>42422.25</v>
      </c>
      <c r="T936" s="6">
        <f t="shared" si="8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5"/>
        <v>theater</v>
      </c>
      <c r="R937" t="str">
        <f t="shared" si="86"/>
        <v>plays</v>
      </c>
      <c r="S937" s="6">
        <f t="shared" si="87"/>
        <v>42209.208333333328</v>
      </c>
      <c r="T937" s="6">
        <f t="shared" si="8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9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5"/>
        <v>theater</v>
      </c>
      <c r="R938" t="str">
        <f t="shared" si="86"/>
        <v>plays</v>
      </c>
      <c r="S938" s="6">
        <f t="shared" si="87"/>
        <v>43668.208333333328</v>
      </c>
      <c r="T938" s="6">
        <f t="shared" si="8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9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5"/>
        <v>film &amp; video</v>
      </c>
      <c r="R939" t="str">
        <f t="shared" si="86"/>
        <v>documentary</v>
      </c>
      <c r="S939" s="6">
        <f t="shared" si="87"/>
        <v>42334.25</v>
      </c>
      <c r="T939" s="6">
        <f t="shared" si="8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9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5"/>
        <v>publishing</v>
      </c>
      <c r="R940" t="str">
        <f t="shared" si="86"/>
        <v>fiction</v>
      </c>
      <c r="S940" s="6">
        <f t="shared" si="87"/>
        <v>43263.208333333328</v>
      </c>
      <c r="T940" s="6">
        <f t="shared" si="8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9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5"/>
        <v>games</v>
      </c>
      <c r="R941" t="str">
        <f t="shared" si="86"/>
        <v>video games</v>
      </c>
      <c r="S941" s="6">
        <f t="shared" si="87"/>
        <v>40670.208333333336</v>
      </c>
      <c r="T941" s="6">
        <f t="shared" si="8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9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5"/>
        <v>technology</v>
      </c>
      <c r="R942" t="str">
        <f t="shared" si="86"/>
        <v>web</v>
      </c>
      <c r="S942" s="6">
        <f t="shared" si="87"/>
        <v>41244.25</v>
      </c>
      <c r="T942" s="6">
        <f t="shared" si="8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5"/>
        <v>theater</v>
      </c>
      <c r="R943" t="str">
        <f t="shared" si="86"/>
        <v>plays</v>
      </c>
      <c r="S943" s="6">
        <f t="shared" si="87"/>
        <v>40552.25</v>
      </c>
      <c r="T943" s="6">
        <f t="shared" si="8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9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5"/>
        <v>theater</v>
      </c>
      <c r="R944" t="str">
        <f t="shared" si="86"/>
        <v>plays</v>
      </c>
      <c r="S944" s="6">
        <f t="shared" si="87"/>
        <v>40568.25</v>
      </c>
      <c r="T944" s="6">
        <f t="shared" si="8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9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5"/>
        <v>food</v>
      </c>
      <c r="R945" t="str">
        <f t="shared" si="86"/>
        <v>food trucks</v>
      </c>
      <c r="S945" s="6">
        <f t="shared" si="87"/>
        <v>41906.208333333336</v>
      </c>
      <c r="T945" s="6">
        <f t="shared" si="8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9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5"/>
        <v>photography</v>
      </c>
      <c r="R946" t="str">
        <f t="shared" si="86"/>
        <v>photography books</v>
      </c>
      <c r="S946" s="6">
        <f t="shared" si="87"/>
        <v>42776.25</v>
      </c>
      <c r="T946" s="6">
        <f t="shared" si="8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9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5"/>
        <v>photography</v>
      </c>
      <c r="R947" t="str">
        <f t="shared" si="86"/>
        <v>photography books</v>
      </c>
      <c r="S947" s="6">
        <f t="shared" si="87"/>
        <v>41004.208333333336</v>
      </c>
      <c r="T947" s="6">
        <f t="shared" si="8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9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5"/>
        <v>theater</v>
      </c>
      <c r="R948" t="str">
        <f t="shared" si="86"/>
        <v>plays</v>
      </c>
      <c r="S948" s="6">
        <f t="shared" si="87"/>
        <v>40710.208333333336</v>
      </c>
      <c r="T948" s="6">
        <f t="shared" si="8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9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5"/>
        <v>theater</v>
      </c>
      <c r="R949" t="str">
        <f t="shared" si="86"/>
        <v>plays</v>
      </c>
      <c r="S949" s="6">
        <f t="shared" si="87"/>
        <v>41908.208333333336</v>
      </c>
      <c r="T949" s="6">
        <f t="shared" si="8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9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5"/>
        <v>film &amp; video</v>
      </c>
      <c r="R950" t="str">
        <f t="shared" si="86"/>
        <v>documentary</v>
      </c>
      <c r="S950" s="6">
        <f t="shared" si="87"/>
        <v>41985.25</v>
      </c>
      <c r="T950" s="6">
        <f t="shared" si="8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9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5"/>
        <v>technology</v>
      </c>
      <c r="R951" t="str">
        <f t="shared" si="86"/>
        <v>web</v>
      </c>
      <c r="S951" s="6">
        <f t="shared" si="87"/>
        <v>42112.208333333328</v>
      </c>
      <c r="T951" s="6">
        <f t="shared" si="8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5"/>
        <v>theater</v>
      </c>
      <c r="R952" t="str">
        <f t="shared" si="86"/>
        <v>plays</v>
      </c>
      <c r="S952" s="6">
        <f t="shared" si="87"/>
        <v>43571.208333333328</v>
      </c>
      <c r="T952" s="6">
        <f t="shared" si="8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9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5"/>
        <v>music</v>
      </c>
      <c r="R953" t="str">
        <f t="shared" si="86"/>
        <v>rock</v>
      </c>
      <c r="S953" s="6">
        <f t="shared" si="87"/>
        <v>42730.25</v>
      </c>
      <c r="T953" s="6">
        <f t="shared" si="8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9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5"/>
        <v>film &amp; video</v>
      </c>
      <c r="R954" t="str">
        <f t="shared" si="86"/>
        <v>documentary</v>
      </c>
      <c r="S954" s="6">
        <f t="shared" si="87"/>
        <v>42591.208333333328</v>
      </c>
      <c r="T954" s="6">
        <f t="shared" si="8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9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5"/>
        <v>film &amp; video</v>
      </c>
      <c r="R955" t="str">
        <f t="shared" si="86"/>
        <v>science fiction</v>
      </c>
      <c r="S955" s="6">
        <f t="shared" si="87"/>
        <v>42358.25</v>
      </c>
      <c r="T955" s="6">
        <f t="shared" si="8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9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5"/>
        <v>technology</v>
      </c>
      <c r="R956" t="str">
        <f t="shared" si="86"/>
        <v>web</v>
      </c>
      <c r="S956" s="6">
        <f t="shared" si="87"/>
        <v>41174.208333333336</v>
      </c>
      <c r="T956" s="6">
        <f t="shared" si="8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9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5"/>
        <v>theater</v>
      </c>
      <c r="R957" t="str">
        <f t="shared" si="86"/>
        <v>plays</v>
      </c>
      <c r="S957" s="6">
        <f t="shared" si="87"/>
        <v>41238.25</v>
      </c>
      <c r="T957" s="6">
        <f t="shared" si="8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9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5"/>
        <v>film &amp; video</v>
      </c>
      <c r="R958" t="str">
        <f t="shared" si="86"/>
        <v>science fiction</v>
      </c>
      <c r="S958" s="6">
        <f t="shared" si="87"/>
        <v>42360.25</v>
      </c>
      <c r="T958" s="6">
        <f t="shared" si="8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9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5"/>
        <v>theater</v>
      </c>
      <c r="R959" t="str">
        <f t="shared" si="86"/>
        <v>plays</v>
      </c>
      <c r="S959" s="6">
        <f t="shared" si="87"/>
        <v>40955.25</v>
      </c>
      <c r="T959" s="6">
        <f t="shared" si="8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5"/>
        <v>film &amp; video</v>
      </c>
      <c r="R960" t="str">
        <f t="shared" si="86"/>
        <v>animation</v>
      </c>
      <c r="S960" s="6">
        <f t="shared" si="87"/>
        <v>40350.208333333336</v>
      </c>
      <c r="T960" s="6">
        <f t="shared" si="8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9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5"/>
        <v>publishing</v>
      </c>
      <c r="R961" t="str">
        <f t="shared" si="86"/>
        <v>translations</v>
      </c>
      <c r="S961" s="6">
        <f t="shared" si="87"/>
        <v>40357.208333333336</v>
      </c>
      <c r="T961" s="6">
        <f t="shared" si="8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9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5"/>
        <v>technology</v>
      </c>
      <c r="R962" t="str">
        <f t="shared" si="86"/>
        <v>web</v>
      </c>
      <c r="S962" s="6">
        <f t="shared" si="87"/>
        <v>42408.25</v>
      </c>
      <c r="T962" s="6">
        <f t="shared" si="8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ROUND(((E963/D963)*100),0)</f>
        <v>119</v>
      </c>
      <c r="G963" t="s">
        <v>20</v>
      </c>
      <c r="H963">
        <v>155</v>
      </c>
      <c r="I963">
        <f t="shared" si="89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1">LEFT(P963,SEARCH("/",P963)-1)</f>
        <v>publishing</v>
      </c>
      <c r="R963" t="str">
        <f t="shared" ref="R963:R1001" si="92">RIGHT(P963,LEN(P963)-SEARCH("/",P963))</f>
        <v>translations</v>
      </c>
      <c r="S963" s="6">
        <f t="shared" ref="S963:S1001" si="93">(((L963/60)/60)/24)+DATE(1970,1,1)</f>
        <v>40591.25</v>
      </c>
      <c r="T963" s="6">
        <f t="shared" ref="T963:T1001" si="94">(((M963/60)/60)/24)+DATE(1970,1,1)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ref="I964:I1001" si="95">ROUND((E964/H964),2)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1"/>
        <v>food</v>
      </c>
      <c r="R964" t="str">
        <f t="shared" si="92"/>
        <v>food trucks</v>
      </c>
      <c r="S964" s="6">
        <f t="shared" si="93"/>
        <v>41592.25</v>
      </c>
      <c r="T964" s="6">
        <f t="shared" si="94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5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1"/>
        <v>photography</v>
      </c>
      <c r="R965" t="str">
        <f t="shared" si="92"/>
        <v>photography books</v>
      </c>
      <c r="S965" s="6">
        <f t="shared" si="93"/>
        <v>40607.25</v>
      </c>
      <c r="T965" s="6">
        <f t="shared" si="94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5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1"/>
        <v>theater</v>
      </c>
      <c r="R966" t="str">
        <f t="shared" si="92"/>
        <v>plays</v>
      </c>
      <c r="S966" s="6">
        <f t="shared" si="93"/>
        <v>42135.208333333328</v>
      </c>
      <c r="T966" s="6">
        <f t="shared" si="94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5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1"/>
        <v>music</v>
      </c>
      <c r="R967" t="str">
        <f t="shared" si="92"/>
        <v>rock</v>
      </c>
      <c r="S967" s="6">
        <f t="shared" si="93"/>
        <v>40203.25</v>
      </c>
      <c r="T967" s="6">
        <f t="shared" si="94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5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1"/>
        <v>theater</v>
      </c>
      <c r="R968" t="str">
        <f t="shared" si="92"/>
        <v>plays</v>
      </c>
      <c r="S968" s="6">
        <f t="shared" si="93"/>
        <v>42901.208333333328</v>
      </c>
      <c r="T968" s="6">
        <f t="shared" si="94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1"/>
        <v>music</v>
      </c>
      <c r="R969" t="str">
        <f t="shared" si="92"/>
        <v>world music</v>
      </c>
      <c r="S969" s="6">
        <f t="shared" si="93"/>
        <v>41005.208333333336</v>
      </c>
      <c r="T969" s="6">
        <f t="shared" si="94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5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1"/>
        <v>food</v>
      </c>
      <c r="R970" t="str">
        <f t="shared" si="92"/>
        <v>food trucks</v>
      </c>
      <c r="S970" s="6">
        <f t="shared" si="93"/>
        <v>40544.25</v>
      </c>
      <c r="T970" s="6">
        <f t="shared" si="94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5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1"/>
        <v>theater</v>
      </c>
      <c r="R971" t="str">
        <f t="shared" si="92"/>
        <v>plays</v>
      </c>
      <c r="S971" s="6">
        <f t="shared" si="93"/>
        <v>43821.25</v>
      </c>
      <c r="T971" s="6">
        <f t="shared" si="94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5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1"/>
        <v>theater</v>
      </c>
      <c r="R972" t="str">
        <f t="shared" si="92"/>
        <v>plays</v>
      </c>
      <c r="S972" s="6">
        <f t="shared" si="93"/>
        <v>40672.208333333336</v>
      </c>
      <c r="T972" s="6">
        <f t="shared" si="94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5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1"/>
        <v>film &amp; video</v>
      </c>
      <c r="R973" t="str">
        <f t="shared" si="92"/>
        <v>television</v>
      </c>
      <c r="S973" s="6">
        <f t="shared" si="93"/>
        <v>41555.208333333336</v>
      </c>
      <c r="T973" s="6">
        <f t="shared" si="94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5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1"/>
        <v>technology</v>
      </c>
      <c r="R974" t="str">
        <f t="shared" si="92"/>
        <v>web</v>
      </c>
      <c r="S974" s="6">
        <f t="shared" si="93"/>
        <v>41792.208333333336</v>
      </c>
      <c r="T974" s="6">
        <f t="shared" si="94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5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1"/>
        <v>theater</v>
      </c>
      <c r="R975" t="str">
        <f t="shared" si="92"/>
        <v>plays</v>
      </c>
      <c r="S975" s="6">
        <f t="shared" si="93"/>
        <v>40522.25</v>
      </c>
      <c r="T975" s="6">
        <f t="shared" si="94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5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1"/>
        <v>music</v>
      </c>
      <c r="R976" t="str">
        <f t="shared" si="92"/>
        <v>indie rock</v>
      </c>
      <c r="S976" s="6">
        <f t="shared" si="93"/>
        <v>41412.208333333336</v>
      </c>
      <c r="T976" s="6">
        <f t="shared" si="94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5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1"/>
        <v>theater</v>
      </c>
      <c r="R977" t="str">
        <f t="shared" si="92"/>
        <v>plays</v>
      </c>
      <c r="S977" s="6">
        <f t="shared" si="93"/>
        <v>42337.25</v>
      </c>
      <c r="T977" s="6">
        <f t="shared" si="94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5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1"/>
        <v>theater</v>
      </c>
      <c r="R978" t="str">
        <f t="shared" si="92"/>
        <v>plays</v>
      </c>
      <c r="S978" s="6">
        <f t="shared" si="93"/>
        <v>40571.25</v>
      </c>
      <c r="T978" s="6">
        <f t="shared" si="94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5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1"/>
        <v>food</v>
      </c>
      <c r="R979" t="str">
        <f t="shared" si="92"/>
        <v>food trucks</v>
      </c>
      <c r="S979" s="6">
        <f t="shared" si="93"/>
        <v>43138.25</v>
      </c>
      <c r="T979" s="6">
        <f t="shared" si="94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5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1"/>
        <v>games</v>
      </c>
      <c r="R980" t="str">
        <f t="shared" si="92"/>
        <v>video games</v>
      </c>
      <c r="S980" s="6">
        <f t="shared" si="93"/>
        <v>42686.25</v>
      </c>
      <c r="T980" s="6">
        <f t="shared" si="94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5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1"/>
        <v>theater</v>
      </c>
      <c r="R981" t="str">
        <f t="shared" si="92"/>
        <v>plays</v>
      </c>
      <c r="S981" s="6">
        <f t="shared" si="93"/>
        <v>42078.208333333328</v>
      </c>
      <c r="T981" s="6">
        <f t="shared" si="94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5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1"/>
        <v>publishing</v>
      </c>
      <c r="R982" t="str">
        <f t="shared" si="92"/>
        <v>nonfiction</v>
      </c>
      <c r="S982" s="6">
        <f t="shared" si="93"/>
        <v>42307.208333333328</v>
      </c>
      <c r="T982" s="6">
        <f t="shared" si="94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5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1"/>
        <v>technology</v>
      </c>
      <c r="R983" t="str">
        <f t="shared" si="92"/>
        <v>web</v>
      </c>
      <c r="S983" s="6">
        <f t="shared" si="93"/>
        <v>43094.25</v>
      </c>
      <c r="T983" s="6">
        <f t="shared" si="94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5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1"/>
        <v>film &amp; video</v>
      </c>
      <c r="R984" t="str">
        <f t="shared" si="92"/>
        <v>documentary</v>
      </c>
      <c r="S984" s="6">
        <f t="shared" si="93"/>
        <v>40743.208333333336</v>
      </c>
      <c r="T984" s="6">
        <f t="shared" si="94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5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1"/>
        <v>film &amp; video</v>
      </c>
      <c r="R985" t="str">
        <f t="shared" si="92"/>
        <v>documentary</v>
      </c>
      <c r="S985" s="6">
        <f t="shared" si="93"/>
        <v>43681.208333333328</v>
      </c>
      <c r="T985" s="6">
        <f t="shared" si="94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5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1"/>
        <v>theater</v>
      </c>
      <c r="R986" t="str">
        <f t="shared" si="92"/>
        <v>plays</v>
      </c>
      <c r="S986" s="6">
        <f t="shared" si="93"/>
        <v>43716.208333333328</v>
      </c>
      <c r="T986" s="6">
        <f t="shared" si="94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5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1"/>
        <v>music</v>
      </c>
      <c r="R987" t="str">
        <f t="shared" si="92"/>
        <v>rock</v>
      </c>
      <c r="S987" s="6">
        <f t="shared" si="93"/>
        <v>41614.25</v>
      </c>
      <c r="T987" s="6">
        <f t="shared" si="94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5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1"/>
        <v>music</v>
      </c>
      <c r="R988" t="str">
        <f t="shared" si="92"/>
        <v>rock</v>
      </c>
      <c r="S988" s="6">
        <f t="shared" si="93"/>
        <v>40638.208333333336</v>
      </c>
      <c r="T988" s="6">
        <f t="shared" si="94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5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1"/>
        <v>film &amp; video</v>
      </c>
      <c r="R989" t="str">
        <f t="shared" si="92"/>
        <v>documentary</v>
      </c>
      <c r="S989" s="6">
        <f t="shared" si="93"/>
        <v>42852.208333333328</v>
      </c>
      <c r="T989" s="6">
        <f t="shared" si="94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5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1"/>
        <v>publishing</v>
      </c>
      <c r="R990" t="str">
        <f t="shared" si="92"/>
        <v>radio &amp; podcasts</v>
      </c>
      <c r="S990" s="6">
        <f t="shared" si="93"/>
        <v>42686.25</v>
      </c>
      <c r="T990" s="6">
        <f t="shared" si="94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5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1"/>
        <v>publishing</v>
      </c>
      <c r="R991" t="str">
        <f t="shared" si="92"/>
        <v>translations</v>
      </c>
      <c r="S991" s="6">
        <f t="shared" si="93"/>
        <v>43571.208333333328</v>
      </c>
      <c r="T991" s="6">
        <f t="shared" si="94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5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1"/>
        <v>film &amp; video</v>
      </c>
      <c r="R992" t="str">
        <f t="shared" si="92"/>
        <v>drama</v>
      </c>
      <c r="S992" s="6">
        <f t="shared" si="93"/>
        <v>42432.25</v>
      </c>
      <c r="T992" s="6">
        <f t="shared" si="94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5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1"/>
        <v>music</v>
      </c>
      <c r="R993" t="str">
        <f t="shared" si="92"/>
        <v>rock</v>
      </c>
      <c r="S993" s="6">
        <f t="shared" si="93"/>
        <v>41907.208333333336</v>
      </c>
      <c r="T993" s="6">
        <f t="shared" si="94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5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1"/>
        <v>film &amp; video</v>
      </c>
      <c r="R994" t="str">
        <f t="shared" si="92"/>
        <v>drama</v>
      </c>
      <c r="S994" s="6">
        <f t="shared" si="93"/>
        <v>43227.208333333328</v>
      </c>
      <c r="T994" s="6">
        <f t="shared" si="94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1"/>
        <v>photography</v>
      </c>
      <c r="R995" t="str">
        <f t="shared" si="92"/>
        <v>photography books</v>
      </c>
      <c r="S995" s="6">
        <f t="shared" si="93"/>
        <v>42362.25</v>
      </c>
      <c r="T995" s="6">
        <f t="shared" si="94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5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1"/>
        <v>publishing</v>
      </c>
      <c r="R996" t="str">
        <f t="shared" si="92"/>
        <v>translations</v>
      </c>
      <c r="S996" s="6">
        <f t="shared" si="93"/>
        <v>41929.208333333336</v>
      </c>
      <c r="T996" s="6">
        <f t="shared" si="94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5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1"/>
        <v>food</v>
      </c>
      <c r="R997" t="str">
        <f t="shared" si="92"/>
        <v>food trucks</v>
      </c>
      <c r="S997" s="6">
        <f t="shared" si="93"/>
        <v>43408.208333333328</v>
      </c>
      <c r="T997" s="6">
        <f t="shared" si="94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5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1"/>
        <v>theater</v>
      </c>
      <c r="R998" t="str">
        <f t="shared" si="92"/>
        <v>plays</v>
      </c>
      <c r="S998" s="6">
        <f t="shared" si="93"/>
        <v>41276.25</v>
      </c>
      <c r="T998" s="6">
        <f t="shared" si="94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1"/>
        <v>theater</v>
      </c>
      <c r="R999" t="str">
        <f t="shared" si="92"/>
        <v>plays</v>
      </c>
      <c r="S999" s="6">
        <f t="shared" si="93"/>
        <v>41659.25</v>
      </c>
      <c r="T999" s="6">
        <f t="shared" si="94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5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1"/>
        <v>music</v>
      </c>
      <c r="R1000" t="str">
        <f t="shared" si="92"/>
        <v>indie rock</v>
      </c>
      <c r="S1000" s="6">
        <f t="shared" si="93"/>
        <v>40220.25</v>
      </c>
      <c r="T1000" s="6">
        <f t="shared" si="94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5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1"/>
        <v>food</v>
      </c>
      <c r="R1001" t="str">
        <f t="shared" si="92"/>
        <v>food trucks</v>
      </c>
      <c r="S1001" s="6">
        <f t="shared" si="93"/>
        <v>42550.208333333328</v>
      </c>
      <c r="T1001" s="6">
        <f t="shared" si="94"/>
        <v>42557.208333333328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conditionalFormatting sqref="G1:G1048576">
    <cfRule type="containsText" dxfId="14" priority="2" operator="containsText" text="live">
      <formula>NOT(ISERROR(SEARCH("live",G1)))</formula>
    </cfRule>
  </conditionalFormatting>
  <conditionalFormatting sqref="G2:G1001">
    <cfRule type="containsText" dxfId="13" priority="3" operator="containsText" text="canceled">
      <formula>NOT(ISERROR(SEARCH("canceled",G2)))</formula>
    </cfRule>
    <cfRule type="containsText" dxfId="12" priority="4" operator="containsText" text="successful">
      <formula>NOT(ISERROR(SEARCH("successful",G2)))</formula>
    </cfRule>
    <cfRule type="containsText" dxfId="11" priority="5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8647-8F04-F04B-A649-A9502007FDC4}">
  <dimension ref="A1:F14"/>
  <sheetViews>
    <sheetView zoomScale="125" workbookViewId="0">
      <selection activeCell="F3" sqref="F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4" t="s">
        <v>6</v>
      </c>
      <c r="B1" t="s">
        <v>2046</v>
      </c>
    </row>
    <row r="3" spans="1:6" x14ac:dyDescent="0.2">
      <c r="A3" s="4" t="s">
        <v>2045</v>
      </c>
      <c r="B3" s="4" t="s">
        <v>2033</v>
      </c>
    </row>
    <row r="4" spans="1:6" x14ac:dyDescent="0.2">
      <c r="A4" s="4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5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2039</v>
      </c>
      <c r="E8">
        <v>4</v>
      </c>
      <c r="F8">
        <v>4</v>
      </c>
    </row>
    <row r="9" spans="1:6" x14ac:dyDescent="0.2">
      <c r="A9" s="5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1310-D207-A64C-8874-9897785E5478}">
  <dimension ref="A1:F30"/>
  <sheetViews>
    <sheetView zoomScale="125" workbookViewId="0">
      <selection activeCell="F14" sqref="F1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2046</v>
      </c>
    </row>
    <row r="2" spans="1:6" x14ac:dyDescent="0.2">
      <c r="A2" s="4" t="s">
        <v>2031</v>
      </c>
      <c r="B2" t="s">
        <v>2046</v>
      </c>
    </row>
    <row r="4" spans="1:6" x14ac:dyDescent="0.2">
      <c r="A4" s="4" t="s">
        <v>2045</v>
      </c>
      <c r="B4" s="4" t="s">
        <v>2033</v>
      </c>
    </row>
    <row r="5" spans="1:6" x14ac:dyDescent="0.2">
      <c r="A5" s="4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5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2058</v>
      </c>
      <c r="E7">
        <v>4</v>
      </c>
      <c r="F7">
        <v>4</v>
      </c>
    </row>
    <row r="8" spans="1:6" x14ac:dyDescent="0.2">
      <c r="A8" s="5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2064</v>
      </c>
      <c r="C10">
        <v>8</v>
      </c>
      <c r="E10">
        <v>10</v>
      </c>
      <c r="F10">
        <v>18</v>
      </c>
    </row>
    <row r="11" spans="1:6" x14ac:dyDescent="0.2">
      <c r="A11" s="5" t="s">
        <v>2068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2060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2062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2063</v>
      </c>
      <c r="C15">
        <v>3</v>
      </c>
      <c r="E15">
        <v>4</v>
      </c>
      <c r="F15">
        <v>7</v>
      </c>
    </row>
    <row r="16" spans="1:6" x14ac:dyDescent="0.2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2067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2065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2070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2069</v>
      </c>
      <c r="C20">
        <v>4</v>
      </c>
      <c r="E20">
        <v>4</v>
      </c>
      <c r="F20">
        <v>8</v>
      </c>
    </row>
    <row r="21" spans="1:6" x14ac:dyDescent="0.2">
      <c r="A21" s="5" t="s">
        <v>2059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2054</v>
      </c>
      <c r="C22">
        <v>9</v>
      </c>
      <c r="E22">
        <v>5</v>
      </c>
      <c r="F22">
        <v>14</v>
      </c>
    </row>
    <row r="23" spans="1:6" x14ac:dyDescent="0.2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2053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2066</v>
      </c>
      <c r="C25">
        <v>7</v>
      </c>
      <c r="E25">
        <v>14</v>
      </c>
      <c r="F25">
        <v>21</v>
      </c>
    </row>
    <row r="26" spans="1:6" x14ac:dyDescent="0.2">
      <c r="A26" s="5" t="s">
        <v>2056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2047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2061</v>
      </c>
      <c r="E29">
        <v>3</v>
      </c>
      <c r="F29">
        <v>3</v>
      </c>
    </row>
    <row r="30" spans="1:6" x14ac:dyDescent="0.2">
      <c r="A30" s="5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97D7-7B70-8246-9E83-D374E5EBB45F}">
  <dimension ref="A1:F18"/>
  <sheetViews>
    <sheetView zoomScale="142" workbookViewId="0">
      <selection activeCell="A8" sqref="A8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37.6640625" bestFit="1" customWidth="1"/>
    <col min="8" max="8" width="29.33203125" bestFit="1" customWidth="1"/>
    <col min="9" max="9" width="37.6640625" bestFit="1" customWidth="1"/>
    <col min="10" max="10" width="34.1640625" bestFit="1" customWidth="1"/>
    <col min="11" max="11" width="42.5" bestFit="1" customWidth="1"/>
    <col min="12" max="12" width="38.6640625" bestFit="1" customWidth="1"/>
    <col min="13" max="13" width="35.83203125" bestFit="1" customWidth="1"/>
    <col min="14" max="14" width="34.1640625" bestFit="1" customWidth="1"/>
    <col min="15" max="15" width="43.5" bestFit="1" customWidth="1"/>
    <col min="16" max="16" width="40.6640625" bestFit="1" customWidth="1"/>
    <col min="17" max="17" width="34.1640625" bestFit="1" customWidth="1"/>
    <col min="18" max="18" width="42.5" bestFit="1" customWidth="1"/>
    <col min="19" max="19" width="43.5" bestFit="1" customWidth="1"/>
    <col min="20" max="20" width="40.6640625" bestFit="1" customWidth="1"/>
  </cols>
  <sheetData>
    <row r="1" spans="1:6" x14ac:dyDescent="0.2">
      <c r="A1" s="4" t="s">
        <v>2031</v>
      </c>
      <c r="B1" t="s">
        <v>2046</v>
      </c>
    </row>
    <row r="2" spans="1:6" x14ac:dyDescent="0.2">
      <c r="A2" s="4" t="s">
        <v>2085</v>
      </c>
      <c r="B2" t="s">
        <v>2046</v>
      </c>
    </row>
    <row r="4" spans="1:6" x14ac:dyDescent="0.2">
      <c r="A4" s="4" t="s">
        <v>2045</v>
      </c>
      <c r="B4" s="4" t="s">
        <v>2033</v>
      </c>
    </row>
    <row r="5" spans="1:6" x14ac:dyDescent="0.2">
      <c r="A5" s="4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5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5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5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5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5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5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5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5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5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5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5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5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5" t="s">
        <v>2035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B8EE-FA92-6242-AF29-2F7DD6B38D5A}">
  <dimension ref="A1:H13"/>
  <sheetViews>
    <sheetView zoomScale="136" workbookViewId="0">
      <selection activeCell="D15" sqref="D15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7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</row>
    <row r="2" spans="1:8" x14ac:dyDescent="0.2">
      <c r="A2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B2+C2+D2</f>
        <v>51</v>
      </c>
      <c r="F2" s="8">
        <f>(B2/E2)</f>
        <v>0.58823529411764708</v>
      </c>
      <c r="G2" s="8">
        <f>(C2/E2)</f>
        <v>0.39215686274509803</v>
      </c>
      <c r="H2" s="8">
        <f>D2/E2</f>
        <v>1.9607843137254902E-2</v>
      </c>
    </row>
    <row r="3" spans="1:8" x14ac:dyDescent="0.2">
      <c r="A3" t="s">
        <v>2095</v>
      </c>
      <c r="B3">
        <f>COUNTIFS(Crowdfunding!D:D,"&gt;=1000", Crowdfunding!D:D,"&lt;=4999",Crowdfunding!G:G,"successful")</f>
        <v>191</v>
      </c>
      <c r="C3">
        <f>COUNTIFS(Crowdfunding!D:D,"&gt;=1000", Crowdfunding!D:D,"&lt;=4999",Crowdfunding!G:G, "failed")</f>
        <v>38</v>
      </c>
      <c r="D3">
        <f>COUNTIFS(Crowdfunding!D:D,"&gt;=1000", Crowdfunding!D:D,"&lt;=4999",Crowdfunding!G:G,"canceled")</f>
        <v>2</v>
      </c>
      <c r="E3">
        <f t="shared" ref="E3:E13" si="0">B3+C3+D3</f>
        <v>231</v>
      </c>
      <c r="F3" s="8">
        <f t="shared" ref="F3:F13" si="1">(B3/E3)</f>
        <v>0.82683982683982682</v>
      </c>
      <c r="G3" s="8">
        <f t="shared" ref="G3:G13" si="2">(C3/E3)</f>
        <v>0.16450216450216451</v>
      </c>
      <c r="H3" s="8">
        <f t="shared" ref="H3:H13" si="3">D3/E3</f>
        <v>8.658008658008658E-3</v>
      </c>
    </row>
    <row r="4" spans="1:8" x14ac:dyDescent="0.2">
      <c r="A4" t="s">
        <v>2096</v>
      </c>
      <c r="B4">
        <f>COUNTIFS(Crowdfunding!D:D,"&gt;=5000", Crowdfunding!D:D,"&lt;=9999",Crowdfunding!G:G,"successful")</f>
        <v>164</v>
      </c>
      <c r="C4">
        <f>COUNTIFS(Crowdfunding!D:D,"&gt;=5000", Crowdfunding!D:D,"&lt;=9999",Crowdfunding!G:G,"failed")</f>
        <v>126</v>
      </c>
      <c r="D4">
        <f>COUNTIFS(Crowdfunding!D:D,"&gt;=5000", Crowdfunding!D:D,"&lt;=9999",Crowdfunding!G:G,"canceled")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">
      <c r="A5" t="s">
        <v>2097</v>
      </c>
      <c r="B5">
        <f>COUNTIFS(Crowdfunding!D:D,"&gt;=10000", Crowdfunding!D:D,"&lt;=14999",Crowdfunding!G:G,"successful")</f>
        <v>4</v>
      </c>
      <c r="C5">
        <f>COUNTIFS(Crowdfunding!D:D,"&gt;=10000", Crowdfunding!D:D,"&lt;=14999",Crowdfunding!G:G,"failed")</f>
        <v>5</v>
      </c>
      <c r="D5">
        <f>COUNTIFS(Crowdfunding!D:D,"&gt;=10000", Crowdfunding!D:D,"&lt;=14999",Crowdfunding!G:G,"canceled")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">
      <c r="A6" t="s">
        <v>2098</v>
      </c>
      <c r="B6">
        <f>COUNTIFS(Crowdfunding!D:D,"&gt;=15000", Crowdfunding!D:D,"&lt;=19999",Crowdfunding!G:G,"successful")</f>
        <v>10</v>
      </c>
      <c r="C6">
        <f>COUNTIFS(Crowdfunding!D:D,"&gt;=15000", Crowdfunding!D:D,"&lt;=19999",Crowdfunding!G:G,"failed")</f>
        <v>0</v>
      </c>
      <c r="D6">
        <f>COUNTIFS(Crowdfunding!D:D,"&gt;=15000", Crowdfunding!D:D,"&lt;=19999",Crowdfunding!G:G,"canceled")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">
      <c r="A7" t="s">
        <v>2099</v>
      </c>
      <c r="B7">
        <f>COUNTIFS(Crowdfunding!D:D,"&gt;=20000", Crowdfunding!D:D,"&lt;=24999",Crowdfunding!G:G,"successful")</f>
        <v>7</v>
      </c>
      <c r="C7">
        <f>COUNTIFS(Crowdfunding!D:D,"&gt;=20000", Crowdfunding!D:D,"&lt;=24999",Crowdfunding!G:G,"failed")</f>
        <v>0</v>
      </c>
      <c r="D7">
        <f>COUNTIFS(Crowdfunding!D:D,"&gt;=20000", Crowdfunding!D:D,"&lt;=24999",Crowdfunding!G:G,"canceled")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">
      <c r="A8" t="s">
        <v>2100</v>
      </c>
      <c r="B8">
        <f>COUNTIFS(Crowdfunding!D:D,"&gt;=25000", Crowdfunding!D:D,"&lt;=29999",Crowdfunding!G:G,"successful")</f>
        <v>11</v>
      </c>
      <c r="C8">
        <f>COUNTIFS(Crowdfunding!D:D,"&gt;=25000", Crowdfunding!D:D,"&lt;=29999",Crowdfunding!G:G,"failed")</f>
        <v>3</v>
      </c>
      <c r="D8">
        <f>COUNTIFS(Crowdfunding!D:D,"&gt;=25000", Crowdfunding!D:D,"&lt;=29999",Crowdfunding!G:G,"canceled")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">
      <c r="A9" t="s">
        <v>2101</v>
      </c>
      <c r="B9">
        <f>COUNTIFS(Crowdfunding!D:D,"&gt;=30000", Crowdfunding!D:D,"&lt;=34999",Crowdfunding!G:G,"successful")</f>
        <v>7</v>
      </c>
      <c r="C9">
        <f>COUNTIFS(Crowdfunding!D:D,"&gt;=30000", Crowdfunding!D:D,"&lt;=34999",Crowdfunding!G:G,"failed")</f>
        <v>0</v>
      </c>
      <c r="D9">
        <f>COUNTIFS(Crowdfunding!D:D,"&gt;=30000", Crowdfunding!D:D,"&lt;=34999",Crowdfunding!G:G,"canceled")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">
      <c r="A10" t="s">
        <v>2102</v>
      </c>
      <c r="B10">
        <f>COUNTIFS(Crowdfunding!D:D,"&gt;=35000", Crowdfunding!D:D,"&lt;=39999",Crowdfunding!G:G,"successful")</f>
        <v>8</v>
      </c>
      <c r="C10">
        <f>COUNTIFS(Crowdfunding!D:D,"&gt;=35000", Crowdfunding!D:D,"&lt;=39999",Crowdfunding!G:G,"failed")</f>
        <v>3</v>
      </c>
      <c r="D10">
        <f>COUNTIFS(Crowdfunding!D:D,"&gt;=35000", Crowdfunding!D:D,"&lt;=39999",Crowdfunding!G:G,"canceled")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">
      <c r="A11" t="s">
        <v>2103</v>
      </c>
      <c r="B11">
        <f>COUNTIFS(Crowdfunding!D:D,"&gt;=40000", Crowdfunding!D:D,"&lt;=44999",Crowdfunding!G:G,"successful")</f>
        <v>11</v>
      </c>
      <c r="C11">
        <f>COUNTIFS(Crowdfunding!D:D,"&gt;=40000", Crowdfunding!D:D,"&lt;=44999",Crowdfunding!G:G,"failed")</f>
        <v>3</v>
      </c>
      <c r="D11">
        <f>COUNTIFS(Crowdfunding!D:D,"&gt;=40000", Crowdfunding!D:D,"&lt;=44999",Crowdfunding!G:G,"canceled")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">
      <c r="A12" t="s">
        <v>2104</v>
      </c>
      <c r="B12">
        <f>COUNTIFS(Crowdfunding!D:D,"&gt;=45000", Crowdfunding!D:D,"&lt;=49999",Crowdfunding!G:G,"successful")</f>
        <v>8</v>
      </c>
      <c r="C12">
        <f>COUNTIFS(Crowdfunding!D:D,"&gt;=45000", Crowdfunding!D:D,"&lt;=49999",Crowdfunding!G:G,"failed")</f>
        <v>3</v>
      </c>
      <c r="D12">
        <f>COUNTIFS(Crowdfunding!D:D,"&gt;=45000", Crowdfunding!D:D,"&lt;=49999",Crowdfunding!G:G,"canceled")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">
      <c r="A13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B26D-FCCE-E240-8AD7-C88C03B05F59}">
  <dimension ref="A1:L1001"/>
  <sheetViews>
    <sheetView workbookViewId="0">
      <selection activeCell="L29" sqref="L29"/>
    </sheetView>
  </sheetViews>
  <sheetFormatPr baseColWidth="10" defaultRowHeight="16" x14ac:dyDescent="0.2"/>
  <cols>
    <col min="2" max="2" width="13" bestFit="1" customWidth="1"/>
    <col min="3" max="3" width="10.83203125" style="9"/>
    <col min="4" max="4" width="9.5" bestFit="1" customWidth="1"/>
    <col min="5" max="5" width="13" bestFit="1" customWidth="1"/>
    <col min="6" max="6" width="8.33203125" bestFit="1" customWidth="1"/>
    <col min="7" max="7" width="13" bestFit="1" customWidth="1"/>
    <col min="11" max="11" width="19.83203125" bestFit="1" customWidth="1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  <c r="F1" s="1" t="s">
        <v>4</v>
      </c>
      <c r="G1" s="1" t="s">
        <v>5</v>
      </c>
    </row>
    <row r="2" spans="1:12" x14ac:dyDescent="0.2">
      <c r="A2" t="s">
        <v>74</v>
      </c>
      <c r="B2">
        <v>135</v>
      </c>
      <c r="D2" t="s">
        <v>20</v>
      </c>
      <c r="E2">
        <v>158</v>
      </c>
      <c r="F2" t="s">
        <v>14</v>
      </c>
      <c r="G2">
        <v>0</v>
      </c>
    </row>
    <row r="3" spans="1:12" x14ac:dyDescent="0.2">
      <c r="A3" t="s">
        <v>74</v>
      </c>
      <c r="B3">
        <v>1480</v>
      </c>
      <c r="D3" t="s">
        <v>20</v>
      </c>
      <c r="E3">
        <v>1425</v>
      </c>
      <c r="F3" t="s">
        <v>14</v>
      </c>
      <c r="G3">
        <v>24</v>
      </c>
    </row>
    <row r="4" spans="1:12" x14ac:dyDescent="0.2">
      <c r="A4" t="s">
        <v>74</v>
      </c>
      <c r="B4">
        <v>17</v>
      </c>
      <c r="D4" t="s">
        <v>20</v>
      </c>
      <c r="E4">
        <v>174</v>
      </c>
      <c r="F4" t="s">
        <v>14</v>
      </c>
      <c r="G4">
        <v>53</v>
      </c>
    </row>
    <row r="5" spans="1:12" ht="17" thickBot="1" x14ac:dyDescent="0.25">
      <c r="A5" t="s">
        <v>74</v>
      </c>
      <c r="B5">
        <v>610</v>
      </c>
      <c r="D5" t="s">
        <v>20</v>
      </c>
      <c r="E5">
        <v>227</v>
      </c>
      <c r="F5" t="s">
        <v>14</v>
      </c>
      <c r="G5">
        <v>18</v>
      </c>
    </row>
    <row r="6" spans="1:12" x14ac:dyDescent="0.2">
      <c r="A6" t="s">
        <v>74</v>
      </c>
      <c r="B6">
        <v>532</v>
      </c>
      <c r="D6" t="s">
        <v>20</v>
      </c>
      <c r="E6">
        <v>220</v>
      </c>
      <c r="F6" t="s">
        <v>14</v>
      </c>
      <c r="G6">
        <v>44</v>
      </c>
      <c r="K6" s="10" t="s">
        <v>2106</v>
      </c>
      <c r="L6" s="11"/>
    </row>
    <row r="7" spans="1:12" x14ac:dyDescent="0.2">
      <c r="A7" t="s">
        <v>74</v>
      </c>
      <c r="B7">
        <v>55</v>
      </c>
      <c r="D7" t="s">
        <v>20</v>
      </c>
      <c r="E7">
        <v>98</v>
      </c>
      <c r="F7" t="s">
        <v>14</v>
      </c>
      <c r="G7">
        <v>27</v>
      </c>
      <c r="K7" s="12" t="s">
        <v>2107</v>
      </c>
      <c r="L7" s="13">
        <f>AVERAGE(E2:E566)</f>
        <v>851.14690265486729</v>
      </c>
    </row>
    <row r="8" spans="1:12" x14ac:dyDescent="0.2">
      <c r="A8" t="s">
        <v>74</v>
      </c>
      <c r="B8">
        <v>58</v>
      </c>
      <c r="D8" t="s">
        <v>20</v>
      </c>
      <c r="E8">
        <v>100</v>
      </c>
      <c r="F8" t="s">
        <v>14</v>
      </c>
      <c r="G8">
        <v>55</v>
      </c>
      <c r="K8" s="12" t="s">
        <v>2108</v>
      </c>
      <c r="L8" s="13">
        <f>MEDIAN(E2:E566)</f>
        <v>201</v>
      </c>
    </row>
    <row r="9" spans="1:12" x14ac:dyDescent="0.2">
      <c r="A9" t="s">
        <v>74</v>
      </c>
      <c r="B9">
        <v>51</v>
      </c>
      <c r="D9" t="s">
        <v>20</v>
      </c>
      <c r="E9">
        <v>1249</v>
      </c>
      <c r="F9" t="s">
        <v>14</v>
      </c>
      <c r="G9">
        <v>200</v>
      </c>
      <c r="K9" s="12" t="s">
        <v>2109</v>
      </c>
      <c r="L9" s="13">
        <f>MIN(E2:E566)</f>
        <v>16</v>
      </c>
    </row>
    <row r="10" spans="1:12" x14ac:dyDescent="0.2">
      <c r="A10" t="s">
        <v>74</v>
      </c>
      <c r="B10">
        <v>379</v>
      </c>
      <c r="D10" t="s">
        <v>20</v>
      </c>
      <c r="E10">
        <v>1396</v>
      </c>
      <c r="F10" t="s">
        <v>14</v>
      </c>
      <c r="G10">
        <v>452</v>
      </c>
      <c r="K10" s="12" t="s">
        <v>2110</v>
      </c>
      <c r="L10" s="13">
        <f>MAX(E2:E566)</f>
        <v>7295</v>
      </c>
    </row>
    <row r="11" spans="1:12" x14ac:dyDescent="0.2">
      <c r="A11" t="s">
        <v>74</v>
      </c>
      <c r="B11">
        <v>441</v>
      </c>
      <c r="D11" t="s">
        <v>20</v>
      </c>
      <c r="E11">
        <v>890</v>
      </c>
      <c r="F11" t="s">
        <v>14</v>
      </c>
      <c r="G11">
        <v>674</v>
      </c>
      <c r="K11" s="12" t="s">
        <v>2111</v>
      </c>
      <c r="L11" s="13">
        <f>VAR(E2:E566)</f>
        <v>1606216.5936295739</v>
      </c>
    </row>
    <row r="12" spans="1:12" x14ac:dyDescent="0.2">
      <c r="A12" t="s">
        <v>74</v>
      </c>
      <c r="B12">
        <v>82</v>
      </c>
      <c r="D12" t="s">
        <v>20</v>
      </c>
      <c r="E12">
        <v>142</v>
      </c>
      <c r="F12" t="s">
        <v>14</v>
      </c>
      <c r="G12">
        <v>558</v>
      </c>
      <c r="K12" s="12" t="s">
        <v>2112</v>
      </c>
      <c r="L12" s="13">
        <f>STDEV(E2:E566)</f>
        <v>1267.366006183523</v>
      </c>
    </row>
    <row r="13" spans="1:12" x14ac:dyDescent="0.2">
      <c r="A13" t="s">
        <v>74</v>
      </c>
      <c r="B13">
        <v>57</v>
      </c>
      <c r="D13" t="s">
        <v>20</v>
      </c>
      <c r="E13">
        <v>2673</v>
      </c>
      <c r="F13" t="s">
        <v>14</v>
      </c>
      <c r="G13">
        <v>15</v>
      </c>
      <c r="K13" s="12"/>
      <c r="L13" s="13"/>
    </row>
    <row r="14" spans="1:12" x14ac:dyDescent="0.2">
      <c r="A14" t="s">
        <v>74</v>
      </c>
      <c r="B14">
        <v>67</v>
      </c>
      <c r="D14" t="s">
        <v>20</v>
      </c>
      <c r="E14">
        <v>163</v>
      </c>
      <c r="F14" t="s">
        <v>14</v>
      </c>
      <c r="G14">
        <v>2307</v>
      </c>
      <c r="K14" s="12"/>
      <c r="L14" s="13"/>
    </row>
    <row r="15" spans="1:12" x14ac:dyDescent="0.2">
      <c r="A15" t="s">
        <v>74</v>
      </c>
      <c r="B15">
        <v>1890</v>
      </c>
      <c r="D15" t="s">
        <v>20</v>
      </c>
      <c r="E15">
        <v>2220</v>
      </c>
      <c r="F15" t="s">
        <v>14</v>
      </c>
      <c r="G15">
        <v>88</v>
      </c>
      <c r="K15" s="14" t="s">
        <v>2113</v>
      </c>
      <c r="L15" s="13"/>
    </row>
    <row r="16" spans="1:12" x14ac:dyDescent="0.2">
      <c r="A16" t="s">
        <v>74</v>
      </c>
      <c r="B16">
        <v>184</v>
      </c>
      <c r="D16" t="s">
        <v>20</v>
      </c>
      <c r="E16">
        <v>1606</v>
      </c>
      <c r="F16" t="s">
        <v>14</v>
      </c>
      <c r="G16">
        <v>48</v>
      </c>
      <c r="K16" s="12" t="s">
        <v>2107</v>
      </c>
      <c r="L16" s="13">
        <f>AVERAGE(G2:G365)</f>
        <v>585.61538461538464</v>
      </c>
    </row>
    <row r="17" spans="1:12" x14ac:dyDescent="0.2">
      <c r="A17" t="s">
        <v>74</v>
      </c>
      <c r="B17">
        <v>32</v>
      </c>
      <c r="D17" t="s">
        <v>20</v>
      </c>
      <c r="E17">
        <v>129</v>
      </c>
      <c r="F17" t="s">
        <v>14</v>
      </c>
      <c r="G17">
        <v>1</v>
      </c>
      <c r="K17" s="12" t="s">
        <v>2108</v>
      </c>
      <c r="L17" s="13">
        <f>MEDIAN(G2:G365)</f>
        <v>114.5</v>
      </c>
    </row>
    <row r="18" spans="1:12" x14ac:dyDescent="0.2">
      <c r="A18" t="s">
        <v>74</v>
      </c>
      <c r="B18">
        <v>75</v>
      </c>
      <c r="D18" t="s">
        <v>20</v>
      </c>
      <c r="E18">
        <v>226</v>
      </c>
      <c r="F18" t="s">
        <v>14</v>
      </c>
      <c r="G18">
        <v>1467</v>
      </c>
      <c r="K18" s="12" t="s">
        <v>2109</v>
      </c>
      <c r="L18" s="13">
        <f>MIN(G2:G365)</f>
        <v>0</v>
      </c>
    </row>
    <row r="19" spans="1:12" x14ac:dyDescent="0.2">
      <c r="A19" t="s">
        <v>74</v>
      </c>
      <c r="B19">
        <v>64</v>
      </c>
      <c r="D19" t="s">
        <v>20</v>
      </c>
      <c r="E19">
        <v>5419</v>
      </c>
      <c r="F19" t="s">
        <v>14</v>
      </c>
      <c r="G19">
        <v>75</v>
      </c>
      <c r="K19" s="12" t="s">
        <v>2110</v>
      </c>
      <c r="L19" s="13">
        <f>MAX(G2:G365)</f>
        <v>6080</v>
      </c>
    </row>
    <row r="20" spans="1:12" x14ac:dyDescent="0.2">
      <c r="A20" t="s">
        <v>74</v>
      </c>
      <c r="B20">
        <v>1297</v>
      </c>
      <c r="D20" t="s">
        <v>20</v>
      </c>
      <c r="E20">
        <v>165</v>
      </c>
      <c r="F20" t="s">
        <v>14</v>
      </c>
      <c r="G20">
        <v>120</v>
      </c>
      <c r="K20" s="12" t="s">
        <v>2111</v>
      </c>
      <c r="L20" s="13">
        <f>VAR(G2:G365)</f>
        <v>924113.45496927318</v>
      </c>
    </row>
    <row r="21" spans="1:12" ht="17" thickBot="1" x14ac:dyDescent="0.25">
      <c r="A21" t="s">
        <v>74</v>
      </c>
      <c r="B21">
        <v>145</v>
      </c>
      <c r="D21" t="s">
        <v>20</v>
      </c>
      <c r="E21">
        <v>1965</v>
      </c>
      <c r="F21" t="s">
        <v>14</v>
      </c>
      <c r="G21">
        <v>2253</v>
      </c>
      <c r="K21" s="15" t="s">
        <v>2112</v>
      </c>
      <c r="L21" s="16">
        <f>STDEV(G2:G365)</f>
        <v>961.30819978260524</v>
      </c>
    </row>
    <row r="22" spans="1:12" x14ac:dyDescent="0.2">
      <c r="A22" t="s">
        <v>74</v>
      </c>
      <c r="B22">
        <v>2138</v>
      </c>
      <c r="D22" t="s">
        <v>20</v>
      </c>
      <c r="E22">
        <v>16</v>
      </c>
      <c r="F22" t="s">
        <v>14</v>
      </c>
      <c r="G22">
        <v>5</v>
      </c>
    </row>
    <row r="23" spans="1:12" x14ac:dyDescent="0.2">
      <c r="A23" t="s">
        <v>74</v>
      </c>
      <c r="B23">
        <v>10</v>
      </c>
      <c r="D23" t="s">
        <v>20</v>
      </c>
      <c r="E23">
        <v>107</v>
      </c>
      <c r="F23" t="s">
        <v>14</v>
      </c>
      <c r="G23">
        <v>38</v>
      </c>
      <c r="K23" t="s">
        <v>2114</v>
      </c>
    </row>
    <row r="24" spans="1:12" x14ac:dyDescent="0.2">
      <c r="A24" t="s">
        <v>74</v>
      </c>
      <c r="B24">
        <v>90</v>
      </c>
      <c r="D24" t="s">
        <v>20</v>
      </c>
      <c r="E24">
        <v>134</v>
      </c>
      <c r="F24" t="s">
        <v>14</v>
      </c>
      <c r="G24">
        <v>12</v>
      </c>
    </row>
    <row r="25" spans="1:12" x14ac:dyDescent="0.2">
      <c r="A25" t="s">
        <v>74</v>
      </c>
      <c r="B25">
        <v>439</v>
      </c>
      <c r="D25" t="s">
        <v>20</v>
      </c>
      <c r="E25">
        <v>198</v>
      </c>
      <c r="F25" t="s">
        <v>14</v>
      </c>
      <c r="G25">
        <v>1684</v>
      </c>
      <c r="K25" t="s">
        <v>2115</v>
      </c>
    </row>
    <row r="26" spans="1:12" x14ac:dyDescent="0.2">
      <c r="A26" t="s">
        <v>74</v>
      </c>
      <c r="B26">
        <v>595</v>
      </c>
      <c r="D26" t="s">
        <v>20</v>
      </c>
      <c r="E26">
        <v>111</v>
      </c>
      <c r="F26" t="s">
        <v>14</v>
      </c>
      <c r="G26">
        <v>56</v>
      </c>
    </row>
    <row r="27" spans="1:12" x14ac:dyDescent="0.2">
      <c r="A27" t="s">
        <v>74</v>
      </c>
      <c r="B27">
        <v>35</v>
      </c>
      <c r="D27" t="s">
        <v>20</v>
      </c>
      <c r="E27">
        <v>222</v>
      </c>
      <c r="F27" t="s">
        <v>14</v>
      </c>
      <c r="G27">
        <v>838</v>
      </c>
    </row>
    <row r="28" spans="1:12" x14ac:dyDescent="0.2">
      <c r="A28" t="s">
        <v>74</v>
      </c>
      <c r="B28">
        <v>528</v>
      </c>
      <c r="D28" t="s">
        <v>20</v>
      </c>
      <c r="E28">
        <v>6212</v>
      </c>
      <c r="F28" t="s">
        <v>14</v>
      </c>
      <c r="G28">
        <v>1000</v>
      </c>
    </row>
    <row r="29" spans="1:12" x14ac:dyDescent="0.2">
      <c r="A29" t="s">
        <v>74</v>
      </c>
      <c r="B29">
        <v>1</v>
      </c>
      <c r="D29" t="s">
        <v>20</v>
      </c>
      <c r="E29">
        <v>98</v>
      </c>
      <c r="F29" t="s">
        <v>14</v>
      </c>
      <c r="G29">
        <v>1482</v>
      </c>
    </row>
    <row r="30" spans="1:12" x14ac:dyDescent="0.2">
      <c r="A30" t="s">
        <v>74</v>
      </c>
      <c r="B30">
        <v>94</v>
      </c>
      <c r="D30" t="s">
        <v>20</v>
      </c>
      <c r="E30">
        <v>92</v>
      </c>
      <c r="F30" t="s">
        <v>14</v>
      </c>
      <c r="G30">
        <v>106</v>
      </c>
    </row>
    <row r="31" spans="1:12" x14ac:dyDescent="0.2">
      <c r="A31" t="s">
        <v>74</v>
      </c>
      <c r="B31">
        <v>37</v>
      </c>
      <c r="D31" t="s">
        <v>20</v>
      </c>
      <c r="E31">
        <v>149</v>
      </c>
      <c r="F31" t="s">
        <v>14</v>
      </c>
      <c r="G31">
        <v>679</v>
      </c>
    </row>
    <row r="32" spans="1:12" x14ac:dyDescent="0.2">
      <c r="A32" t="s">
        <v>74</v>
      </c>
      <c r="B32">
        <v>15</v>
      </c>
      <c r="D32" t="s">
        <v>20</v>
      </c>
      <c r="E32">
        <v>2431</v>
      </c>
      <c r="F32" t="s">
        <v>14</v>
      </c>
      <c r="G32">
        <v>1220</v>
      </c>
    </row>
    <row r="33" spans="1:7" x14ac:dyDescent="0.2">
      <c r="A33" t="s">
        <v>74</v>
      </c>
      <c r="B33">
        <v>87</v>
      </c>
      <c r="D33" t="s">
        <v>20</v>
      </c>
      <c r="E33">
        <v>303</v>
      </c>
      <c r="F33" t="s">
        <v>14</v>
      </c>
      <c r="G33">
        <v>1</v>
      </c>
    </row>
    <row r="34" spans="1:7" x14ac:dyDescent="0.2">
      <c r="A34" t="s">
        <v>74</v>
      </c>
      <c r="B34">
        <v>1658</v>
      </c>
      <c r="D34" t="s">
        <v>20</v>
      </c>
      <c r="E34">
        <v>209</v>
      </c>
      <c r="F34" t="s">
        <v>14</v>
      </c>
      <c r="G34">
        <v>37</v>
      </c>
    </row>
    <row r="35" spans="1:7" x14ac:dyDescent="0.2">
      <c r="A35" t="s">
        <v>74</v>
      </c>
      <c r="B35">
        <v>723</v>
      </c>
      <c r="D35" t="s">
        <v>20</v>
      </c>
      <c r="E35">
        <v>131</v>
      </c>
      <c r="F35" t="s">
        <v>14</v>
      </c>
      <c r="G35">
        <v>60</v>
      </c>
    </row>
    <row r="36" spans="1:7" x14ac:dyDescent="0.2">
      <c r="A36" t="s">
        <v>74</v>
      </c>
      <c r="B36">
        <v>390</v>
      </c>
      <c r="D36" t="s">
        <v>20</v>
      </c>
      <c r="E36">
        <v>164</v>
      </c>
      <c r="F36" t="s">
        <v>14</v>
      </c>
      <c r="G36">
        <v>296</v>
      </c>
    </row>
    <row r="37" spans="1:7" x14ac:dyDescent="0.2">
      <c r="A37" t="s">
        <v>74</v>
      </c>
      <c r="B37">
        <v>25</v>
      </c>
      <c r="D37" t="s">
        <v>20</v>
      </c>
      <c r="E37">
        <v>201</v>
      </c>
      <c r="F37" t="s">
        <v>14</v>
      </c>
      <c r="G37">
        <v>3304</v>
      </c>
    </row>
    <row r="38" spans="1:7" x14ac:dyDescent="0.2">
      <c r="A38" t="s">
        <v>74</v>
      </c>
      <c r="B38">
        <v>1218</v>
      </c>
      <c r="D38" t="s">
        <v>20</v>
      </c>
      <c r="E38">
        <v>211</v>
      </c>
      <c r="F38" t="s">
        <v>14</v>
      </c>
      <c r="G38">
        <v>73</v>
      </c>
    </row>
    <row r="39" spans="1:7" x14ac:dyDescent="0.2">
      <c r="A39" t="s">
        <v>74</v>
      </c>
      <c r="B39">
        <v>215</v>
      </c>
      <c r="D39" t="s">
        <v>20</v>
      </c>
      <c r="E39">
        <v>128</v>
      </c>
      <c r="F39" t="s">
        <v>14</v>
      </c>
      <c r="G39">
        <v>3387</v>
      </c>
    </row>
    <row r="40" spans="1:7" x14ac:dyDescent="0.2">
      <c r="A40" t="s">
        <v>74</v>
      </c>
      <c r="B40">
        <v>38</v>
      </c>
      <c r="D40" t="s">
        <v>20</v>
      </c>
      <c r="E40">
        <v>1600</v>
      </c>
      <c r="F40" t="s">
        <v>14</v>
      </c>
      <c r="G40">
        <v>662</v>
      </c>
    </row>
    <row r="41" spans="1:7" x14ac:dyDescent="0.2">
      <c r="A41" t="s">
        <v>74</v>
      </c>
      <c r="B41">
        <v>60</v>
      </c>
      <c r="D41" t="s">
        <v>20</v>
      </c>
      <c r="E41">
        <v>249</v>
      </c>
      <c r="F41" t="s">
        <v>14</v>
      </c>
      <c r="G41">
        <v>774</v>
      </c>
    </row>
    <row r="42" spans="1:7" x14ac:dyDescent="0.2">
      <c r="A42" t="s">
        <v>74</v>
      </c>
      <c r="B42">
        <v>524</v>
      </c>
      <c r="D42" t="s">
        <v>20</v>
      </c>
      <c r="E42">
        <v>236</v>
      </c>
      <c r="F42" t="s">
        <v>14</v>
      </c>
      <c r="G42">
        <v>672</v>
      </c>
    </row>
    <row r="43" spans="1:7" x14ac:dyDescent="0.2">
      <c r="A43" t="s">
        <v>74</v>
      </c>
      <c r="B43">
        <v>219</v>
      </c>
      <c r="D43" t="s">
        <v>20</v>
      </c>
      <c r="E43">
        <v>4065</v>
      </c>
      <c r="F43" t="s">
        <v>14</v>
      </c>
      <c r="G43">
        <v>940</v>
      </c>
    </row>
    <row r="44" spans="1:7" x14ac:dyDescent="0.2">
      <c r="A44" t="s">
        <v>74</v>
      </c>
      <c r="B44">
        <v>29</v>
      </c>
      <c r="D44" t="s">
        <v>20</v>
      </c>
      <c r="E44">
        <v>246</v>
      </c>
      <c r="F44" t="s">
        <v>14</v>
      </c>
      <c r="G44">
        <v>117</v>
      </c>
    </row>
    <row r="45" spans="1:7" x14ac:dyDescent="0.2">
      <c r="A45" t="s">
        <v>74</v>
      </c>
      <c r="B45">
        <v>614</v>
      </c>
      <c r="D45" t="s">
        <v>20</v>
      </c>
      <c r="E45">
        <v>2475</v>
      </c>
      <c r="F45" t="s">
        <v>14</v>
      </c>
      <c r="G45">
        <v>115</v>
      </c>
    </row>
    <row r="46" spans="1:7" x14ac:dyDescent="0.2">
      <c r="A46" t="s">
        <v>74</v>
      </c>
      <c r="B46">
        <v>114</v>
      </c>
      <c r="D46" t="s">
        <v>20</v>
      </c>
      <c r="E46">
        <v>76</v>
      </c>
      <c r="F46" t="s">
        <v>14</v>
      </c>
      <c r="G46">
        <v>326</v>
      </c>
    </row>
    <row r="47" spans="1:7" x14ac:dyDescent="0.2">
      <c r="A47" t="s">
        <v>74</v>
      </c>
      <c r="B47">
        <v>26</v>
      </c>
      <c r="D47" t="s">
        <v>20</v>
      </c>
      <c r="E47">
        <v>54</v>
      </c>
      <c r="F47" t="s">
        <v>14</v>
      </c>
      <c r="G47">
        <v>1</v>
      </c>
    </row>
    <row r="48" spans="1:7" x14ac:dyDescent="0.2">
      <c r="A48" t="s">
        <v>74</v>
      </c>
      <c r="B48">
        <v>56</v>
      </c>
      <c r="D48" t="s">
        <v>20</v>
      </c>
      <c r="E48">
        <v>88</v>
      </c>
      <c r="F48" t="s">
        <v>14</v>
      </c>
      <c r="G48">
        <v>1467</v>
      </c>
    </row>
    <row r="49" spans="1:7" x14ac:dyDescent="0.2">
      <c r="A49" t="s">
        <v>74</v>
      </c>
      <c r="B49">
        <v>1113</v>
      </c>
      <c r="D49" t="s">
        <v>20</v>
      </c>
      <c r="E49">
        <v>85</v>
      </c>
      <c r="F49" t="s">
        <v>14</v>
      </c>
      <c r="G49">
        <v>5681</v>
      </c>
    </row>
    <row r="50" spans="1:7" x14ac:dyDescent="0.2">
      <c r="A50" t="s">
        <v>74</v>
      </c>
      <c r="B50">
        <v>94</v>
      </c>
      <c r="D50" t="s">
        <v>20</v>
      </c>
      <c r="E50">
        <v>170</v>
      </c>
      <c r="F50" t="s">
        <v>14</v>
      </c>
      <c r="G50">
        <v>1059</v>
      </c>
    </row>
    <row r="51" spans="1:7" x14ac:dyDescent="0.2">
      <c r="A51" t="s">
        <v>74</v>
      </c>
      <c r="B51">
        <v>898</v>
      </c>
      <c r="D51" t="s">
        <v>20</v>
      </c>
      <c r="E51">
        <v>330</v>
      </c>
      <c r="F51" t="s">
        <v>14</v>
      </c>
      <c r="G51">
        <v>1194</v>
      </c>
    </row>
    <row r="52" spans="1:7" x14ac:dyDescent="0.2">
      <c r="A52" t="s">
        <v>74</v>
      </c>
      <c r="B52">
        <v>296</v>
      </c>
      <c r="D52" t="s">
        <v>20</v>
      </c>
      <c r="E52">
        <v>127</v>
      </c>
      <c r="F52" t="s">
        <v>14</v>
      </c>
      <c r="G52">
        <v>30</v>
      </c>
    </row>
    <row r="53" spans="1:7" x14ac:dyDescent="0.2">
      <c r="A53" t="s">
        <v>74</v>
      </c>
      <c r="B53">
        <v>976</v>
      </c>
      <c r="D53" t="s">
        <v>20</v>
      </c>
      <c r="E53">
        <v>411</v>
      </c>
      <c r="F53" t="s">
        <v>14</v>
      </c>
      <c r="G53">
        <v>75</v>
      </c>
    </row>
    <row r="54" spans="1:7" x14ac:dyDescent="0.2">
      <c r="A54" t="s">
        <v>74</v>
      </c>
      <c r="B54">
        <v>160</v>
      </c>
      <c r="D54" t="s">
        <v>20</v>
      </c>
      <c r="E54">
        <v>180</v>
      </c>
      <c r="F54" t="s">
        <v>14</v>
      </c>
      <c r="G54">
        <v>955</v>
      </c>
    </row>
    <row r="55" spans="1:7" x14ac:dyDescent="0.2">
      <c r="A55" t="s">
        <v>74</v>
      </c>
      <c r="B55">
        <v>2266</v>
      </c>
      <c r="D55" t="s">
        <v>20</v>
      </c>
      <c r="E55">
        <v>374</v>
      </c>
      <c r="F55" t="s">
        <v>14</v>
      </c>
      <c r="G55">
        <v>67</v>
      </c>
    </row>
    <row r="56" spans="1:7" x14ac:dyDescent="0.2">
      <c r="A56" t="s">
        <v>74</v>
      </c>
      <c r="B56">
        <v>75</v>
      </c>
      <c r="D56" t="s">
        <v>20</v>
      </c>
      <c r="E56">
        <v>71</v>
      </c>
      <c r="F56" t="s">
        <v>14</v>
      </c>
      <c r="G56">
        <v>5</v>
      </c>
    </row>
    <row r="57" spans="1:7" x14ac:dyDescent="0.2">
      <c r="A57" t="s">
        <v>74</v>
      </c>
      <c r="B57">
        <v>139</v>
      </c>
      <c r="D57" t="s">
        <v>20</v>
      </c>
      <c r="E57">
        <v>203</v>
      </c>
      <c r="F57" t="s">
        <v>14</v>
      </c>
      <c r="G57">
        <v>26</v>
      </c>
    </row>
    <row r="58" spans="1:7" x14ac:dyDescent="0.2">
      <c r="A58" t="s">
        <v>74</v>
      </c>
      <c r="B58">
        <v>1122</v>
      </c>
      <c r="D58" t="s">
        <v>20</v>
      </c>
      <c r="E58">
        <v>113</v>
      </c>
      <c r="F58" t="s">
        <v>14</v>
      </c>
      <c r="G58">
        <v>1130</v>
      </c>
    </row>
    <row r="59" spans="1:7" x14ac:dyDescent="0.2">
      <c r="A59" t="s">
        <v>14</v>
      </c>
      <c r="B59">
        <v>0</v>
      </c>
      <c r="D59" t="s">
        <v>20</v>
      </c>
      <c r="E59">
        <v>96</v>
      </c>
      <c r="F59" t="s">
        <v>14</v>
      </c>
      <c r="G59">
        <v>782</v>
      </c>
    </row>
    <row r="60" spans="1:7" x14ac:dyDescent="0.2">
      <c r="A60" t="s">
        <v>14</v>
      </c>
      <c r="B60">
        <v>24</v>
      </c>
      <c r="D60" t="s">
        <v>20</v>
      </c>
      <c r="E60">
        <v>498</v>
      </c>
      <c r="F60" t="s">
        <v>14</v>
      </c>
      <c r="G60">
        <v>210</v>
      </c>
    </row>
    <row r="61" spans="1:7" x14ac:dyDescent="0.2">
      <c r="A61" t="s">
        <v>14</v>
      </c>
      <c r="B61">
        <v>53</v>
      </c>
      <c r="D61" t="s">
        <v>20</v>
      </c>
      <c r="E61">
        <v>180</v>
      </c>
      <c r="F61" t="s">
        <v>14</v>
      </c>
      <c r="G61">
        <v>136</v>
      </c>
    </row>
    <row r="62" spans="1:7" x14ac:dyDescent="0.2">
      <c r="A62" t="s">
        <v>14</v>
      </c>
      <c r="B62">
        <v>18</v>
      </c>
      <c r="D62" t="s">
        <v>20</v>
      </c>
      <c r="E62">
        <v>27</v>
      </c>
      <c r="F62" t="s">
        <v>14</v>
      </c>
      <c r="G62">
        <v>86</v>
      </c>
    </row>
    <row r="63" spans="1:7" x14ac:dyDescent="0.2">
      <c r="A63" t="s">
        <v>14</v>
      </c>
      <c r="B63">
        <v>44</v>
      </c>
      <c r="D63" t="s">
        <v>20</v>
      </c>
      <c r="E63">
        <v>2331</v>
      </c>
      <c r="F63" t="s">
        <v>14</v>
      </c>
      <c r="G63">
        <v>19</v>
      </c>
    </row>
    <row r="64" spans="1:7" x14ac:dyDescent="0.2">
      <c r="A64" t="s">
        <v>14</v>
      </c>
      <c r="B64">
        <v>27</v>
      </c>
      <c r="D64" t="s">
        <v>20</v>
      </c>
      <c r="E64">
        <v>113</v>
      </c>
      <c r="F64" t="s">
        <v>14</v>
      </c>
      <c r="G64">
        <v>886</v>
      </c>
    </row>
    <row r="65" spans="1:7" x14ac:dyDescent="0.2">
      <c r="A65" t="s">
        <v>14</v>
      </c>
      <c r="B65">
        <v>55</v>
      </c>
      <c r="D65" t="s">
        <v>20</v>
      </c>
      <c r="E65">
        <v>164</v>
      </c>
      <c r="F65" t="s">
        <v>14</v>
      </c>
      <c r="G65">
        <v>35</v>
      </c>
    </row>
    <row r="66" spans="1:7" x14ac:dyDescent="0.2">
      <c r="A66" t="s">
        <v>14</v>
      </c>
      <c r="B66">
        <v>200</v>
      </c>
      <c r="D66" t="s">
        <v>20</v>
      </c>
      <c r="E66">
        <v>164</v>
      </c>
      <c r="F66" t="s">
        <v>14</v>
      </c>
      <c r="G66">
        <v>24</v>
      </c>
    </row>
    <row r="67" spans="1:7" x14ac:dyDescent="0.2">
      <c r="A67" t="s">
        <v>14</v>
      </c>
      <c r="B67">
        <v>452</v>
      </c>
      <c r="D67" t="s">
        <v>20</v>
      </c>
      <c r="E67">
        <v>336</v>
      </c>
      <c r="F67" t="s">
        <v>14</v>
      </c>
      <c r="G67">
        <v>86</v>
      </c>
    </row>
    <row r="68" spans="1:7" x14ac:dyDescent="0.2">
      <c r="A68" t="s">
        <v>14</v>
      </c>
      <c r="B68">
        <v>674</v>
      </c>
      <c r="D68" t="s">
        <v>20</v>
      </c>
      <c r="E68">
        <v>1917</v>
      </c>
      <c r="F68" t="s">
        <v>14</v>
      </c>
      <c r="G68">
        <v>243</v>
      </c>
    </row>
    <row r="69" spans="1:7" x14ac:dyDescent="0.2">
      <c r="A69" t="s">
        <v>14</v>
      </c>
      <c r="B69">
        <v>558</v>
      </c>
      <c r="D69" t="s">
        <v>20</v>
      </c>
      <c r="E69">
        <v>95</v>
      </c>
      <c r="F69" t="s">
        <v>14</v>
      </c>
      <c r="G69">
        <v>65</v>
      </c>
    </row>
    <row r="70" spans="1:7" x14ac:dyDescent="0.2">
      <c r="A70" t="s">
        <v>14</v>
      </c>
      <c r="B70">
        <v>15</v>
      </c>
      <c r="D70" t="s">
        <v>20</v>
      </c>
      <c r="E70">
        <v>147</v>
      </c>
      <c r="F70" t="s">
        <v>14</v>
      </c>
      <c r="G70">
        <v>100</v>
      </c>
    </row>
    <row r="71" spans="1:7" x14ac:dyDescent="0.2">
      <c r="A71" t="s">
        <v>14</v>
      </c>
      <c r="B71">
        <v>2307</v>
      </c>
      <c r="D71" t="s">
        <v>20</v>
      </c>
      <c r="E71">
        <v>86</v>
      </c>
      <c r="F71" t="s">
        <v>14</v>
      </c>
      <c r="G71">
        <v>168</v>
      </c>
    </row>
    <row r="72" spans="1:7" x14ac:dyDescent="0.2">
      <c r="A72" t="s">
        <v>14</v>
      </c>
      <c r="B72">
        <v>88</v>
      </c>
      <c r="D72" t="s">
        <v>20</v>
      </c>
      <c r="E72">
        <v>83</v>
      </c>
      <c r="F72" t="s">
        <v>14</v>
      </c>
      <c r="G72">
        <v>13</v>
      </c>
    </row>
    <row r="73" spans="1:7" x14ac:dyDescent="0.2">
      <c r="A73" t="s">
        <v>14</v>
      </c>
      <c r="B73">
        <v>48</v>
      </c>
      <c r="D73" t="s">
        <v>20</v>
      </c>
      <c r="E73">
        <v>676</v>
      </c>
      <c r="F73" t="s">
        <v>14</v>
      </c>
      <c r="G73">
        <v>1</v>
      </c>
    </row>
    <row r="74" spans="1:7" x14ac:dyDescent="0.2">
      <c r="A74" t="s">
        <v>14</v>
      </c>
      <c r="B74">
        <v>1</v>
      </c>
      <c r="D74" t="s">
        <v>20</v>
      </c>
      <c r="E74">
        <v>361</v>
      </c>
      <c r="F74" t="s">
        <v>14</v>
      </c>
      <c r="G74">
        <v>40</v>
      </c>
    </row>
    <row r="75" spans="1:7" x14ac:dyDescent="0.2">
      <c r="A75" t="s">
        <v>14</v>
      </c>
      <c r="B75">
        <v>1467</v>
      </c>
      <c r="D75" t="s">
        <v>20</v>
      </c>
      <c r="E75">
        <v>131</v>
      </c>
      <c r="F75" t="s">
        <v>14</v>
      </c>
      <c r="G75">
        <v>226</v>
      </c>
    </row>
    <row r="76" spans="1:7" x14ac:dyDescent="0.2">
      <c r="A76" t="s">
        <v>14</v>
      </c>
      <c r="B76">
        <v>75</v>
      </c>
      <c r="D76" t="s">
        <v>20</v>
      </c>
      <c r="E76">
        <v>126</v>
      </c>
      <c r="F76" t="s">
        <v>14</v>
      </c>
      <c r="G76">
        <v>1625</v>
      </c>
    </row>
    <row r="77" spans="1:7" x14ac:dyDescent="0.2">
      <c r="A77" t="s">
        <v>14</v>
      </c>
      <c r="B77">
        <v>120</v>
      </c>
      <c r="D77" t="s">
        <v>20</v>
      </c>
      <c r="E77">
        <v>275</v>
      </c>
      <c r="F77" t="s">
        <v>14</v>
      </c>
      <c r="G77">
        <v>143</v>
      </c>
    </row>
    <row r="78" spans="1:7" x14ac:dyDescent="0.2">
      <c r="A78" t="s">
        <v>14</v>
      </c>
      <c r="B78">
        <v>2253</v>
      </c>
      <c r="D78" t="s">
        <v>20</v>
      </c>
      <c r="E78">
        <v>67</v>
      </c>
      <c r="F78" t="s">
        <v>14</v>
      </c>
      <c r="G78">
        <v>934</v>
      </c>
    </row>
    <row r="79" spans="1:7" x14ac:dyDescent="0.2">
      <c r="A79" t="s">
        <v>14</v>
      </c>
      <c r="B79">
        <v>5</v>
      </c>
      <c r="D79" t="s">
        <v>20</v>
      </c>
      <c r="E79">
        <v>154</v>
      </c>
      <c r="F79" t="s">
        <v>14</v>
      </c>
      <c r="G79">
        <v>17</v>
      </c>
    </row>
    <row r="80" spans="1:7" x14ac:dyDescent="0.2">
      <c r="A80" t="s">
        <v>14</v>
      </c>
      <c r="B80">
        <v>38</v>
      </c>
      <c r="D80" t="s">
        <v>20</v>
      </c>
      <c r="E80">
        <v>1782</v>
      </c>
      <c r="F80" t="s">
        <v>14</v>
      </c>
      <c r="G80">
        <v>2179</v>
      </c>
    </row>
    <row r="81" spans="1:7" x14ac:dyDescent="0.2">
      <c r="A81" t="s">
        <v>14</v>
      </c>
      <c r="B81">
        <v>12</v>
      </c>
      <c r="D81" t="s">
        <v>20</v>
      </c>
      <c r="E81">
        <v>903</v>
      </c>
      <c r="F81" t="s">
        <v>14</v>
      </c>
      <c r="G81">
        <v>931</v>
      </c>
    </row>
    <row r="82" spans="1:7" x14ac:dyDescent="0.2">
      <c r="A82" t="s">
        <v>14</v>
      </c>
      <c r="B82">
        <v>1684</v>
      </c>
      <c r="D82" t="s">
        <v>20</v>
      </c>
      <c r="E82">
        <v>94</v>
      </c>
      <c r="F82" t="s">
        <v>14</v>
      </c>
      <c r="G82">
        <v>92</v>
      </c>
    </row>
    <row r="83" spans="1:7" x14ac:dyDescent="0.2">
      <c r="A83" t="s">
        <v>14</v>
      </c>
      <c r="B83">
        <v>56</v>
      </c>
      <c r="D83" t="s">
        <v>20</v>
      </c>
      <c r="E83">
        <v>180</v>
      </c>
      <c r="F83" t="s">
        <v>14</v>
      </c>
      <c r="G83">
        <v>57</v>
      </c>
    </row>
    <row r="84" spans="1:7" x14ac:dyDescent="0.2">
      <c r="A84" t="s">
        <v>14</v>
      </c>
      <c r="B84">
        <v>838</v>
      </c>
      <c r="D84" t="s">
        <v>20</v>
      </c>
      <c r="E84">
        <v>533</v>
      </c>
      <c r="F84" t="s">
        <v>14</v>
      </c>
      <c r="G84">
        <v>41</v>
      </c>
    </row>
    <row r="85" spans="1:7" x14ac:dyDescent="0.2">
      <c r="A85" t="s">
        <v>14</v>
      </c>
      <c r="B85">
        <v>1000</v>
      </c>
      <c r="D85" t="s">
        <v>20</v>
      </c>
      <c r="E85">
        <v>2443</v>
      </c>
      <c r="F85" t="s">
        <v>14</v>
      </c>
      <c r="G85">
        <v>1</v>
      </c>
    </row>
    <row r="86" spans="1:7" x14ac:dyDescent="0.2">
      <c r="A86" t="s">
        <v>14</v>
      </c>
      <c r="B86">
        <v>1482</v>
      </c>
      <c r="D86" t="s">
        <v>20</v>
      </c>
      <c r="E86">
        <v>89</v>
      </c>
      <c r="F86" t="s">
        <v>14</v>
      </c>
      <c r="G86">
        <v>101</v>
      </c>
    </row>
    <row r="87" spans="1:7" x14ac:dyDescent="0.2">
      <c r="A87" t="s">
        <v>14</v>
      </c>
      <c r="B87">
        <v>106</v>
      </c>
      <c r="D87" t="s">
        <v>20</v>
      </c>
      <c r="E87">
        <v>159</v>
      </c>
      <c r="F87" t="s">
        <v>14</v>
      </c>
      <c r="G87">
        <v>1335</v>
      </c>
    </row>
    <row r="88" spans="1:7" x14ac:dyDescent="0.2">
      <c r="A88" t="s">
        <v>14</v>
      </c>
      <c r="B88">
        <v>679</v>
      </c>
      <c r="D88" t="s">
        <v>20</v>
      </c>
      <c r="E88">
        <v>50</v>
      </c>
      <c r="F88" t="s">
        <v>14</v>
      </c>
      <c r="G88">
        <v>15</v>
      </c>
    </row>
    <row r="89" spans="1:7" x14ac:dyDescent="0.2">
      <c r="A89" t="s">
        <v>14</v>
      </c>
      <c r="B89">
        <v>1220</v>
      </c>
      <c r="D89" t="s">
        <v>20</v>
      </c>
      <c r="E89">
        <v>186</v>
      </c>
      <c r="F89" t="s">
        <v>14</v>
      </c>
      <c r="G89">
        <v>454</v>
      </c>
    </row>
    <row r="90" spans="1:7" x14ac:dyDescent="0.2">
      <c r="A90" t="s">
        <v>14</v>
      </c>
      <c r="B90">
        <v>1</v>
      </c>
      <c r="D90" t="s">
        <v>20</v>
      </c>
      <c r="E90">
        <v>1071</v>
      </c>
      <c r="F90" t="s">
        <v>14</v>
      </c>
      <c r="G90">
        <v>3182</v>
      </c>
    </row>
    <row r="91" spans="1:7" x14ac:dyDescent="0.2">
      <c r="A91" t="s">
        <v>14</v>
      </c>
      <c r="B91">
        <v>37</v>
      </c>
      <c r="D91" t="s">
        <v>20</v>
      </c>
      <c r="E91">
        <v>117</v>
      </c>
      <c r="F91" t="s">
        <v>14</v>
      </c>
      <c r="G91">
        <v>15</v>
      </c>
    </row>
    <row r="92" spans="1:7" x14ac:dyDescent="0.2">
      <c r="A92" t="s">
        <v>14</v>
      </c>
      <c r="B92">
        <v>60</v>
      </c>
      <c r="D92" t="s">
        <v>20</v>
      </c>
      <c r="E92">
        <v>70</v>
      </c>
      <c r="F92" t="s">
        <v>14</v>
      </c>
      <c r="G92">
        <v>133</v>
      </c>
    </row>
    <row r="93" spans="1:7" x14ac:dyDescent="0.2">
      <c r="A93" t="s">
        <v>14</v>
      </c>
      <c r="B93">
        <v>296</v>
      </c>
      <c r="D93" t="s">
        <v>20</v>
      </c>
      <c r="E93">
        <v>135</v>
      </c>
      <c r="F93" t="s">
        <v>14</v>
      </c>
      <c r="G93">
        <v>2062</v>
      </c>
    </row>
    <row r="94" spans="1:7" x14ac:dyDescent="0.2">
      <c r="A94" t="s">
        <v>14</v>
      </c>
      <c r="B94">
        <v>3304</v>
      </c>
      <c r="D94" t="s">
        <v>20</v>
      </c>
      <c r="E94">
        <v>768</v>
      </c>
      <c r="F94" t="s">
        <v>14</v>
      </c>
      <c r="G94">
        <v>29</v>
      </c>
    </row>
    <row r="95" spans="1:7" x14ac:dyDescent="0.2">
      <c r="A95" t="s">
        <v>14</v>
      </c>
      <c r="B95">
        <v>73</v>
      </c>
      <c r="D95" t="s">
        <v>20</v>
      </c>
      <c r="E95">
        <v>199</v>
      </c>
      <c r="F95" t="s">
        <v>14</v>
      </c>
      <c r="G95">
        <v>132</v>
      </c>
    </row>
    <row r="96" spans="1:7" x14ac:dyDescent="0.2">
      <c r="A96" t="s">
        <v>14</v>
      </c>
      <c r="B96">
        <v>3387</v>
      </c>
      <c r="D96" t="s">
        <v>20</v>
      </c>
      <c r="E96">
        <v>107</v>
      </c>
      <c r="F96" t="s">
        <v>14</v>
      </c>
      <c r="G96">
        <v>137</v>
      </c>
    </row>
    <row r="97" spans="1:7" x14ac:dyDescent="0.2">
      <c r="A97" t="s">
        <v>14</v>
      </c>
      <c r="B97">
        <v>662</v>
      </c>
      <c r="D97" t="s">
        <v>20</v>
      </c>
      <c r="E97">
        <v>195</v>
      </c>
      <c r="F97" t="s">
        <v>14</v>
      </c>
      <c r="G97">
        <v>908</v>
      </c>
    </row>
    <row r="98" spans="1:7" x14ac:dyDescent="0.2">
      <c r="A98" t="s">
        <v>14</v>
      </c>
      <c r="B98">
        <v>774</v>
      </c>
      <c r="D98" t="s">
        <v>20</v>
      </c>
      <c r="E98">
        <v>3376</v>
      </c>
      <c r="F98" t="s">
        <v>14</v>
      </c>
      <c r="G98">
        <v>10</v>
      </c>
    </row>
    <row r="99" spans="1:7" x14ac:dyDescent="0.2">
      <c r="A99" t="s">
        <v>14</v>
      </c>
      <c r="B99">
        <v>672</v>
      </c>
      <c r="D99" t="s">
        <v>20</v>
      </c>
      <c r="E99">
        <v>41</v>
      </c>
      <c r="F99" t="s">
        <v>14</v>
      </c>
      <c r="G99">
        <v>1910</v>
      </c>
    </row>
    <row r="100" spans="1:7" x14ac:dyDescent="0.2">
      <c r="A100" t="s">
        <v>14</v>
      </c>
      <c r="B100">
        <v>940</v>
      </c>
      <c r="D100" t="s">
        <v>20</v>
      </c>
      <c r="E100">
        <v>1821</v>
      </c>
      <c r="F100" t="s">
        <v>14</v>
      </c>
      <c r="G100">
        <v>38</v>
      </c>
    </row>
    <row r="101" spans="1:7" x14ac:dyDescent="0.2">
      <c r="A101" t="s">
        <v>14</v>
      </c>
      <c r="B101">
        <v>117</v>
      </c>
      <c r="D101" t="s">
        <v>20</v>
      </c>
      <c r="E101">
        <v>164</v>
      </c>
      <c r="F101" t="s">
        <v>14</v>
      </c>
      <c r="G101">
        <v>104</v>
      </c>
    </row>
    <row r="102" spans="1:7" x14ac:dyDescent="0.2">
      <c r="A102" t="s">
        <v>14</v>
      </c>
      <c r="B102">
        <v>115</v>
      </c>
      <c r="D102" t="s">
        <v>20</v>
      </c>
      <c r="E102">
        <v>157</v>
      </c>
      <c r="F102" t="s">
        <v>14</v>
      </c>
      <c r="G102">
        <v>49</v>
      </c>
    </row>
    <row r="103" spans="1:7" x14ac:dyDescent="0.2">
      <c r="A103" t="s">
        <v>14</v>
      </c>
      <c r="B103">
        <v>326</v>
      </c>
      <c r="D103" t="s">
        <v>20</v>
      </c>
      <c r="E103">
        <v>246</v>
      </c>
      <c r="F103" t="s">
        <v>14</v>
      </c>
      <c r="G103">
        <v>1</v>
      </c>
    </row>
    <row r="104" spans="1:7" x14ac:dyDescent="0.2">
      <c r="A104" t="s">
        <v>14</v>
      </c>
      <c r="B104">
        <v>1</v>
      </c>
      <c r="D104" t="s">
        <v>20</v>
      </c>
      <c r="E104">
        <v>1396</v>
      </c>
      <c r="F104" t="s">
        <v>14</v>
      </c>
      <c r="G104">
        <v>245</v>
      </c>
    </row>
    <row r="105" spans="1:7" x14ac:dyDescent="0.2">
      <c r="A105" t="s">
        <v>14</v>
      </c>
      <c r="B105">
        <v>1467</v>
      </c>
      <c r="D105" t="s">
        <v>20</v>
      </c>
      <c r="E105">
        <v>2506</v>
      </c>
      <c r="F105" t="s">
        <v>14</v>
      </c>
      <c r="G105">
        <v>32</v>
      </c>
    </row>
    <row r="106" spans="1:7" x14ac:dyDescent="0.2">
      <c r="A106" t="s">
        <v>14</v>
      </c>
      <c r="B106">
        <v>5681</v>
      </c>
      <c r="D106" t="s">
        <v>20</v>
      </c>
      <c r="E106">
        <v>244</v>
      </c>
      <c r="F106" t="s">
        <v>14</v>
      </c>
      <c r="G106">
        <v>7</v>
      </c>
    </row>
    <row r="107" spans="1:7" x14ac:dyDescent="0.2">
      <c r="A107" t="s">
        <v>14</v>
      </c>
      <c r="B107">
        <v>1059</v>
      </c>
      <c r="D107" t="s">
        <v>20</v>
      </c>
      <c r="E107">
        <v>146</v>
      </c>
      <c r="F107" t="s">
        <v>14</v>
      </c>
      <c r="G107">
        <v>803</v>
      </c>
    </row>
    <row r="108" spans="1:7" x14ac:dyDescent="0.2">
      <c r="A108" t="s">
        <v>14</v>
      </c>
      <c r="B108">
        <v>1194</v>
      </c>
      <c r="D108" t="s">
        <v>20</v>
      </c>
      <c r="E108">
        <v>1267</v>
      </c>
      <c r="F108" t="s">
        <v>14</v>
      </c>
      <c r="G108">
        <v>16</v>
      </c>
    </row>
    <row r="109" spans="1:7" x14ac:dyDescent="0.2">
      <c r="A109" t="s">
        <v>14</v>
      </c>
      <c r="B109">
        <v>30</v>
      </c>
      <c r="D109" t="s">
        <v>20</v>
      </c>
      <c r="E109">
        <v>1561</v>
      </c>
      <c r="F109" t="s">
        <v>14</v>
      </c>
      <c r="G109">
        <v>31</v>
      </c>
    </row>
    <row r="110" spans="1:7" x14ac:dyDescent="0.2">
      <c r="A110" t="s">
        <v>14</v>
      </c>
      <c r="B110">
        <v>75</v>
      </c>
      <c r="D110" t="s">
        <v>20</v>
      </c>
      <c r="E110">
        <v>48</v>
      </c>
      <c r="F110" t="s">
        <v>14</v>
      </c>
      <c r="G110">
        <v>108</v>
      </c>
    </row>
    <row r="111" spans="1:7" x14ac:dyDescent="0.2">
      <c r="A111" t="s">
        <v>14</v>
      </c>
      <c r="B111">
        <v>955</v>
      </c>
      <c r="D111" t="s">
        <v>20</v>
      </c>
      <c r="E111">
        <v>2739</v>
      </c>
      <c r="F111" t="s">
        <v>14</v>
      </c>
      <c r="G111">
        <v>30</v>
      </c>
    </row>
    <row r="112" spans="1:7" x14ac:dyDescent="0.2">
      <c r="A112" t="s">
        <v>14</v>
      </c>
      <c r="B112">
        <v>67</v>
      </c>
      <c r="D112" t="s">
        <v>20</v>
      </c>
      <c r="E112">
        <v>3537</v>
      </c>
      <c r="F112" t="s">
        <v>14</v>
      </c>
      <c r="G112">
        <v>17</v>
      </c>
    </row>
    <row r="113" spans="1:7" x14ac:dyDescent="0.2">
      <c r="A113" t="s">
        <v>14</v>
      </c>
      <c r="B113">
        <v>5</v>
      </c>
      <c r="D113" t="s">
        <v>20</v>
      </c>
      <c r="E113">
        <v>2107</v>
      </c>
      <c r="F113" t="s">
        <v>14</v>
      </c>
      <c r="G113">
        <v>80</v>
      </c>
    </row>
    <row r="114" spans="1:7" x14ac:dyDescent="0.2">
      <c r="A114" t="s">
        <v>14</v>
      </c>
      <c r="B114">
        <v>26</v>
      </c>
      <c r="D114" t="s">
        <v>20</v>
      </c>
      <c r="E114">
        <v>3318</v>
      </c>
      <c r="F114" t="s">
        <v>14</v>
      </c>
      <c r="G114">
        <v>2468</v>
      </c>
    </row>
    <row r="115" spans="1:7" x14ac:dyDescent="0.2">
      <c r="A115" t="s">
        <v>14</v>
      </c>
      <c r="B115">
        <v>1130</v>
      </c>
      <c r="D115" t="s">
        <v>20</v>
      </c>
      <c r="E115">
        <v>340</v>
      </c>
      <c r="F115" t="s">
        <v>14</v>
      </c>
      <c r="G115">
        <v>26</v>
      </c>
    </row>
    <row r="116" spans="1:7" x14ac:dyDescent="0.2">
      <c r="A116" t="s">
        <v>14</v>
      </c>
      <c r="B116">
        <v>782</v>
      </c>
      <c r="D116" t="s">
        <v>20</v>
      </c>
      <c r="E116">
        <v>1442</v>
      </c>
      <c r="F116" t="s">
        <v>14</v>
      </c>
      <c r="G116">
        <v>73</v>
      </c>
    </row>
    <row r="117" spans="1:7" x14ac:dyDescent="0.2">
      <c r="A117" t="s">
        <v>14</v>
      </c>
      <c r="B117">
        <v>210</v>
      </c>
      <c r="D117" t="s">
        <v>20</v>
      </c>
      <c r="E117">
        <v>126</v>
      </c>
      <c r="F117" t="s">
        <v>14</v>
      </c>
      <c r="G117">
        <v>128</v>
      </c>
    </row>
    <row r="118" spans="1:7" x14ac:dyDescent="0.2">
      <c r="A118" t="s">
        <v>14</v>
      </c>
      <c r="B118">
        <v>136</v>
      </c>
      <c r="D118" t="s">
        <v>20</v>
      </c>
      <c r="E118">
        <v>524</v>
      </c>
      <c r="F118" t="s">
        <v>14</v>
      </c>
      <c r="G118">
        <v>33</v>
      </c>
    </row>
    <row r="119" spans="1:7" x14ac:dyDescent="0.2">
      <c r="A119" t="s">
        <v>14</v>
      </c>
      <c r="B119">
        <v>86</v>
      </c>
      <c r="D119" t="s">
        <v>20</v>
      </c>
      <c r="E119">
        <v>1989</v>
      </c>
      <c r="F119" t="s">
        <v>14</v>
      </c>
      <c r="G119">
        <v>1072</v>
      </c>
    </row>
    <row r="120" spans="1:7" x14ac:dyDescent="0.2">
      <c r="A120" t="s">
        <v>14</v>
      </c>
      <c r="B120">
        <v>19</v>
      </c>
      <c r="D120" t="s">
        <v>20</v>
      </c>
      <c r="E120">
        <v>157</v>
      </c>
      <c r="F120" t="s">
        <v>14</v>
      </c>
      <c r="G120">
        <v>393</v>
      </c>
    </row>
    <row r="121" spans="1:7" x14ac:dyDescent="0.2">
      <c r="A121" t="s">
        <v>14</v>
      </c>
      <c r="B121">
        <v>886</v>
      </c>
      <c r="D121" t="s">
        <v>20</v>
      </c>
      <c r="E121">
        <v>4498</v>
      </c>
      <c r="F121" t="s">
        <v>14</v>
      </c>
      <c r="G121">
        <v>1257</v>
      </c>
    </row>
    <row r="122" spans="1:7" x14ac:dyDescent="0.2">
      <c r="A122" t="s">
        <v>14</v>
      </c>
      <c r="B122">
        <v>35</v>
      </c>
      <c r="D122" t="s">
        <v>20</v>
      </c>
      <c r="E122">
        <v>80</v>
      </c>
      <c r="F122" t="s">
        <v>14</v>
      </c>
      <c r="G122">
        <v>328</v>
      </c>
    </row>
    <row r="123" spans="1:7" x14ac:dyDescent="0.2">
      <c r="A123" t="s">
        <v>14</v>
      </c>
      <c r="B123">
        <v>24</v>
      </c>
      <c r="D123" t="s">
        <v>20</v>
      </c>
      <c r="E123">
        <v>43</v>
      </c>
      <c r="F123" t="s">
        <v>14</v>
      </c>
      <c r="G123">
        <v>147</v>
      </c>
    </row>
    <row r="124" spans="1:7" x14ac:dyDescent="0.2">
      <c r="A124" t="s">
        <v>14</v>
      </c>
      <c r="B124">
        <v>86</v>
      </c>
      <c r="D124" t="s">
        <v>20</v>
      </c>
      <c r="E124">
        <v>2053</v>
      </c>
      <c r="F124" t="s">
        <v>14</v>
      </c>
      <c r="G124">
        <v>830</v>
      </c>
    </row>
    <row r="125" spans="1:7" x14ac:dyDescent="0.2">
      <c r="A125" t="s">
        <v>14</v>
      </c>
      <c r="B125">
        <v>243</v>
      </c>
      <c r="D125" t="s">
        <v>20</v>
      </c>
      <c r="E125">
        <v>168</v>
      </c>
      <c r="F125" t="s">
        <v>14</v>
      </c>
      <c r="G125">
        <v>331</v>
      </c>
    </row>
    <row r="126" spans="1:7" x14ac:dyDescent="0.2">
      <c r="A126" t="s">
        <v>14</v>
      </c>
      <c r="B126">
        <v>65</v>
      </c>
      <c r="D126" t="s">
        <v>20</v>
      </c>
      <c r="E126">
        <v>4289</v>
      </c>
      <c r="F126" t="s">
        <v>14</v>
      </c>
      <c r="G126">
        <v>25</v>
      </c>
    </row>
    <row r="127" spans="1:7" x14ac:dyDescent="0.2">
      <c r="A127" t="s">
        <v>14</v>
      </c>
      <c r="B127">
        <v>100</v>
      </c>
      <c r="D127" t="s">
        <v>20</v>
      </c>
      <c r="E127">
        <v>165</v>
      </c>
      <c r="F127" t="s">
        <v>14</v>
      </c>
      <c r="G127">
        <v>3483</v>
      </c>
    </row>
    <row r="128" spans="1:7" x14ac:dyDescent="0.2">
      <c r="A128" t="s">
        <v>14</v>
      </c>
      <c r="B128">
        <v>168</v>
      </c>
      <c r="D128" t="s">
        <v>20</v>
      </c>
      <c r="E128">
        <v>1815</v>
      </c>
      <c r="F128" t="s">
        <v>14</v>
      </c>
      <c r="G128">
        <v>923</v>
      </c>
    </row>
    <row r="129" spans="1:7" x14ac:dyDescent="0.2">
      <c r="A129" t="s">
        <v>14</v>
      </c>
      <c r="B129">
        <v>13</v>
      </c>
      <c r="D129" t="s">
        <v>20</v>
      </c>
      <c r="E129">
        <v>397</v>
      </c>
      <c r="F129" t="s">
        <v>14</v>
      </c>
      <c r="G129">
        <v>1</v>
      </c>
    </row>
    <row r="130" spans="1:7" x14ac:dyDescent="0.2">
      <c r="A130" t="s">
        <v>14</v>
      </c>
      <c r="B130">
        <v>1</v>
      </c>
      <c r="D130" t="s">
        <v>20</v>
      </c>
      <c r="E130">
        <v>1539</v>
      </c>
      <c r="F130" t="s">
        <v>14</v>
      </c>
      <c r="G130">
        <v>33</v>
      </c>
    </row>
    <row r="131" spans="1:7" x14ac:dyDescent="0.2">
      <c r="A131" t="s">
        <v>14</v>
      </c>
      <c r="B131">
        <v>40</v>
      </c>
      <c r="D131" t="s">
        <v>20</v>
      </c>
      <c r="E131">
        <v>138</v>
      </c>
      <c r="F131" t="s">
        <v>14</v>
      </c>
      <c r="G131">
        <v>40</v>
      </c>
    </row>
    <row r="132" spans="1:7" x14ac:dyDescent="0.2">
      <c r="A132" t="s">
        <v>14</v>
      </c>
      <c r="B132">
        <v>226</v>
      </c>
      <c r="D132" t="s">
        <v>20</v>
      </c>
      <c r="E132">
        <v>3594</v>
      </c>
      <c r="F132" t="s">
        <v>14</v>
      </c>
      <c r="G132">
        <v>23</v>
      </c>
    </row>
    <row r="133" spans="1:7" x14ac:dyDescent="0.2">
      <c r="A133" t="s">
        <v>14</v>
      </c>
      <c r="B133">
        <v>1625</v>
      </c>
      <c r="D133" t="s">
        <v>20</v>
      </c>
      <c r="E133">
        <v>5880</v>
      </c>
      <c r="F133" t="s">
        <v>14</v>
      </c>
      <c r="G133">
        <v>75</v>
      </c>
    </row>
    <row r="134" spans="1:7" x14ac:dyDescent="0.2">
      <c r="A134" t="s">
        <v>14</v>
      </c>
      <c r="B134">
        <v>143</v>
      </c>
      <c r="D134" t="s">
        <v>20</v>
      </c>
      <c r="E134">
        <v>112</v>
      </c>
      <c r="F134" t="s">
        <v>14</v>
      </c>
      <c r="G134">
        <v>2176</v>
      </c>
    </row>
    <row r="135" spans="1:7" x14ac:dyDescent="0.2">
      <c r="A135" t="s">
        <v>14</v>
      </c>
      <c r="B135">
        <v>934</v>
      </c>
      <c r="D135" t="s">
        <v>20</v>
      </c>
      <c r="E135">
        <v>943</v>
      </c>
      <c r="F135" t="s">
        <v>14</v>
      </c>
      <c r="G135">
        <v>441</v>
      </c>
    </row>
    <row r="136" spans="1:7" x14ac:dyDescent="0.2">
      <c r="A136" t="s">
        <v>14</v>
      </c>
      <c r="B136">
        <v>17</v>
      </c>
      <c r="D136" t="s">
        <v>20</v>
      </c>
      <c r="E136">
        <v>2468</v>
      </c>
      <c r="F136" t="s">
        <v>14</v>
      </c>
      <c r="G136">
        <v>25</v>
      </c>
    </row>
    <row r="137" spans="1:7" x14ac:dyDescent="0.2">
      <c r="A137" t="s">
        <v>14</v>
      </c>
      <c r="B137">
        <v>2179</v>
      </c>
      <c r="D137" t="s">
        <v>20</v>
      </c>
      <c r="E137">
        <v>2551</v>
      </c>
      <c r="F137" t="s">
        <v>14</v>
      </c>
      <c r="G137">
        <v>127</v>
      </c>
    </row>
    <row r="138" spans="1:7" x14ac:dyDescent="0.2">
      <c r="A138" t="s">
        <v>14</v>
      </c>
      <c r="B138">
        <v>931</v>
      </c>
      <c r="D138" t="s">
        <v>20</v>
      </c>
      <c r="E138">
        <v>101</v>
      </c>
      <c r="F138" t="s">
        <v>14</v>
      </c>
      <c r="G138">
        <v>355</v>
      </c>
    </row>
    <row r="139" spans="1:7" x14ac:dyDescent="0.2">
      <c r="A139" t="s">
        <v>14</v>
      </c>
      <c r="B139">
        <v>92</v>
      </c>
      <c r="D139" t="s">
        <v>20</v>
      </c>
      <c r="E139">
        <v>92</v>
      </c>
      <c r="F139" t="s">
        <v>14</v>
      </c>
      <c r="G139">
        <v>44</v>
      </c>
    </row>
    <row r="140" spans="1:7" x14ac:dyDescent="0.2">
      <c r="A140" t="s">
        <v>14</v>
      </c>
      <c r="B140">
        <v>57</v>
      </c>
      <c r="D140" t="s">
        <v>20</v>
      </c>
      <c r="E140">
        <v>62</v>
      </c>
      <c r="F140" t="s">
        <v>14</v>
      </c>
      <c r="G140">
        <v>67</v>
      </c>
    </row>
    <row r="141" spans="1:7" x14ac:dyDescent="0.2">
      <c r="A141" t="s">
        <v>14</v>
      </c>
      <c r="B141">
        <v>41</v>
      </c>
      <c r="D141" t="s">
        <v>20</v>
      </c>
      <c r="E141">
        <v>149</v>
      </c>
      <c r="F141" t="s">
        <v>14</v>
      </c>
      <c r="G141">
        <v>1068</v>
      </c>
    </row>
    <row r="142" spans="1:7" x14ac:dyDescent="0.2">
      <c r="A142" t="s">
        <v>14</v>
      </c>
      <c r="B142">
        <v>1</v>
      </c>
      <c r="D142" t="s">
        <v>20</v>
      </c>
      <c r="E142">
        <v>329</v>
      </c>
      <c r="F142" t="s">
        <v>14</v>
      </c>
      <c r="G142">
        <v>424</v>
      </c>
    </row>
    <row r="143" spans="1:7" x14ac:dyDescent="0.2">
      <c r="A143" t="s">
        <v>14</v>
      </c>
      <c r="B143">
        <v>101</v>
      </c>
      <c r="D143" t="s">
        <v>20</v>
      </c>
      <c r="E143">
        <v>97</v>
      </c>
      <c r="F143" t="s">
        <v>14</v>
      </c>
      <c r="G143">
        <v>151</v>
      </c>
    </row>
    <row r="144" spans="1:7" x14ac:dyDescent="0.2">
      <c r="A144" t="s">
        <v>14</v>
      </c>
      <c r="B144">
        <v>1335</v>
      </c>
      <c r="D144" t="s">
        <v>20</v>
      </c>
      <c r="E144">
        <v>1784</v>
      </c>
      <c r="F144" t="s">
        <v>14</v>
      </c>
      <c r="G144">
        <v>1608</v>
      </c>
    </row>
    <row r="145" spans="1:7" x14ac:dyDescent="0.2">
      <c r="A145" t="s">
        <v>14</v>
      </c>
      <c r="B145">
        <v>15</v>
      </c>
      <c r="D145" t="s">
        <v>20</v>
      </c>
      <c r="E145">
        <v>1684</v>
      </c>
      <c r="F145" t="s">
        <v>14</v>
      </c>
      <c r="G145">
        <v>941</v>
      </c>
    </row>
    <row r="146" spans="1:7" x14ac:dyDescent="0.2">
      <c r="A146" t="s">
        <v>14</v>
      </c>
      <c r="B146">
        <v>454</v>
      </c>
      <c r="D146" t="s">
        <v>20</v>
      </c>
      <c r="E146">
        <v>250</v>
      </c>
      <c r="F146" t="s">
        <v>14</v>
      </c>
      <c r="G146">
        <v>1</v>
      </c>
    </row>
    <row r="147" spans="1:7" x14ac:dyDescent="0.2">
      <c r="A147" t="s">
        <v>14</v>
      </c>
      <c r="B147">
        <v>3182</v>
      </c>
      <c r="D147" t="s">
        <v>20</v>
      </c>
      <c r="E147">
        <v>238</v>
      </c>
      <c r="F147" t="s">
        <v>14</v>
      </c>
      <c r="G147">
        <v>40</v>
      </c>
    </row>
    <row r="148" spans="1:7" x14ac:dyDescent="0.2">
      <c r="A148" t="s">
        <v>14</v>
      </c>
      <c r="B148">
        <v>15</v>
      </c>
      <c r="D148" t="s">
        <v>20</v>
      </c>
      <c r="E148">
        <v>53</v>
      </c>
      <c r="F148" t="s">
        <v>14</v>
      </c>
      <c r="G148">
        <v>3015</v>
      </c>
    </row>
    <row r="149" spans="1:7" x14ac:dyDescent="0.2">
      <c r="A149" t="s">
        <v>14</v>
      </c>
      <c r="B149">
        <v>133</v>
      </c>
      <c r="D149" t="s">
        <v>20</v>
      </c>
      <c r="E149">
        <v>214</v>
      </c>
      <c r="F149" t="s">
        <v>14</v>
      </c>
      <c r="G149">
        <v>435</v>
      </c>
    </row>
    <row r="150" spans="1:7" x14ac:dyDescent="0.2">
      <c r="A150" t="s">
        <v>14</v>
      </c>
      <c r="B150">
        <v>2062</v>
      </c>
      <c r="D150" t="s">
        <v>20</v>
      </c>
      <c r="E150">
        <v>222</v>
      </c>
      <c r="F150" t="s">
        <v>14</v>
      </c>
      <c r="G150">
        <v>714</v>
      </c>
    </row>
    <row r="151" spans="1:7" x14ac:dyDescent="0.2">
      <c r="A151" t="s">
        <v>14</v>
      </c>
      <c r="B151">
        <v>29</v>
      </c>
      <c r="D151" t="s">
        <v>20</v>
      </c>
      <c r="E151">
        <v>1884</v>
      </c>
      <c r="F151" t="s">
        <v>14</v>
      </c>
      <c r="G151">
        <v>5497</v>
      </c>
    </row>
    <row r="152" spans="1:7" x14ac:dyDescent="0.2">
      <c r="A152" t="s">
        <v>14</v>
      </c>
      <c r="B152">
        <v>132</v>
      </c>
      <c r="D152" t="s">
        <v>20</v>
      </c>
      <c r="E152">
        <v>218</v>
      </c>
      <c r="F152" t="s">
        <v>14</v>
      </c>
      <c r="G152">
        <v>418</v>
      </c>
    </row>
    <row r="153" spans="1:7" x14ac:dyDescent="0.2">
      <c r="A153" t="s">
        <v>14</v>
      </c>
      <c r="B153">
        <v>137</v>
      </c>
      <c r="D153" t="s">
        <v>20</v>
      </c>
      <c r="E153">
        <v>6465</v>
      </c>
      <c r="F153" t="s">
        <v>14</v>
      </c>
      <c r="G153">
        <v>1439</v>
      </c>
    </row>
    <row r="154" spans="1:7" x14ac:dyDescent="0.2">
      <c r="A154" t="s">
        <v>14</v>
      </c>
      <c r="B154">
        <v>908</v>
      </c>
      <c r="D154" t="s">
        <v>20</v>
      </c>
      <c r="E154">
        <v>59</v>
      </c>
      <c r="F154" t="s">
        <v>14</v>
      </c>
      <c r="G154">
        <v>15</v>
      </c>
    </row>
    <row r="155" spans="1:7" x14ac:dyDescent="0.2">
      <c r="A155" t="s">
        <v>14</v>
      </c>
      <c r="B155">
        <v>10</v>
      </c>
      <c r="D155" t="s">
        <v>20</v>
      </c>
      <c r="E155">
        <v>88</v>
      </c>
      <c r="F155" t="s">
        <v>14</v>
      </c>
      <c r="G155">
        <v>1999</v>
      </c>
    </row>
    <row r="156" spans="1:7" x14ac:dyDescent="0.2">
      <c r="A156" t="s">
        <v>14</v>
      </c>
      <c r="B156">
        <v>1910</v>
      </c>
      <c r="D156" t="s">
        <v>20</v>
      </c>
      <c r="E156">
        <v>1697</v>
      </c>
      <c r="F156" t="s">
        <v>14</v>
      </c>
      <c r="G156">
        <v>118</v>
      </c>
    </row>
    <row r="157" spans="1:7" x14ac:dyDescent="0.2">
      <c r="A157" t="s">
        <v>14</v>
      </c>
      <c r="B157">
        <v>38</v>
      </c>
      <c r="D157" t="s">
        <v>20</v>
      </c>
      <c r="E157">
        <v>92</v>
      </c>
      <c r="F157" t="s">
        <v>14</v>
      </c>
      <c r="G157">
        <v>162</v>
      </c>
    </row>
    <row r="158" spans="1:7" x14ac:dyDescent="0.2">
      <c r="A158" t="s">
        <v>14</v>
      </c>
      <c r="B158">
        <v>104</v>
      </c>
      <c r="D158" t="s">
        <v>20</v>
      </c>
      <c r="E158">
        <v>186</v>
      </c>
      <c r="F158" t="s">
        <v>14</v>
      </c>
      <c r="G158">
        <v>83</v>
      </c>
    </row>
    <row r="159" spans="1:7" x14ac:dyDescent="0.2">
      <c r="A159" t="s">
        <v>14</v>
      </c>
      <c r="B159">
        <v>49</v>
      </c>
      <c r="D159" t="s">
        <v>20</v>
      </c>
      <c r="E159">
        <v>138</v>
      </c>
      <c r="F159" t="s">
        <v>14</v>
      </c>
      <c r="G159">
        <v>747</v>
      </c>
    </row>
    <row r="160" spans="1:7" x14ac:dyDescent="0.2">
      <c r="A160" t="s">
        <v>14</v>
      </c>
      <c r="B160">
        <v>1</v>
      </c>
      <c r="D160" t="s">
        <v>20</v>
      </c>
      <c r="E160">
        <v>261</v>
      </c>
      <c r="F160" t="s">
        <v>14</v>
      </c>
      <c r="G160">
        <v>84</v>
      </c>
    </row>
    <row r="161" spans="1:7" x14ac:dyDescent="0.2">
      <c r="A161" t="s">
        <v>14</v>
      </c>
      <c r="B161">
        <v>245</v>
      </c>
      <c r="D161" t="s">
        <v>20</v>
      </c>
      <c r="E161">
        <v>107</v>
      </c>
      <c r="F161" t="s">
        <v>14</v>
      </c>
      <c r="G161">
        <v>91</v>
      </c>
    </row>
    <row r="162" spans="1:7" x14ac:dyDescent="0.2">
      <c r="A162" t="s">
        <v>14</v>
      </c>
      <c r="B162">
        <v>32</v>
      </c>
      <c r="D162" t="s">
        <v>20</v>
      </c>
      <c r="E162">
        <v>199</v>
      </c>
      <c r="F162" t="s">
        <v>14</v>
      </c>
      <c r="G162">
        <v>792</v>
      </c>
    </row>
    <row r="163" spans="1:7" x14ac:dyDescent="0.2">
      <c r="A163" t="s">
        <v>14</v>
      </c>
      <c r="B163">
        <v>7</v>
      </c>
      <c r="D163" t="s">
        <v>20</v>
      </c>
      <c r="E163">
        <v>5512</v>
      </c>
      <c r="F163" t="s">
        <v>14</v>
      </c>
      <c r="G163">
        <v>32</v>
      </c>
    </row>
    <row r="164" spans="1:7" x14ac:dyDescent="0.2">
      <c r="A164" t="s">
        <v>14</v>
      </c>
      <c r="B164">
        <v>803</v>
      </c>
      <c r="D164" t="s">
        <v>20</v>
      </c>
      <c r="E164">
        <v>86</v>
      </c>
      <c r="F164" t="s">
        <v>14</v>
      </c>
      <c r="G164">
        <v>186</v>
      </c>
    </row>
    <row r="165" spans="1:7" x14ac:dyDescent="0.2">
      <c r="A165" t="s">
        <v>14</v>
      </c>
      <c r="B165">
        <v>16</v>
      </c>
      <c r="D165" t="s">
        <v>20</v>
      </c>
      <c r="E165">
        <v>2768</v>
      </c>
      <c r="F165" t="s">
        <v>14</v>
      </c>
      <c r="G165">
        <v>605</v>
      </c>
    </row>
    <row r="166" spans="1:7" x14ac:dyDescent="0.2">
      <c r="A166" t="s">
        <v>14</v>
      </c>
      <c r="B166">
        <v>31</v>
      </c>
      <c r="D166" t="s">
        <v>20</v>
      </c>
      <c r="E166">
        <v>48</v>
      </c>
      <c r="F166" t="s">
        <v>14</v>
      </c>
      <c r="G166">
        <v>1</v>
      </c>
    </row>
    <row r="167" spans="1:7" x14ac:dyDescent="0.2">
      <c r="A167" t="s">
        <v>14</v>
      </c>
      <c r="B167">
        <v>108</v>
      </c>
      <c r="D167" t="s">
        <v>20</v>
      </c>
      <c r="E167">
        <v>87</v>
      </c>
      <c r="F167" t="s">
        <v>14</v>
      </c>
      <c r="G167">
        <v>31</v>
      </c>
    </row>
    <row r="168" spans="1:7" x14ac:dyDescent="0.2">
      <c r="A168" t="s">
        <v>14</v>
      </c>
      <c r="B168">
        <v>30</v>
      </c>
      <c r="D168" t="s">
        <v>20</v>
      </c>
      <c r="E168">
        <v>1894</v>
      </c>
      <c r="F168" t="s">
        <v>14</v>
      </c>
      <c r="G168">
        <v>1181</v>
      </c>
    </row>
    <row r="169" spans="1:7" x14ac:dyDescent="0.2">
      <c r="A169" t="s">
        <v>14</v>
      </c>
      <c r="B169">
        <v>17</v>
      </c>
      <c r="D169" t="s">
        <v>20</v>
      </c>
      <c r="E169">
        <v>282</v>
      </c>
      <c r="F169" t="s">
        <v>14</v>
      </c>
      <c r="G169">
        <v>39</v>
      </c>
    </row>
    <row r="170" spans="1:7" x14ac:dyDescent="0.2">
      <c r="A170" t="s">
        <v>14</v>
      </c>
      <c r="B170">
        <v>80</v>
      </c>
      <c r="D170" t="s">
        <v>20</v>
      </c>
      <c r="E170">
        <v>116</v>
      </c>
      <c r="F170" t="s">
        <v>14</v>
      </c>
      <c r="G170">
        <v>46</v>
      </c>
    </row>
    <row r="171" spans="1:7" x14ac:dyDescent="0.2">
      <c r="A171" t="s">
        <v>14</v>
      </c>
      <c r="B171">
        <v>2468</v>
      </c>
      <c r="D171" t="s">
        <v>20</v>
      </c>
      <c r="E171">
        <v>83</v>
      </c>
      <c r="F171" t="s">
        <v>14</v>
      </c>
      <c r="G171">
        <v>105</v>
      </c>
    </row>
    <row r="172" spans="1:7" x14ac:dyDescent="0.2">
      <c r="A172" t="s">
        <v>14</v>
      </c>
      <c r="B172">
        <v>26</v>
      </c>
      <c r="D172" t="s">
        <v>20</v>
      </c>
      <c r="E172">
        <v>91</v>
      </c>
      <c r="F172" t="s">
        <v>14</v>
      </c>
      <c r="G172">
        <v>535</v>
      </c>
    </row>
    <row r="173" spans="1:7" x14ac:dyDescent="0.2">
      <c r="A173" t="s">
        <v>14</v>
      </c>
      <c r="B173">
        <v>73</v>
      </c>
      <c r="D173" t="s">
        <v>20</v>
      </c>
      <c r="E173">
        <v>546</v>
      </c>
      <c r="F173" t="s">
        <v>14</v>
      </c>
      <c r="G173">
        <v>16</v>
      </c>
    </row>
    <row r="174" spans="1:7" x14ac:dyDescent="0.2">
      <c r="A174" t="s">
        <v>14</v>
      </c>
      <c r="B174">
        <v>128</v>
      </c>
      <c r="D174" t="s">
        <v>20</v>
      </c>
      <c r="E174">
        <v>393</v>
      </c>
      <c r="F174" t="s">
        <v>14</v>
      </c>
      <c r="G174">
        <v>575</v>
      </c>
    </row>
    <row r="175" spans="1:7" x14ac:dyDescent="0.2">
      <c r="A175" t="s">
        <v>14</v>
      </c>
      <c r="B175">
        <v>33</v>
      </c>
      <c r="D175" t="s">
        <v>20</v>
      </c>
      <c r="E175">
        <v>133</v>
      </c>
      <c r="F175" t="s">
        <v>14</v>
      </c>
      <c r="G175">
        <v>1120</v>
      </c>
    </row>
    <row r="176" spans="1:7" x14ac:dyDescent="0.2">
      <c r="A176" t="s">
        <v>14</v>
      </c>
      <c r="B176">
        <v>1072</v>
      </c>
      <c r="D176" t="s">
        <v>20</v>
      </c>
      <c r="E176">
        <v>254</v>
      </c>
      <c r="F176" t="s">
        <v>14</v>
      </c>
      <c r="G176">
        <v>113</v>
      </c>
    </row>
    <row r="177" spans="1:7" x14ac:dyDescent="0.2">
      <c r="A177" t="s">
        <v>14</v>
      </c>
      <c r="B177">
        <v>393</v>
      </c>
      <c r="D177" t="s">
        <v>20</v>
      </c>
      <c r="E177">
        <v>176</v>
      </c>
      <c r="F177" t="s">
        <v>14</v>
      </c>
      <c r="G177">
        <v>1538</v>
      </c>
    </row>
    <row r="178" spans="1:7" x14ac:dyDescent="0.2">
      <c r="A178" t="s">
        <v>14</v>
      </c>
      <c r="B178">
        <v>1257</v>
      </c>
      <c r="D178" t="s">
        <v>20</v>
      </c>
      <c r="E178">
        <v>337</v>
      </c>
      <c r="F178" t="s">
        <v>14</v>
      </c>
      <c r="G178">
        <v>9</v>
      </c>
    </row>
    <row r="179" spans="1:7" x14ac:dyDescent="0.2">
      <c r="A179" t="s">
        <v>14</v>
      </c>
      <c r="B179">
        <v>328</v>
      </c>
      <c r="D179" t="s">
        <v>20</v>
      </c>
      <c r="E179">
        <v>107</v>
      </c>
      <c r="F179" t="s">
        <v>14</v>
      </c>
      <c r="G179">
        <v>554</v>
      </c>
    </row>
    <row r="180" spans="1:7" x14ac:dyDescent="0.2">
      <c r="A180" t="s">
        <v>14</v>
      </c>
      <c r="B180">
        <v>147</v>
      </c>
      <c r="D180" t="s">
        <v>20</v>
      </c>
      <c r="E180">
        <v>183</v>
      </c>
      <c r="F180" t="s">
        <v>14</v>
      </c>
      <c r="G180">
        <v>648</v>
      </c>
    </row>
    <row r="181" spans="1:7" x14ac:dyDescent="0.2">
      <c r="A181" t="s">
        <v>14</v>
      </c>
      <c r="B181">
        <v>830</v>
      </c>
      <c r="D181" t="s">
        <v>20</v>
      </c>
      <c r="E181">
        <v>72</v>
      </c>
      <c r="F181" t="s">
        <v>14</v>
      </c>
      <c r="G181">
        <v>21</v>
      </c>
    </row>
    <row r="182" spans="1:7" x14ac:dyDescent="0.2">
      <c r="A182" t="s">
        <v>14</v>
      </c>
      <c r="B182">
        <v>331</v>
      </c>
      <c r="D182" t="s">
        <v>20</v>
      </c>
      <c r="E182">
        <v>295</v>
      </c>
      <c r="F182" t="s">
        <v>14</v>
      </c>
      <c r="G182">
        <v>54</v>
      </c>
    </row>
    <row r="183" spans="1:7" x14ac:dyDescent="0.2">
      <c r="A183" t="s">
        <v>14</v>
      </c>
      <c r="B183">
        <v>25</v>
      </c>
      <c r="D183" t="s">
        <v>20</v>
      </c>
      <c r="E183">
        <v>142</v>
      </c>
      <c r="F183" t="s">
        <v>14</v>
      </c>
      <c r="G183">
        <v>120</v>
      </c>
    </row>
    <row r="184" spans="1:7" x14ac:dyDescent="0.2">
      <c r="A184" t="s">
        <v>14</v>
      </c>
      <c r="B184">
        <v>3483</v>
      </c>
      <c r="D184" t="s">
        <v>20</v>
      </c>
      <c r="E184">
        <v>85</v>
      </c>
      <c r="F184" t="s">
        <v>14</v>
      </c>
      <c r="G184">
        <v>579</v>
      </c>
    </row>
    <row r="185" spans="1:7" x14ac:dyDescent="0.2">
      <c r="A185" t="s">
        <v>14</v>
      </c>
      <c r="B185">
        <v>923</v>
      </c>
      <c r="D185" t="s">
        <v>20</v>
      </c>
      <c r="E185">
        <v>659</v>
      </c>
      <c r="F185" t="s">
        <v>14</v>
      </c>
      <c r="G185">
        <v>2072</v>
      </c>
    </row>
    <row r="186" spans="1:7" x14ac:dyDescent="0.2">
      <c r="A186" t="s">
        <v>14</v>
      </c>
      <c r="B186">
        <v>1</v>
      </c>
      <c r="D186" t="s">
        <v>20</v>
      </c>
      <c r="E186">
        <v>121</v>
      </c>
      <c r="F186" t="s">
        <v>14</v>
      </c>
      <c r="G186">
        <v>0</v>
      </c>
    </row>
    <row r="187" spans="1:7" x14ac:dyDescent="0.2">
      <c r="A187" t="s">
        <v>14</v>
      </c>
      <c r="B187">
        <v>33</v>
      </c>
      <c r="D187" t="s">
        <v>20</v>
      </c>
      <c r="E187">
        <v>3742</v>
      </c>
      <c r="F187" t="s">
        <v>14</v>
      </c>
      <c r="G187">
        <v>1796</v>
      </c>
    </row>
    <row r="188" spans="1:7" x14ac:dyDescent="0.2">
      <c r="A188" t="s">
        <v>14</v>
      </c>
      <c r="B188">
        <v>40</v>
      </c>
      <c r="D188" t="s">
        <v>20</v>
      </c>
      <c r="E188">
        <v>223</v>
      </c>
      <c r="F188" t="s">
        <v>14</v>
      </c>
      <c r="G188">
        <v>62</v>
      </c>
    </row>
    <row r="189" spans="1:7" x14ac:dyDescent="0.2">
      <c r="A189" t="s">
        <v>14</v>
      </c>
      <c r="B189">
        <v>23</v>
      </c>
      <c r="D189" t="s">
        <v>20</v>
      </c>
      <c r="E189">
        <v>133</v>
      </c>
      <c r="F189" t="s">
        <v>14</v>
      </c>
      <c r="G189">
        <v>347</v>
      </c>
    </row>
    <row r="190" spans="1:7" x14ac:dyDescent="0.2">
      <c r="A190" t="s">
        <v>14</v>
      </c>
      <c r="B190">
        <v>75</v>
      </c>
      <c r="D190" t="s">
        <v>20</v>
      </c>
      <c r="E190">
        <v>5168</v>
      </c>
      <c r="F190" t="s">
        <v>14</v>
      </c>
      <c r="G190">
        <v>19</v>
      </c>
    </row>
    <row r="191" spans="1:7" x14ac:dyDescent="0.2">
      <c r="A191" t="s">
        <v>14</v>
      </c>
      <c r="B191">
        <v>2176</v>
      </c>
      <c r="D191" t="s">
        <v>20</v>
      </c>
      <c r="E191">
        <v>307</v>
      </c>
      <c r="F191" t="s">
        <v>14</v>
      </c>
      <c r="G191">
        <v>1258</v>
      </c>
    </row>
    <row r="192" spans="1:7" x14ac:dyDescent="0.2">
      <c r="A192" t="s">
        <v>14</v>
      </c>
      <c r="B192">
        <v>441</v>
      </c>
      <c r="D192" t="s">
        <v>20</v>
      </c>
      <c r="E192">
        <v>2441</v>
      </c>
      <c r="F192" t="s">
        <v>14</v>
      </c>
      <c r="G192">
        <v>362</v>
      </c>
    </row>
    <row r="193" spans="1:7" x14ac:dyDescent="0.2">
      <c r="A193" t="s">
        <v>14</v>
      </c>
      <c r="B193">
        <v>25</v>
      </c>
      <c r="D193" t="s">
        <v>20</v>
      </c>
      <c r="E193">
        <v>1385</v>
      </c>
      <c r="F193" t="s">
        <v>14</v>
      </c>
      <c r="G193">
        <v>133</v>
      </c>
    </row>
    <row r="194" spans="1:7" x14ac:dyDescent="0.2">
      <c r="A194" t="s">
        <v>14</v>
      </c>
      <c r="B194">
        <v>127</v>
      </c>
      <c r="D194" t="s">
        <v>20</v>
      </c>
      <c r="E194">
        <v>190</v>
      </c>
      <c r="F194" t="s">
        <v>14</v>
      </c>
      <c r="G194">
        <v>846</v>
      </c>
    </row>
    <row r="195" spans="1:7" x14ac:dyDescent="0.2">
      <c r="A195" t="s">
        <v>14</v>
      </c>
      <c r="B195">
        <v>355</v>
      </c>
      <c r="D195" t="s">
        <v>20</v>
      </c>
      <c r="E195">
        <v>470</v>
      </c>
      <c r="F195" t="s">
        <v>14</v>
      </c>
      <c r="G195">
        <v>10</v>
      </c>
    </row>
    <row r="196" spans="1:7" x14ac:dyDescent="0.2">
      <c r="A196" t="s">
        <v>14</v>
      </c>
      <c r="B196">
        <v>44</v>
      </c>
      <c r="D196" t="s">
        <v>20</v>
      </c>
      <c r="E196">
        <v>253</v>
      </c>
      <c r="F196" t="s">
        <v>14</v>
      </c>
      <c r="G196">
        <v>191</v>
      </c>
    </row>
    <row r="197" spans="1:7" x14ac:dyDescent="0.2">
      <c r="A197" t="s">
        <v>14</v>
      </c>
      <c r="B197">
        <v>67</v>
      </c>
      <c r="D197" t="s">
        <v>20</v>
      </c>
      <c r="E197">
        <v>1113</v>
      </c>
      <c r="F197" t="s">
        <v>14</v>
      </c>
      <c r="G197">
        <v>1979</v>
      </c>
    </row>
    <row r="198" spans="1:7" x14ac:dyDescent="0.2">
      <c r="A198" t="s">
        <v>14</v>
      </c>
      <c r="B198">
        <v>1068</v>
      </c>
      <c r="D198" t="s">
        <v>20</v>
      </c>
      <c r="E198">
        <v>2283</v>
      </c>
      <c r="F198" t="s">
        <v>14</v>
      </c>
      <c r="G198">
        <v>63</v>
      </c>
    </row>
    <row r="199" spans="1:7" x14ac:dyDescent="0.2">
      <c r="A199" t="s">
        <v>14</v>
      </c>
      <c r="B199">
        <v>424</v>
      </c>
      <c r="D199" t="s">
        <v>20</v>
      </c>
      <c r="E199">
        <v>1095</v>
      </c>
      <c r="F199" t="s">
        <v>14</v>
      </c>
      <c r="G199">
        <v>6080</v>
      </c>
    </row>
    <row r="200" spans="1:7" x14ac:dyDescent="0.2">
      <c r="A200" t="s">
        <v>14</v>
      </c>
      <c r="B200">
        <v>151</v>
      </c>
      <c r="D200" t="s">
        <v>20</v>
      </c>
      <c r="E200">
        <v>1690</v>
      </c>
      <c r="F200" t="s">
        <v>14</v>
      </c>
      <c r="G200">
        <v>80</v>
      </c>
    </row>
    <row r="201" spans="1:7" x14ac:dyDescent="0.2">
      <c r="A201" t="s">
        <v>14</v>
      </c>
      <c r="B201">
        <v>1608</v>
      </c>
      <c r="D201" t="s">
        <v>20</v>
      </c>
      <c r="E201">
        <v>191</v>
      </c>
      <c r="F201" t="s">
        <v>14</v>
      </c>
      <c r="G201">
        <v>9</v>
      </c>
    </row>
    <row r="202" spans="1:7" x14ac:dyDescent="0.2">
      <c r="A202" t="s">
        <v>14</v>
      </c>
      <c r="B202">
        <v>941</v>
      </c>
      <c r="D202" t="s">
        <v>20</v>
      </c>
      <c r="E202">
        <v>2013</v>
      </c>
      <c r="F202" t="s">
        <v>14</v>
      </c>
      <c r="G202">
        <v>1784</v>
      </c>
    </row>
    <row r="203" spans="1:7" x14ac:dyDescent="0.2">
      <c r="A203" t="s">
        <v>14</v>
      </c>
      <c r="B203">
        <v>1</v>
      </c>
      <c r="D203" t="s">
        <v>20</v>
      </c>
      <c r="E203">
        <v>1703</v>
      </c>
      <c r="F203" t="s">
        <v>14</v>
      </c>
      <c r="G203">
        <v>243</v>
      </c>
    </row>
    <row r="204" spans="1:7" x14ac:dyDescent="0.2">
      <c r="A204" t="s">
        <v>14</v>
      </c>
      <c r="B204">
        <v>40</v>
      </c>
      <c r="D204" t="s">
        <v>20</v>
      </c>
      <c r="E204">
        <v>80</v>
      </c>
      <c r="F204" t="s">
        <v>14</v>
      </c>
      <c r="G204">
        <v>1296</v>
      </c>
    </row>
    <row r="205" spans="1:7" x14ac:dyDescent="0.2">
      <c r="A205" t="s">
        <v>14</v>
      </c>
      <c r="B205">
        <v>3015</v>
      </c>
      <c r="D205" t="s">
        <v>20</v>
      </c>
      <c r="E205">
        <v>41</v>
      </c>
      <c r="F205" t="s">
        <v>14</v>
      </c>
      <c r="G205">
        <v>77</v>
      </c>
    </row>
    <row r="206" spans="1:7" x14ac:dyDescent="0.2">
      <c r="A206" t="s">
        <v>14</v>
      </c>
      <c r="B206">
        <v>435</v>
      </c>
      <c r="D206" t="s">
        <v>20</v>
      </c>
      <c r="E206">
        <v>187</v>
      </c>
      <c r="F206" t="s">
        <v>14</v>
      </c>
      <c r="G206">
        <v>395</v>
      </c>
    </row>
    <row r="207" spans="1:7" x14ac:dyDescent="0.2">
      <c r="A207" t="s">
        <v>14</v>
      </c>
      <c r="B207">
        <v>714</v>
      </c>
      <c r="D207" t="s">
        <v>20</v>
      </c>
      <c r="E207">
        <v>2875</v>
      </c>
      <c r="F207" t="s">
        <v>14</v>
      </c>
      <c r="G207">
        <v>49</v>
      </c>
    </row>
    <row r="208" spans="1:7" x14ac:dyDescent="0.2">
      <c r="A208" t="s">
        <v>14</v>
      </c>
      <c r="B208">
        <v>5497</v>
      </c>
      <c r="D208" t="s">
        <v>20</v>
      </c>
      <c r="E208">
        <v>88</v>
      </c>
      <c r="F208" t="s">
        <v>14</v>
      </c>
      <c r="G208">
        <v>180</v>
      </c>
    </row>
    <row r="209" spans="1:7" x14ac:dyDescent="0.2">
      <c r="A209" t="s">
        <v>14</v>
      </c>
      <c r="B209">
        <v>418</v>
      </c>
      <c r="D209" t="s">
        <v>20</v>
      </c>
      <c r="E209">
        <v>191</v>
      </c>
      <c r="F209" t="s">
        <v>14</v>
      </c>
      <c r="G209">
        <v>2690</v>
      </c>
    </row>
    <row r="210" spans="1:7" x14ac:dyDescent="0.2">
      <c r="A210" t="s">
        <v>14</v>
      </c>
      <c r="B210">
        <v>1439</v>
      </c>
      <c r="D210" t="s">
        <v>20</v>
      </c>
      <c r="E210">
        <v>139</v>
      </c>
      <c r="F210" t="s">
        <v>14</v>
      </c>
      <c r="G210">
        <v>2779</v>
      </c>
    </row>
    <row r="211" spans="1:7" x14ac:dyDescent="0.2">
      <c r="A211" t="s">
        <v>14</v>
      </c>
      <c r="B211">
        <v>15</v>
      </c>
      <c r="D211" t="s">
        <v>20</v>
      </c>
      <c r="E211">
        <v>186</v>
      </c>
      <c r="F211" t="s">
        <v>14</v>
      </c>
      <c r="G211">
        <v>92</v>
      </c>
    </row>
    <row r="212" spans="1:7" x14ac:dyDescent="0.2">
      <c r="A212" t="s">
        <v>14</v>
      </c>
      <c r="B212">
        <v>1999</v>
      </c>
      <c r="D212" t="s">
        <v>20</v>
      </c>
      <c r="E212">
        <v>112</v>
      </c>
      <c r="F212" t="s">
        <v>14</v>
      </c>
      <c r="G212">
        <v>1028</v>
      </c>
    </row>
    <row r="213" spans="1:7" x14ac:dyDescent="0.2">
      <c r="A213" t="s">
        <v>14</v>
      </c>
      <c r="B213">
        <v>118</v>
      </c>
      <c r="D213" t="s">
        <v>20</v>
      </c>
      <c r="E213">
        <v>101</v>
      </c>
      <c r="F213" t="s">
        <v>14</v>
      </c>
      <c r="G213">
        <v>26</v>
      </c>
    </row>
    <row r="214" spans="1:7" x14ac:dyDescent="0.2">
      <c r="A214" t="s">
        <v>14</v>
      </c>
      <c r="B214">
        <v>162</v>
      </c>
      <c r="D214" t="s">
        <v>20</v>
      </c>
      <c r="E214">
        <v>206</v>
      </c>
      <c r="F214" t="s">
        <v>14</v>
      </c>
      <c r="G214">
        <v>1790</v>
      </c>
    </row>
    <row r="215" spans="1:7" x14ac:dyDescent="0.2">
      <c r="A215" t="s">
        <v>14</v>
      </c>
      <c r="B215">
        <v>83</v>
      </c>
      <c r="D215" t="s">
        <v>20</v>
      </c>
      <c r="E215">
        <v>154</v>
      </c>
      <c r="F215" t="s">
        <v>14</v>
      </c>
      <c r="G215">
        <v>37</v>
      </c>
    </row>
    <row r="216" spans="1:7" x14ac:dyDescent="0.2">
      <c r="A216" t="s">
        <v>14</v>
      </c>
      <c r="B216">
        <v>747</v>
      </c>
      <c r="D216" t="s">
        <v>20</v>
      </c>
      <c r="E216">
        <v>5966</v>
      </c>
      <c r="F216" t="s">
        <v>14</v>
      </c>
      <c r="G216">
        <v>35</v>
      </c>
    </row>
    <row r="217" spans="1:7" x14ac:dyDescent="0.2">
      <c r="A217" t="s">
        <v>14</v>
      </c>
      <c r="B217">
        <v>84</v>
      </c>
      <c r="D217" t="s">
        <v>20</v>
      </c>
      <c r="E217">
        <v>169</v>
      </c>
      <c r="F217" t="s">
        <v>14</v>
      </c>
      <c r="G217">
        <v>558</v>
      </c>
    </row>
    <row r="218" spans="1:7" x14ac:dyDescent="0.2">
      <c r="A218" t="s">
        <v>14</v>
      </c>
      <c r="B218">
        <v>91</v>
      </c>
      <c r="D218" t="s">
        <v>20</v>
      </c>
      <c r="E218">
        <v>2106</v>
      </c>
      <c r="F218" t="s">
        <v>14</v>
      </c>
      <c r="G218">
        <v>64</v>
      </c>
    </row>
    <row r="219" spans="1:7" x14ac:dyDescent="0.2">
      <c r="A219" t="s">
        <v>14</v>
      </c>
      <c r="B219">
        <v>792</v>
      </c>
      <c r="D219" t="s">
        <v>20</v>
      </c>
      <c r="E219">
        <v>131</v>
      </c>
      <c r="F219" t="s">
        <v>14</v>
      </c>
      <c r="G219">
        <v>245</v>
      </c>
    </row>
    <row r="220" spans="1:7" x14ac:dyDescent="0.2">
      <c r="A220" t="s">
        <v>14</v>
      </c>
      <c r="B220">
        <v>32</v>
      </c>
      <c r="D220" t="s">
        <v>20</v>
      </c>
      <c r="E220">
        <v>84</v>
      </c>
      <c r="F220" t="s">
        <v>14</v>
      </c>
      <c r="G220">
        <v>71</v>
      </c>
    </row>
    <row r="221" spans="1:7" x14ac:dyDescent="0.2">
      <c r="A221" t="s">
        <v>14</v>
      </c>
      <c r="B221">
        <v>186</v>
      </c>
      <c r="D221" t="s">
        <v>20</v>
      </c>
      <c r="E221">
        <v>155</v>
      </c>
      <c r="F221" t="s">
        <v>14</v>
      </c>
      <c r="G221">
        <v>42</v>
      </c>
    </row>
    <row r="222" spans="1:7" x14ac:dyDescent="0.2">
      <c r="A222" t="s">
        <v>14</v>
      </c>
      <c r="B222">
        <v>605</v>
      </c>
      <c r="D222" t="s">
        <v>20</v>
      </c>
      <c r="E222">
        <v>189</v>
      </c>
      <c r="F222" t="s">
        <v>14</v>
      </c>
      <c r="G222">
        <v>156</v>
      </c>
    </row>
    <row r="223" spans="1:7" x14ac:dyDescent="0.2">
      <c r="A223" t="s">
        <v>14</v>
      </c>
      <c r="B223">
        <v>1</v>
      </c>
      <c r="D223" t="s">
        <v>20</v>
      </c>
      <c r="E223">
        <v>4799</v>
      </c>
      <c r="F223" t="s">
        <v>14</v>
      </c>
      <c r="G223">
        <v>1368</v>
      </c>
    </row>
    <row r="224" spans="1:7" x14ac:dyDescent="0.2">
      <c r="A224" t="s">
        <v>14</v>
      </c>
      <c r="B224">
        <v>31</v>
      </c>
      <c r="D224" t="s">
        <v>20</v>
      </c>
      <c r="E224">
        <v>1137</v>
      </c>
      <c r="F224" t="s">
        <v>14</v>
      </c>
      <c r="G224">
        <v>102</v>
      </c>
    </row>
    <row r="225" spans="1:7" x14ac:dyDescent="0.2">
      <c r="A225" t="s">
        <v>14</v>
      </c>
      <c r="B225">
        <v>1181</v>
      </c>
      <c r="D225" t="s">
        <v>20</v>
      </c>
      <c r="E225">
        <v>1152</v>
      </c>
      <c r="F225" t="s">
        <v>14</v>
      </c>
      <c r="G225">
        <v>86</v>
      </c>
    </row>
    <row r="226" spans="1:7" x14ac:dyDescent="0.2">
      <c r="A226" t="s">
        <v>14</v>
      </c>
      <c r="B226">
        <v>39</v>
      </c>
      <c r="D226" t="s">
        <v>20</v>
      </c>
      <c r="E226">
        <v>50</v>
      </c>
      <c r="F226" t="s">
        <v>14</v>
      </c>
      <c r="G226">
        <v>253</v>
      </c>
    </row>
    <row r="227" spans="1:7" x14ac:dyDescent="0.2">
      <c r="A227" t="s">
        <v>14</v>
      </c>
      <c r="B227">
        <v>46</v>
      </c>
      <c r="D227" t="s">
        <v>20</v>
      </c>
      <c r="E227">
        <v>3059</v>
      </c>
      <c r="F227" t="s">
        <v>14</v>
      </c>
      <c r="G227">
        <v>157</v>
      </c>
    </row>
    <row r="228" spans="1:7" x14ac:dyDescent="0.2">
      <c r="A228" t="s">
        <v>14</v>
      </c>
      <c r="B228">
        <v>105</v>
      </c>
      <c r="D228" t="s">
        <v>20</v>
      </c>
      <c r="E228">
        <v>34</v>
      </c>
      <c r="F228" t="s">
        <v>14</v>
      </c>
      <c r="G228">
        <v>183</v>
      </c>
    </row>
    <row r="229" spans="1:7" x14ac:dyDescent="0.2">
      <c r="A229" t="s">
        <v>14</v>
      </c>
      <c r="B229">
        <v>535</v>
      </c>
      <c r="D229" t="s">
        <v>20</v>
      </c>
      <c r="E229">
        <v>220</v>
      </c>
      <c r="F229" t="s">
        <v>14</v>
      </c>
      <c r="G229">
        <v>82</v>
      </c>
    </row>
    <row r="230" spans="1:7" x14ac:dyDescent="0.2">
      <c r="A230" t="s">
        <v>14</v>
      </c>
      <c r="B230">
        <v>16</v>
      </c>
      <c r="D230" t="s">
        <v>20</v>
      </c>
      <c r="E230">
        <v>1604</v>
      </c>
      <c r="F230" t="s">
        <v>14</v>
      </c>
      <c r="G230">
        <v>1</v>
      </c>
    </row>
    <row r="231" spans="1:7" x14ac:dyDescent="0.2">
      <c r="A231" t="s">
        <v>14</v>
      </c>
      <c r="B231">
        <v>575</v>
      </c>
      <c r="D231" t="s">
        <v>20</v>
      </c>
      <c r="E231">
        <v>454</v>
      </c>
      <c r="F231" t="s">
        <v>14</v>
      </c>
      <c r="G231">
        <v>1198</v>
      </c>
    </row>
    <row r="232" spans="1:7" x14ac:dyDescent="0.2">
      <c r="A232" t="s">
        <v>14</v>
      </c>
      <c r="B232">
        <v>1120</v>
      </c>
      <c r="D232" t="s">
        <v>20</v>
      </c>
      <c r="E232">
        <v>123</v>
      </c>
      <c r="F232" t="s">
        <v>14</v>
      </c>
      <c r="G232">
        <v>648</v>
      </c>
    </row>
    <row r="233" spans="1:7" x14ac:dyDescent="0.2">
      <c r="A233" t="s">
        <v>14</v>
      </c>
      <c r="B233">
        <v>113</v>
      </c>
      <c r="D233" t="s">
        <v>20</v>
      </c>
      <c r="E233">
        <v>299</v>
      </c>
      <c r="F233" t="s">
        <v>14</v>
      </c>
      <c r="G233">
        <v>64</v>
      </c>
    </row>
    <row r="234" spans="1:7" x14ac:dyDescent="0.2">
      <c r="A234" t="s">
        <v>14</v>
      </c>
      <c r="B234">
        <v>1538</v>
      </c>
      <c r="D234" t="s">
        <v>20</v>
      </c>
      <c r="E234">
        <v>2237</v>
      </c>
      <c r="F234" t="s">
        <v>14</v>
      </c>
      <c r="G234">
        <v>62</v>
      </c>
    </row>
    <row r="235" spans="1:7" x14ac:dyDescent="0.2">
      <c r="A235" t="s">
        <v>14</v>
      </c>
      <c r="B235">
        <v>9</v>
      </c>
      <c r="D235" t="s">
        <v>20</v>
      </c>
      <c r="E235">
        <v>645</v>
      </c>
      <c r="F235" t="s">
        <v>14</v>
      </c>
      <c r="G235">
        <v>750</v>
      </c>
    </row>
    <row r="236" spans="1:7" x14ac:dyDescent="0.2">
      <c r="A236" t="s">
        <v>14</v>
      </c>
      <c r="B236">
        <v>554</v>
      </c>
      <c r="D236" t="s">
        <v>20</v>
      </c>
      <c r="E236">
        <v>484</v>
      </c>
      <c r="F236" t="s">
        <v>14</v>
      </c>
      <c r="G236">
        <v>105</v>
      </c>
    </row>
    <row r="237" spans="1:7" x14ac:dyDescent="0.2">
      <c r="A237" t="s">
        <v>14</v>
      </c>
      <c r="B237">
        <v>648</v>
      </c>
      <c r="D237" t="s">
        <v>20</v>
      </c>
      <c r="E237">
        <v>154</v>
      </c>
      <c r="F237" t="s">
        <v>14</v>
      </c>
      <c r="G237">
        <v>2604</v>
      </c>
    </row>
    <row r="238" spans="1:7" x14ac:dyDescent="0.2">
      <c r="A238" t="s">
        <v>14</v>
      </c>
      <c r="B238">
        <v>21</v>
      </c>
      <c r="D238" t="s">
        <v>20</v>
      </c>
      <c r="E238">
        <v>82</v>
      </c>
      <c r="F238" t="s">
        <v>14</v>
      </c>
      <c r="G238">
        <v>65</v>
      </c>
    </row>
    <row r="239" spans="1:7" x14ac:dyDescent="0.2">
      <c r="A239" t="s">
        <v>14</v>
      </c>
      <c r="B239">
        <v>54</v>
      </c>
      <c r="D239" t="s">
        <v>20</v>
      </c>
      <c r="E239">
        <v>134</v>
      </c>
      <c r="F239" t="s">
        <v>14</v>
      </c>
      <c r="G239">
        <v>94</v>
      </c>
    </row>
    <row r="240" spans="1:7" x14ac:dyDescent="0.2">
      <c r="A240" t="s">
        <v>14</v>
      </c>
      <c r="B240">
        <v>120</v>
      </c>
      <c r="D240" t="s">
        <v>20</v>
      </c>
      <c r="E240">
        <v>5203</v>
      </c>
      <c r="F240" t="s">
        <v>14</v>
      </c>
      <c r="G240">
        <v>257</v>
      </c>
    </row>
    <row r="241" spans="1:7" x14ac:dyDescent="0.2">
      <c r="A241" t="s">
        <v>14</v>
      </c>
      <c r="B241">
        <v>579</v>
      </c>
      <c r="D241" t="s">
        <v>20</v>
      </c>
      <c r="E241">
        <v>94</v>
      </c>
      <c r="F241" t="s">
        <v>14</v>
      </c>
      <c r="G241">
        <v>2928</v>
      </c>
    </row>
    <row r="242" spans="1:7" x14ac:dyDescent="0.2">
      <c r="A242" t="s">
        <v>14</v>
      </c>
      <c r="B242">
        <v>2072</v>
      </c>
      <c r="D242" t="s">
        <v>20</v>
      </c>
      <c r="E242">
        <v>205</v>
      </c>
      <c r="F242" t="s">
        <v>14</v>
      </c>
      <c r="G242">
        <v>4697</v>
      </c>
    </row>
    <row r="243" spans="1:7" x14ac:dyDescent="0.2">
      <c r="A243" t="s">
        <v>14</v>
      </c>
      <c r="B243">
        <v>0</v>
      </c>
      <c r="D243" t="s">
        <v>20</v>
      </c>
      <c r="E243">
        <v>92</v>
      </c>
      <c r="F243" t="s">
        <v>14</v>
      </c>
      <c r="G243">
        <v>2915</v>
      </c>
    </row>
    <row r="244" spans="1:7" x14ac:dyDescent="0.2">
      <c r="A244" t="s">
        <v>14</v>
      </c>
      <c r="B244">
        <v>1796</v>
      </c>
      <c r="D244" t="s">
        <v>20</v>
      </c>
      <c r="E244">
        <v>219</v>
      </c>
      <c r="F244" t="s">
        <v>14</v>
      </c>
      <c r="G244">
        <v>18</v>
      </c>
    </row>
    <row r="245" spans="1:7" x14ac:dyDescent="0.2">
      <c r="A245" t="s">
        <v>14</v>
      </c>
      <c r="B245">
        <v>62</v>
      </c>
      <c r="D245" t="s">
        <v>20</v>
      </c>
      <c r="E245">
        <v>2526</v>
      </c>
      <c r="F245" t="s">
        <v>14</v>
      </c>
      <c r="G245">
        <v>602</v>
      </c>
    </row>
    <row r="246" spans="1:7" x14ac:dyDescent="0.2">
      <c r="A246" t="s">
        <v>14</v>
      </c>
      <c r="B246">
        <v>347</v>
      </c>
      <c r="D246" t="s">
        <v>20</v>
      </c>
      <c r="E246">
        <v>94</v>
      </c>
      <c r="F246" t="s">
        <v>14</v>
      </c>
      <c r="G246">
        <v>1</v>
      </c>
    </row>
    <row r="247" spans="1:7" x14ac:dyDescent="0.2">
      <c r="A247" t="s">
        <v>14</v>
      </c>
      <c r="B247">
        <v>19</v>
      </c>
      <c r="D247" t="s">
        <v>20</v>
      </c>
      <c r="E247">
        <v>1713</v>
      </c>
      <c r="F247" t="s">
        <v>14</v>
      </c>
      <c r="G247">
        <v>3868</v>
      </c>
    </row>
    <row r="248" spans="1:7" x14ac:dyDescent="0.2">
      <c r="A248" t="s">
        <v>14</v>
      </c>
      <c r="B248">
        <v>1258</v>
      </c>
      <c r="D248" t="s">
        <v>20</v>
      </c>
      <c r="E248">
        <v>249</v>
      </c>
      <c r="F248" t="s">
        <v>14</v>
      </c>
      <c r="G248">
        <v>504</v>
      </c>
    </row>
    <row r="249" spans="1:7" x14ac:dyDescent="0.2">
      <c r="A249" t="s">
        <v>14</v>
      </c>
      <c r="B249">
        <v>362</v>
      </c>
      <c r="D249" t="s">
        <v>20</v>
      </c>
      <c r="E249">
        <v>192</v>
      </c>
      <c r="F249" t="s">
        <v>14</v>
      </c>
      <c r="G249">
        <v>14</v>
      </c>
    </row>
    <row r="250" spans="1:7" x14ac:dyDescent="0.2">
      <c r="A250" t="s">
        <v>14</v>
      </c>
      <c r="B250">
        <v>133</v>
      </c>
      <c r="D250" t="s">
        <v>20</v>
      </c>
      <c r="E250">
        <v>247</v>
      </c>
      <c r="F250" t="s">
        <v>14</v>
      </c>
      <c r="G250">
        <v>750</v>
      </c>
    </row>
    <row r="251" spans="1:7" x14ac:dyDescent="0.2">
      <c r="A251" t="s">
        <v>14</v>
      </c>
      <c r="B251">
        <v>846</v>
      </c>
      <c r="D251" t="s">
        <v>20</v>
      </c>
      <c r="E251">
        <v>2293</v>
      </c>
      <c r="F251" t="s">
        <v>14</v>
      </c>
      <c r="G251">
        <v>77</v>
      </c>
    </row>
    <row r="252" spans="1:7" x14ac:dyDescent="0.2">
      <c r="A252" t="s">
        <v>14</v>
      </c>
      <c r="B252">
        <v>10</v>
      </c>
      <c r="D252" t="s">
        <v>20</v>
      </c>
      <c r="E252">
        <v>3131</v>
      </c>
      <c r="F252" t="s">
        <v>14</v>
      </c>
      <c r="G252">
        <v>752</v>
      </c>
    </row>
    <row r="253" spans="1:7" x14ac:dyDescent="0.2">
      <c r="A253" t="s">
        <v>14</v>
      </c>
      <c r="B253">
        <v>191</v>
      </c>
      <c r="D253" t="s">
        <v>20</v>
      </c>
      <c r="E253">
        <v>143</v>
      </c>
      <c r="F253" t="s">
        <v>14</v>
      </c>
      <c r="G253">
        <v>131</v>
      </c>
    </row>
    <row r="254" spans="1:7" x14ac:dyDescent="0.2">
      <c r="A254" t="s">
        <v>14</v>
      </c>
      <c r="B254">
        <v>1979</v>
      </c>
      <c r="D254" t="s">
        <v>20</v>
      </c>
      <c r="E254">
        <v>296</v>
      </c>
      <c r="F254" t="s">
        <v>14</v>
      </c>
      <c r="G254">
        <v>87</v>
      </c>
    </row>
    <row r="255" spans="1:7" x14ac:dyDescent="0.2">
      <c r="A255" t="s">
        <v>14</v>
      </c>
      <c r="B255">
        <v>63</v>
      </c>
      <c r="D255" t="s">
        <v>20</v>
      </c>
      <c r="E255">
        <v>170</v>
      </c>
      <c r="F255" t="s">
        <v>14</v>
      </c>
      <c r="G255">
        <v>1063</v>
      </c>
    </row>
    <row r="256" spans="1:7" x14ac:dyDescent="0.2">
      <c r="A256" t="s">
        <v>14</v>
      </c>
      <c r="B256">
        <v>6080</v>
      </c>
      <c r="D256" t="s">
        <v>20</v>
      </c>
      <c r="E256">
        <v>86</v>
      </c>
      <c r="F256" t="s">
        <v>14</v>
      </c>
      <c r="G256">
        <v>76</v>
      </c>
    </row>
    <row r="257" spans="1:7" x14ac:dyDescent="0.2">
      <c r="A257" t="s">
        <v>14</v>
      </c>
      <c r="B257">
        <v>80</v>
      </c>
      <c r="D257" t="s">
        <v>20</v>
      </c>
      <c r="E257">
        <v>6286</v>
      </c>
      <c r="F257" t="s">
        <v>14</v>
      </c>
      <c r="G257">
        <v>4428</v>
      </c>
    </row>
    <row r="258" spans="1:7" x14ac:dyDescent="0.2">
      <c r="A258" t="s">
        <v>14</v>
      </c>
      <c r="B258">
        <v>9</v>
      </c>
      <c r="D258" t="s">
        <v>20</v>
      </c>
      <c r="E258">
        <v>3727</v>
      </c>
      <c r="F258" t="s">
        <v>14</v>
      </c>
      <c r="G258">
        <v>58</v>
      </c>
    </row>
    <row r="259" spans="1:7" x14ac:dyDescent="0.2">
      <c r="A259" t="s">
        <v>14</v>
      </c>
      <c r="B259">
        <v>1784</v>
      </c>
      <c r="D259" t="s">
        <v>20</v>
      </c>
      <c r="E259">
        <v>1605</v>
      </c>
      <c r="F259" t="s">
        <v>14</v>
      </c>
      <c r="G259">
        <v>111</v>
      </c>
    </row>
    <row r="260" spans="1:7" x14ac:dyDescent="0.2">
      <c r="A260" t="s">
        <v>14</v>
      </c>
      <c r="B260">
        <v>243</v>
      </c>
      <c r="D260" t="s">
        <v>20</v>
      </c>
      <c r="E260">
        <v>2120</v>
      </c>
      <c r="F260" t="s">
        <v>14</v>
      </c>
      <c r="G260">
        <v>2955</v>
      </c>
    </row>
    <row r="261" spans="1:7" x14ac:dyDescent="0.2">
      <c r="A261" t="s">
        <v>14</v>
      </c>
      <c r="B261">
        <v>1296</v>
      </c>
      <c r="D261" t="s">
        <v>20</v>
      </c>
      <c r="E261">
        <v>50</v>
      </c>
      <c r="F261" t="s">
        <v>14</v>
      </c>
      <c r="G261">
        <v>1657</v>
      </c>
    </row>
    <row r="262" spans="1:7" x14ac:dyDescent="0.2">
      <c r="A262" t="s">
        <v>14</v>
      </c>
      <c r="B262">
        <v>77</v>
      </c>
      <c r="D262" t="s">
        <v>20</v>
      </c>
      <c r="E262">
        <v>2080</v>
      </c>
      <c r="F262" t="s">
        <v>14</v>
      </c>
      <c r="G262">
        <v>926</v>
      </c>
    </row>
    <row r="263" spans="1:7" x14ac:dyDescent="0.2">
      <c r="A263" t="s">
        <v>14</v>
      </c>
      <c r="B263">
        <v>395</v>
      </c>
      <c r="D263" t="s">
        <v>20</v>
      </c>
      <c r="E263">
        <v>2105</v>
      </c>
      <c r="F263" t="s">
        <v>14</v>
      </c>
      <c r="G263">
        <v>77</v>
      </c>
    </row>
    <row r="264" spans="1:7" x14ac:dyDescent="0.2">
      <c r="A264" t="s">
        <v>14</v>
      </c>
      <c r="B264">
        <v>49</v>
      </c>
      <c r="D264" t="s">
        <v>20</v>
      </c>
      <c r="E264">
        <v>2436</v>
      </c>
      <c r="F264" t="s">
        <v>14</v>
      </c>
      <c r="G264">
        <v>1748</v>
      </c>
    </row>
    <row r="265" spans="1:7" x14ac:dyDescent="0.2">
      <c r="A265" t="s">
        <v>14</v>
      </c>
      <c r="B265">
        <v>180</v>
      </c>
      <c r="D265" t="s">
        <v>20</v>
      </c>
      <c r="E265">
        <v>80</v>
      </c>
      <c r="F265" t="s">
        <v>14</v>
      </c>
      <c r="G265">
        <v>79</v>
      </c>
    </row>
    <row r="266" spans="1:7" x14ac:dyDescent="0.2">
      <c r="A266" t="s">
        <v>14</v>
      </c>
      <c r="B266">
        <v>2690</v>
      </c>
      <c r="D266" t="s">
        <v>20</v>
      </c>
      <c r="E266">
        <v>42</v>
      </c>
      <c r="F266" t="s">
        <v>14</v>
      </c>
      <c r="G266">
        <v>889</v>
      </c>
    </row>
    <row r="267" spans="1:7" x14ac:dyDescent="0.2">
      <c r="A267" t="s">
        <v>14</v>
      </c>
      <c r="B267">
        <v>2779</v>
      </c>
      <c r="D267" t="s">
        <v>20</v>
      </c>
      <c r="E267">
        <v>139</v>
      </c>
      <c r="F267" t="s">
        <v>14</v>
      </c>
      <c r="G267">
        <v>56</v>
      </c>
    </row>
    <row r="268" spans="1:7" x14ac:dyDescent="0.2">
      <c r="A268" t="s">
        <v>14</v>
      </c>
      <c r="B268">
        <v>92</v>
      </c>
      <c r="D268" t="s">
        <v>20</v>
      </c>
      <c r="E268">
        <v>159</v>
      </c>
      <c r="F268" t="s">
        <v>14</v>
      </c>
      <c r="G268">
        <v>1</v>
      </c>
    </row>
    <row r="269" spans="1:7" x14ac:dyDescent="0.2">
      <c r="A269" t="s">
        <v>14</v>
      </c>
      <c r="B269">
        <v>1028</v>
      </c>
      <c r="D269" t="s">
        <v>20</v>
      </c>
      <c r="E269">
        <v>381</v>
      </c>
      <c r="F269" t="s">
        <v>14</v>
      </c>
      <c r="G269">
        <v>83</v>
      </c>
    </row>
    <row r="270" spans="1:7" x14ac:dyDescent="0.2">
      <c r="A270" t="s">
        <v>14</v>
      </c>
      <c r="B270">
        <v>26</v>
      </c>
      <c r="D270" t="s">
        <v>20</v>
      </c>
      <c r="E270">
        <v>194</v>
      </c>
      <c r="F270" t="s">
        <v>14</v>
      </c>
      <c r="G270">
        <v>2025</v>
      </c>
    </row>
    <row r="271" spans="1:7" x14ac:dyDescent="0.2">
      <c r="A271" t="s">
        <v>14</v>
      </c>
      <c r="B271">
        <v>1790</v>
      </c>
      <c r="D271" t="s">
        <v>20</v>
      </c>
      <c r="E271">
        <v>106</v>
      </c>
      <c r="F271" t="s">
        <v>14</v>
      </c>
      <c r="G271">
        <v>14</v>
      </c>
    </row>
    <row r="272" spans="1:7" x14ac:dyDescent="0.2">
      <c r="A272" t="s">
        <v>14</v>
      </c>
      <c r="B272">
        <v>37</v>
      </c>
      <c r="D272" t="s">
        <v>20</v>
      </c>
      <c r="E272">
        <v>142</v>
      </c>
      <c r="F272" t="s">
        <v>14</v>
      </c>
      <c r="G272">
        <v>656</v>
      </c>
    </row>
    <row r="273" spans="1:7" x14ac:dyDescent="0.2">
      <c r="A273" t="s">
        <v>14</v>
      </c>
      <c r="B273">
        <v>35</v>
      </c>
      <c r="D273" t="s">
        <v>20</v>
      </c>
      <c r="E273">
        <v>211</v>
      </c>
      <c r="F273" t="s">
        <v>14</v>
      </c>
      <c r="G273">
        <v>1596</v>
      </c>
    </row>
    <row r="274" spans="1:7" x14ac:dyDescent="0.2">
      <c r="A274" t="s">
        <v>14</v>
      </c>
      <c r="B274">
        <v>558</v>
      </c>
      <c r="D274" t="s">
        <v>20</v>
      </c>
      <c r="E274">
        <v>2756</v>
      </c>
      <c r="F274" t="s">
        <v>14</v>
      </c>
      <c r="G274">
        <v>10</v>
      </c>
    </row>
    <row r="275" spans="1:7" x14ac:dyDescent="0.2">
      <c r="A275" t="s">
        <v>14</v>
      </c>
      <c r="B275">
        <v>64</v>
      </c>
      <c r="D275" t="s">
        <v>20</v>
      </c>
      <c r="E275">
        <v>173</v>
      </c>
      <c r="F275" t="s">
        <v>14</v>
      </c>
      <c r="G275">
        <v>1121</v>
      </c>
    </row>
    <row r="276" spans="1:7" x14ac:dyDescent="0.2">
      <c r="A276" t="s">
        <v>14</v>
      </c>
      <c r="B276">
        <v>245</v>
      </c>
      <c r="D276" t="s">
        <v>20</v>
      </c>
      <c r="E276">
        <v>87</v>
      </c>
      <c r="F276" t="s">
        <v>14</v>
      </c>
      <c r="G276">
        <v>15</v>
      </c>
    </row>
    <row r="277" spans="1:7" x14ac:dyDescent="0.2">
      <c r="A277" t="s">
        <v>14</v>
      </c>
      <c r="B277">
        <v>71</v>
      </c>
      <c r="D277" t="s">
        <v>20</v>
      </c>
      <c r="E277">
        <v>1572</v>
      </c>
      <c r="F277" t="s">
        <v>14</v>
      </c>
      <c r="G277">
        <v>191</v>
      </c>
    </row>
    <row r="278" spans="1:7" x14ac:dyDescent="0.2">
      <c r="A278" t="s">
        <v>14</v>
      </c>
      <c r="B278">
        <v>42</v>
      </c>
      <c r="D278" t="s">
        <v>20</v>
      </c>
      <c r="E278">
        <v>2346</v>
      </c>
      <c r="F278" t="s">
        <v>14</v>
      </c>
      <c r="G278">
        <v>16</v>
      </c>
    </row>
    <row r="279" spans="1:7" x14ac:dyDescent="0.2">
      <c r="A279" t="s">
        <v>14</v>
      </c>
      <c r="B279">
        <v>156</v>
      </c>
      <c r="D279" t="s">
        <v>20</v>
      </c>
      <c r="E279">
        <v>115</v>
      </c>
      <c r="F279" t="s">
        <v>14</v>
      </c>
      <c r="G279">
        <v>17</v>
      </c>
    </row>
    <row r="280" spans="1:7" x14ac:dyDescent="0.2">
      <c r="A280" t="s">
        <v>14</v>
      </c>
      <c r="B280">
        <v>1368</v>
      </c>
      <c r="D280" t="s">
        <v>20</v>
      </c>
      <c r="E280">
        <v>85</v>
      </c>
      <c r="F280" t="s">
        <v>14</v>
      </c>
      <c r="G280">
        <v>34</v>
      </c>
    </row>
    <row r="281" spans="1:7" x14ac:dyDescent="0.2">
      <c r="A281" t="s">
        <v>14</v>
      </c>
      <c r="B281">
        <v>102</v>
      </c>
      <c r="D281" t="s">
        <v>20</v>
      </c>
      <c r="E281">
        <v>144</v>
      </c>
      <c r="F281" t="s">
        <v>14</v>
      </c>
      <c r="G281">
        <v>1</v>
      </c>
    </row>
    <row r="282" spans="1:7" x14ac:dyDescent="0.2">
      <c r="A282" t="s">
        <v>14</v>
      </c>
      <c r="B282">
        <v>86</v>
      </c>
      <c r="D282" t="s">
        <v>20</v>
      </c>
      <c r="E282">
        <v>2443</v>
      </c>
      <c r="F282" t="s">
        <v>14</v>
      </c>
      <c r="G282">
        <v>1274</v>
      </c>
    </row>
    <row r="283" spans="1:7" x14ac:dyDescent="0.2">
      <c r="A283" t="s">
        <v>14</v>
      </c>
      <c r="B283">
        <v>253</v>
      </c>
      <c r="D283" t="s">
        <v>20</v>
      </c>
      <c r="E283">
        <v>64</v>
      </c>
      <c r="F283" t="s">
        <v>14</v>
      </c>
      <c r="G283">
        <v>210</v>
      </c>
    </row>
    <row r="284" spans="1:7" x14ac:dyDescent="0.2">
      <c r="A284" t="s">
        <v>14</v>
      </c>
      <c r="B284">
        <v>157</v>
      </c>
      <c r="D284" t="s">
        <v>20</v>
      </c>
      <c r="E284">
        <v>268</v>
      </c>
      <c r="F284" t="s">
        <v>14</v>
      </c>
      <c r="G284">
        <v>248</v>
      </c>
    </row>
    <row r="285" spans="1:7" x14ac:dyDescent="0.2">
      <c r="A285" t="s">
        <v>14</v>
      </c>
      <c r="B285">
        <v>183</v>
      </c>
      <c r="D285" t="s">
        <v>20</v>
      </c>
      <c r="E285">
        <v>195</v>
      </c>
      <c r="F285" t="s">
        <v>14</v>
      </c>
      <c r="G285">
        <v>513</v>
      </c>
    </row>
    <row r="286" spans="1:7" x14ac:dyDescent="0.2">
      <c r="A286" t="s">
        <v>14</v>
      </c>
      <c r="B286">
        <v>82</v>
      </c>
      <c r="D286" t="s">
        <v>20</v>
      </c>
      <c r="E286">
        <v>186</v>
      </c>
      <c r="F286" t="s">
        <v>14</v>
      </c>
      <c r="G286">
        <v>3410</v>
      </c>
    </row>
    <row r="287" spans="1:7" x14ac:dyDescent="0.2">
      <c r="A287" t="s">
        <v>14</v>
      </c>
      <c r="B287">
        <v>1</v>
      </c>
      <c r="D287" t="s">
        <v>20</v>
      </c>
      <c r="E287">
        <v>460</v>
      </c>
      <c r="F287" t="s">
        <v>14</v>
      </c>
      <c r="G287">
        <v>10</v>
      </c>
    </row>
    <row r="288" spans="1:7" x14ac:dyDescent="0.2">
      <c r="A288" t="s">
        <v>14</v>
      </c>
      <c r="B288">
        <v>1198</v>
      </c>
      <c r="D288" t="s">
        <v>20</v>
      </c>
      <c r="E288">
        <v>2528</v>
      </c>
      <c r="F288" t="s">
        <v>14</v>
      </c>
      <c r="G288">
        <v>2201</v>
      </c>
    </row>
    <row r="289" spans="1:7" x14ac:dyDescent="0.2">
      <c r="A289" t="s">
        <v>14</v>
      </c>
      <c r="B289">
        <v>648</v>
      </c>
      <c r="D289" t="s">
        <v>20</v>
      </c>
      <c r="E289">
        <v>3657</v>
      </c>
      <c r="F289" t="s">
        <v>14</v>
      </c>
      <c r="G289">
        <v>676</v>
      </c>
    </row>
    <row r="290" spans="1:7" x14ac:dyDescent="0.2">
      <c r="A290" t="s">
        <v>14</v>
      </c>
      <c r="B290">
        <v>64</v>
      </c>
      <c r="D290" t="s">
        <v>20</v>
      </c>
      <c r="E290">
        <v>131</v>
      </c>
      <c r="F290" t="s">
        <v>14</v>
      </c>
      <c r="G290">
        <v>831</v>
      </c>
    </row>
    <row r="291" spans="1:7" x14ac:dyDescent="0.2">
      <c r="A291" t="s">
        <v>14</v>
      </c>
      <c r="B291">
        <v>62</v>
      </c>
      <c r="D291" t="s">
        <v>20</v>
      </c>
      <c r="E291">
        <v>239</v>
      </c>
      <c r="F291" t="s">
        <v>14</v>
      </c>
      <c r="G291">
        <v>859</v>
      </c>
    </row>
    <row r="292" spans="1:7" x14ac:dyDescent="0.2">
      <c r="A292" t="s">
        <v>14</v>
      </c>
      <c r="B292">
        <v>750</v>
      </c>
      <c r="D292" t="s">
        <v>20</v>
      </c>
      <c r="E292">
        <v>78</v>
      </c>
      <c r="F292" t="s">
        <v>14</v>
      </c>
      <c r="G292">
        <v>45</v>
      </c>
    </row>
    <row r="293" spans="1:7" x14ac:dyDescent="0.2">
      <c r="A293" t="s">
        <v>14</v>
      </c>
      <c r="B293">
        <v>105</v>
      </c>
      <c r="D293" t="s">
        <v>20</v>
      </c>
      <c r="E293">
        <v>1773</v>
      </c>
      <c r="F293" t="s">
        <v>14</v>
      </c>
      <c r="G293">
        <v>6</v>
      </c>
    </row>
    <row r="294" spans="1:7" x14ac:dyDescent="0.2">
      <c r="A294" t="s">
        <v>14</v>
      </c>
      <c r="B294">
        <v>2604</v>
      </c>
      <c r="D294" t="s">
        <v>20</v>
      </c>
      <c r="E294">
        <v>32</v>
      </c>
      <c r="F294" t="s">
        <v>14</v>
      </c>
      <c r="G294">
        <v>7</v>
      </c>
    </row>
    <row r="295" spans="1:7" x14ac:dyDescent="0.2">
      <c r="A295" t="s">
        <v>14</v>
      </c>
      <c r="B295">
        <v>65</v>
      </c>
      <c r="D295" t="s">
        <v>20</v>
      </c>
      <c r="E295">
        <v>369</v>
      </c>
      <c r="F295" t="s">
        <v>14</v>
      </c>
      <c r="G295">
        <v>31</v>
      </c>
    </row>
    <row r="296" spans="1:7" x14ac:dyDescent="0.2">
      <c r="A296" t="s">
        <v>14</v>
      </c>
      <c r="B296">
        <v>94</v>
      </c>
      <c r="D296" t="s">
        <v>20</v>
      </c>
      <c r="E296">
        <v>89</v>
      </c>
      <c r="F296" t="s">
        <v>14</v>
      </c>
      <c r="G296">
        <v>78</v>
      </c>
    </row>
    <row r="297" spans="1:7" x14ac:dyDescent="0.2">
      <c r="A297" t="s">
        <v>14</v>
      </c>
      <c r="B297">
        <v>257</v>
      </c>
      <c r="D297" t="s">
        <v>20</v>
      </c>
      <c r="E297">
        <v>147</v>
      </c>
      <c r="F297" t="s">
        <v>14</v>
      </c>
      <c r="G297">
        <v>1225</v>
      </c>
    </row>
    <row r="298" spans="1:7" x14ac:dyDescent="0.2">
      <c r="A298" t="s">
        <v>14</v>
      </c>
      <c r="B298">
        <v>2928</v>
      </c>
      <c r="D298" t="s">
        <v>20</v>
      </c>
      <c r="E298">
        <v>126</v>
      </c>
      <c r="F298" t="s">
        <v>14</v>
      </c>
      <c r="G298">
        <v>1</v>
      </c>
    </row>
    <row r="299" spans="1:7" x14ac:dyDescent="0.2">
      <c r="A299" t="s">
        <v>14</v>
      </c>
      <c r="B299">
        <v>4697</v>
      </c>
      <c r="D299" t="s">
        <v>20</v>
      </c>
      <c r="E299">
        <v>2218</v>
      </c>
      <c r="F299" t="s">
        <v>14</v>
      </c>
      <c r="G299">
        <v>67</v>
      </c>
    </row>
    <row r="300" spans="1:7" x14ac:dyDescent="0.2">
      <c r="A300" t="s">
        <v>14</v>
      </c>
      <c r="B300">
        <v>2915</v>
      </c>
      <c r="D300" t="s">
        <v>20</v>
      </c>
      <c r="E300">
        <v>202</v>
      </c>
      <c r="F300" t="s">
        <v>14</v>
      </c>
      <c r="G300">
        <v>19</v>
      </c>
    </row>
    <row r="301" spans="1:7" x14ac:dyDescent="0.2">
      <c r="A301" t="s">
        <v>14</v>
      </c>
      <c r="B301">
        <v>18</v>
      </c>
      <c r="D301" t="s">
        <v>20</v>
      </c>
      <c r="E301">
        <v>140</v>
      </c>
      <c r="F301" t="s">
        <v>14</v>
      </c>
      <c r="G301">
        <v>2108</v>
      </c>
    </row>
    <row r="302" spans="1:7" x14ac:dyDescent="0.2">
      <c r="A302" t="s">
        <v>14</v>
      </c>
      <c r="B302">
        <v>602</v>
      </c>
      <c r="D302" t="s">
        <v>20</v>
      </c>
      <c r="E302">
        <v>1052</v>
      </c>
      <c r="F302" t="s">
        <v>14</v>
      </c>
      <c r="G302">
        <v>679</v>
      </c>
    </row>
    <row r="303" spans="1:7" x14ac:dyDescent="0.2">
      <c r="A303" t="s">
        <v>14</v>
      </c>
      <c r="B303">
        <v>1</v>
      </c>
      <c r="D303" t="s">
        <v>20</v>
      </c>
      <c r="E303">
        <v>247</v>
      </c>
      <c r="F303" t="s">
        <v>14</v>
      </c>
      <c r="G303">
        <v>36</v>
      </c>
    </row>
    <row r="304" spans="1:7" x14ac:dyDescent="0.2">
      <c r="A304" t="s">
        <v>14</v>
      </c>
      <c r="B304">
        <v>3868</v>
      </c>
      <c r="D304" t="s">
        <v>20</v>
      </c>
      <c r="E304">
        <v>84</v>
      </c>
      <c r="F304" t="s">
        <v>14</v>
      </c>
      <c r="G304">
        <v>47</v>
      </c>
    </row>
    <row r="305" spans="1:7" x14ac:dyDescent="0.2">
      <c r="A305" t="s">
        <v>14</v>
      </c>
      <c r="B305">
        <v>504</v>
      </c>
      <c r="D305" t="s">
        <v>20</v>
      </c>
      <c r="E305">
        <v>88</v>
      </c>
      <c r="F305" t="s">
        <v>14</v>
      </c>
      <c r="G305">
        <v>70</v>
      </c>
    </row>
    <row r="306" spans="1:7" x14ac:dyDescent="0.2">
      <c r="A306" t="s">
        <v>14</v>
      </c>
      <c r="B306">
        <v>14</v>
      </c>
      <c r="D306" t="s">
        <v>20</v>
      </c>
      <c r="E306">
        <v>156</v>
      </c>
      <c r="F306" t="s">
        <v>14</v>
      </c>
      <c r="G306">
        <v>154</v>
      </c>
    </row>
    <row r="307" spans="1:7" x14ac:dyDescent="0.2">
      <c r="A307" t="s">
        <v>14</v>
      </c>
      <c r="B307">
        <v>750</v>
      </c>
      <c r="D307" t="s">
        <v>20</v>
      </c>
      <c r="E307">
        <v>2985</v>
      </c>
      <c r="F307" t="s">
        <v>14</v>
      </c>
      <c r="G307">
        <v>22</v>
      </c>
    </row>
    <row r="308" spans="1:7" x14ac:dyDescent="0.2">
      <c r="A308" t="s">
        <v>14</v>
      </c>
      <c r="B308">
        <v>77</v>
      </c>
      <c r="D308" t="s">
        <v>20</v>
      </c>
      <c r="E308">
        <v>762</v>
      </c>
      <c r="F308" t="s">
        <v>14</v>
      </c>
      <c r="G308">
        <v>1758</v>
      </c>
    </row>
    <row r="309" spans="1:7" x14ac:dyDescent="0.2">
      <c r="A309" t="s">
        <v>14</v>
      </c>
      <c r="B309">
        <v>752</v>
      </c>
      <c r="D309" t="s">
        <v>20</v>
      </c>
      <c r="E309">
        <v>554</v>
      </c>
      <c r="F309" t="s">
        <v>14</v>
      </c>
      <c r="G309">
        <v>94</v>
      </c>
    </row>
    <row r="310" spans="1:7" x14ac:dyDescent="0.2">
      <c r="A310" t="s">
        <v>14</v>
      </c>
      <c r="B310">
        <v>131</v>
      </c>
      <c r="D310" t="s">
        <v>20</v>
      </c>
      <c r="E310">
        <v>135</v>
      </c>
      <c r="F310" t="s">
        <v>14</v>
      </c>
      <c r="G310">
        <v>33</v>
      </c>
    </row>
    <row r="311" spans="1:7" x14ac:dyDescent="0.2">
      <c r="A311" t="s">
        <v>14</v>
      </c>
      <c r="B311">
        <v>87</v>
      </c>
      <c r="D311" t="s">
        <v>20</v>
      </c>
      <c r="E311">
        <v>122</v>
      </c>
      <c r="F311" t="s">
        <v>14</v>
      </c>
      <c r="G311">
        <v>1</v>
      </c>
    </row>
    <row r="312" spans="1:7" x14ac:dyDescent="0.2">
      <c r="A312" t="s">
        <v>14</v>
      </c>
      <c r="B312">
        <v>1063</v>
      </c>
      <c r="D312" t="s">
        <v>20</v>
      </c>
      <c r="E312">
        <v>221</v>
      </c>
      <c r="F312" t="s">
        <v>14</v>
      </c>
      <c r="G312">
        <v>31</v>
      </c>
    </row>
    <row r="313" spans="1:7" x14ac:dyDescent="0.2">
      <c r="A313" t="s">
        <v>14</v>
      </c>
      <c r="B313">
        <v>76</v>
      </c>
      <c r="D313" t="s">
        <v>20</v>
      </c>
      <c r="E313">
        <v>126</v>
      </c>
      <c r="F313" t="s">
        <v>14</v>
      </c>
      <c r="G313">
        <v>35</v>
      </c>
    </row>
    <row r="314" spans="1:7" x14ac:dyDescent="0.2">
      <c r="A314" t="s">
        <v>14</v>
      </c>
      <c r="B314">
        <v>4428</v>
      </c>
      <c r="D314" t="s">
        <v>20</v>
      </c>
      <c r="E314">
        <v>1022</v>
      </c>
      <c r="F314" t="s">
        <v>14</v>
      </c>
      <c r="G314">
        <v>63</v>
      </c>
    </row>
    <row r="315" spans="1:7" x14ac:dyDescent="0.2">
      <c r="A315" t="s">
        <v>14</v>
      </c>
      <c r="B315">
        <v>58</v>
      </c>
      <c r="D315" t="s">
        <v>20</v>
      </c>
      <c r="E315">
        <v>3177</v>
      </c>
      <c r="F315" t="s">
        <v>14</v>
      </c>
      <c r="G315">
        <v>526</v>
      </c>
    </row>
    <row r="316" spans="1:7" x14ac:dyDescent="0.2">
      <c r="A316" t="s">
        <v>14</v>
      </c>
      <c r="B316">
        <v>111</v>
      </c>
      <c r="D316" t="s">
        <v>20</v>
      </c>
      <c r="E316">
        <v>198</v>
      </c>
      <c r="F316" t="s">
        <v>14</v>
      </c>
      <c r="G316">
        <v>121</v>
      </c>
    </row>
    <row r="317" spans="1:7" x14ac:dyDescent="0.2">
      <c r="A317" t="s">
        <v>14</v>
      </c>
      <c r="B317">
        <v>2955</v>
      </c>
      <c r="D317" t="s">
        <v>20</v>
      </c>
      <c r="E317">
        <v>85</v>
      </c>
      <c r="F317" t="s">
        <v>14</v>
      </c>
      <c r="G317">
        <v>67</v>
      </c>
    </row>
    <row r="318" spans="1:7" x14ac:dyDescent="0.2">
      <c r="A318" t="s">
        <v>14</v>
      </c>
      <c r="B318">
        <v>1657</v>
      </c>
      <c r="D318" t="s">
        <v>20</v>
      </c>
      <c r="E318">
        <v>3596</v>
      </c>
      <c r="F318" t="s">
        <v>14</v>
      </c>
      <c r="G318">
        <v>57</v>
      </c>
    </row>
    <row r="319" spans="1:7" x14ac:dyDescent="0.2">
      <c r="A319" t="s">
        <v>14</v>
      </c>
      <c r="B319">
        <v>926</v>
      </c>
      <c r="D319" t="s">
        <v>20</v>
      </c>
      <c r="E319">
        <v>244</v>
      </c>
      <c r="F319" t="s">
        <v>14</v>
      </c>
      <c r="G319">
        <v>1229</v>
      </c>
    </row>
    <row r="320" spans="1:7" x14ac:dyDescent="0.2">
      <c r="A320" t="s">
        <v>14</v>
      </c>
      <c r="B320">
        <v>77</v>
      </c>
      <c r="D320" t="s">
        <v>20</v>
      </c>
      <c r="E320">
        <v>5180</v>
      </c>
      <c r="F320" t="s">
        <v>14</v>
      </c>
      <c r="G320">
        <v>12</v>
      </c>
    </row>
    <row r="321" spans="1:7" x14ac:dyDescent="0.2">
      <c r="A321" t="s">
        <v>14</v>
      </c>
      <c r="B321">
        <v>1748</v>
      </c>
      <c r="D321" t="s">
        <v>20</v>
      </c>
      <c r="E321">
        <v>589</v>
      </c>
      <c r="F321" t="s">
        <v>14</v>
      </c>
      <c r="G321">
        <v>452</v>
      </c>
    </row>
    <row r="322" spans="1:7" x14ac:dyDescent="0.2">
      <c r="A322" t="s">
        <v>14</v>
      </c>
      <c r="B322">
        <v>79</v>
      </c>
      <c r="D322" t="s">
        <v>20</v>
      </c>
      <c r="E322">
        <v>2725</v>
      </c>
      <c r="F322" t="s">
        <v>14</v>
      </c>
      <c r="G322">
        <v>1886</v>
      </c>
    </row>
    <row r="323" spans="1:7" x14ac:dyDescent="0.2">
      <c r="A323" t="s">
        <v>14</v>
      </c>
      <c r="B323">
        <v>889</v>
      </c>
      <c r="D323" t="s">
        <v>20</v>
      </c>
      <c r="E323">
        <v>300</v>
      </c>
      <c r="F323" t="s">
        <v>14</v>
      </c>
      <c r="G323">
        <v>1825</v>
      </c>
    </row>
    <row r="324" spans="1:7" x14ac:dyDescent="0.2">
      <c r="A324" t="s">
        <v>14</v>
      </c>
      <c r="B324">
        <v>56</v>
      </c>
      <c r="D324" t="s">
        <v>20</v>
      </c>
      <c r="E324">
        <v>144</v>
      </c>
      <c r="F324" t="s">
        <v>14</v>
      </c>
      <c r="G324">
        <v>31</v>
      </c>
    </row>
    <row r="325" spans="1:7" x14ac:dyDescent="0.2">
      <c r="A325" t="s">
        <v>14</v>
      </c>
      <c r="B325">
        <v>1</v>
      </c>
      <c r="D325" t="s">
        <v>20</v>
      </c>
      <c r="E325">
        <v>87</v>
      </c>
      <c r="F325" t="s">
        <v>14</v>
      </c>
      <c r="G325">
        <v>107</v>
      </c>
    </row>
    <row r="326" spans="1:7" x14ac:dyDescent="0.2">
      <c r="A326" t="s">
        <v>14</v>
      </c>
      <c r="B326">
        <v>83</v>
      </c>
      <c r="D326" t="s">
        <v>20</v>
      </c>
      <c r="E326">
        <v>3116</v>
      </c>
      <c r="F326" t="s">
        <v>14</v>
      </c>
      <c r="G326">
        <v>27</v>
      </c>
    </row>
    <row r="327" spans="1:7" x14ac:dyDescent="0.2">
      <c r="A327" t="s">
        <v>14</v>
      </c>
      <c r="B327">
        <v>2025</v>
      </c>
      <c r="D327" t="s">
        <v>20</v>
      </c>
      <c r="E327">
        <v>909</v>
      </c>
      <c r="F327" t="s">
        <v>14</v>
      </c>
      <c r="G327">
        <v>1221</v>
      </c>
    </row>
    <row r="328" spans="1:7" x14ac:dyDescent="0.2">
      <c r="A328" t="s">
        <v>14</v>
      </c>
      <c r="B328">
        <v>14</v>
      </c>
      <c r="D328" t="s">
        <v>20</v>
      </c>
      <c r="E328">
        <v>1613</v>
      </c>
      <c r="F328" t="s">
        <v>14</v>
      </c>
      <c r="G328">
        <v>1</v>
      </c>
    </row>
    <row r="329" spans="1:7" x14ac:dyDescent="0.2">
      <c r="A329" t="s">
        <v>14</v>
      </c>
      <c r="B329">
        <v>656</v>
      </c>
      <c r="D329" t="s">
        <v>20</v>
      </c>
      <c r="E329">
        <v>136</v>
      </c>
      <c r="F329" t="s">
        <v>14</v>
      </c>
      <c r="G329">
        <v>16</v>
      </c>
    </row>
    <row r="330" spans="1:7" x14ac:dyDescent="0.2">
      <c r="A330" t="s">
        <v>14</v>
      </c>
      <c r="B330">
        <v>1596</v>
      </c>
      <c r="D330" t="s">
        <v>20</v>
      </c>
      <c r="E330">
        <v>130</v>
      </c>
      <c r="F330" t="s">
        <v>14</v>
      </c>
      <c r="G330">
        <v>41</v>
      </c>
    </row>
    <row r="331" spans="1:7" x14ac:dyDescent="0.2">
      <c r="A331" t="s">
        <v>14</v>
      </c>
      <c r="B331">
        <v>10</v>
      </c>
      <c r="D331" t="s">
        <v>20</v>
      </c>
      <c r="E331">
        <v>102</v>
      </c>
      <c r="F331" t="s">
        <v>14</v>
      </c>
      <c r="G331">
        <v>523</v>
      </c>
    </row>
    <row r="332" spans="1:7" x14ac:dyDescent="0.2">
      <c r="A332" t="s">
        <v>14</v>
      </c>
      <c r="B332">
        <v>1121</v>
      </c>
      <c r="D332" t="s">
        <v>20</v>
      </c>
      <c r="E332">
        <v>4006</v>
      </c>
      <c r="F332" t="s">
        <v>14</v>
      </c>
      <c r="G332">
        <v>141</v>
      </c>
    </row>
    <row r="333" spans="1:7" x14ac:dyDescent="0.2">
      <c r="A333" t="s">
        <v>14</v>
      </c>
      <c r="B333">
        <v>15</v>
      </c>
      <c r="D333" t="s">
        <v>20</v>
      </c>
      <c r="E333">
        <v>1629</v>
      </c>
      <c r="F333" t="s">
        <v>14</v>
      </c>
      <c r="G333">
        <v>52</v>
      </c>
    </row>
    <row r="334" spans="1:7" x14ac:dyDescent="0.2">
      <c r="A334" t="s">
        <v>14</v>
      </c>
      <c r="B334">
        <v>191</v>
      </c>
      <c r="D334" t="s">
        <v>20</v>
      </c>
      <c r="E334">
        <v>2188</v>
      </c>
      <c r="F334" t="s">
        <v>14</v>
      </c>
      <c r="G334">
        <v>225</v>
      </c>
    </row>
    <row r="335" spans="1:7" x14ac:dyDescent="0.2">
      <c r="A335" t="s">
        <v>14</v>
      </c>
      <c r="B335">
        <v>16</v>
      </c>
      <c r="D335" t="s">
        <v>20</v>
      </c>
      <c r="E335">
        <v>2409</v>
      </c>
      <c r="F335" t="s">
        <v>14</v>
      </c>
      <c r="G335">
        <v>38</v>
      </c>
    </row>
    <row r="336" spans="1:7" x14ac:dyDescent="0.2">
      <c r="A336" t="s">
        <v>14</v>
      </c>
      <c r="B336">
        <v>17</v>
      </c>
      <c r="D336" t="s">
        <v>20</v>
      </c>
      <c r="E336">
        <v>194</v>
      </c>
      <c r="F336" t="s">
        <v>14</v>
      </c>
      <c r="G336">
        <v>15</v>
      </c>
    </row>
    <row r="337" spans="1:7" x14ac:dyDescent="0.2">
      <c r="A337" t="s">
        <v>14</v>
      </c>
      <c r="B337">
        <v>34</v>
      </c>
      <c r="D337" t="s">
        <v>20</v>
      </c>
      <c r="E337">
        <v>1140</v>
      </c>
      <c r="F337" t="s">
        <v>14</v>
      </c>
      <c r="G337">
        <v>37</v>
      </c>
    </row>
    <row r="338" spans="1:7" x14ac:dyDescent="0.2">
      <c r="A338" t="s">
        <v>14</v>
      </c>
      <c r="B338">
        <v>1</v>
      </c>
      <c r="D338" t="s">
        <v>20</v>
      </c>
      <c r="E338">
        <v>102</v>
      </c>
      <c r="F338" t="s">
        <v>14</v>
      </c>
      <c r="G338">
        <v>112</v>
      </c>
    </row>
    <row r="339" spans="1:7" x14ac:dyDescent="0.2">
      <c r="A339" t="s">
        <v>14</v>
      </c>
      <c r="B339">
        <v>1274</v>
      </c>
      <c r="D339" t="s">
        <v>20</v>
      </c>
      <c r="E339">
        <v>2857</v>
      </c>
      <c r="F339" t="s">
        <v>14</v>
      </c>
      <c r="G339">
        <v>21</v>
      </c>
    </row>
    <row r="340" spans="1:7" x14ac:dyDescent="0.2">
      <c r="A340" t="s">
        <v>14</v>
      </c>
      <c r="B340">
        <v>210</v>
      </c>
      <c r="D340" t="s">
        <v>20</v>
      </c>
      <c r="E340">
        <v>107</v>
      </c>
      <c r="F340" t="s">
        <v>14</v>
      </c>
      <c r="G340">
        <v>67</v>
      </c>
    </row>
    <row r="341" spans="1:7" x14ac:dyDescent="0.2">
      <c r="A341" t="s">
        <v>14</v>
      </c>
      <c r="B341">
        <v>248</v>
      </c>
      <c r="D341" t="s">
        <v>20</v>
      </c>
      <c r="E341">
        <v>160</v>
      </c>
      <c r="F341" t="s">
        <v>14</v>
      </c>
      <c r="G341">
        <v>78</v>
      </c>
    </row>
    <row r="342" spans="1:7" x14ac:dyDescent="0.2">
      <c r="A342" t="s">
        <v>14</v>
      </c>
      <c r="B342">
        <v>513</v>
      </c>
      <c r="D342" t="s">
        <v>20</v>
      </c>
      <c r="E342">
        <v>2230</v>
      </c>
      <c r="F342" t="s">
        <v>14</v>
      </c>
      <c r="G342">
        <v>67</v>
      </c>
    </row>
    <row r="343" spans="1:7" x14ac:dyDescent="0.2">
      <c r="A343" t="s">
        <v>14</v>
      </c>
      <c r="B343">
        <v>3410</v>
      </c>
      <c r="D343" t="s">
        <v>20</v>
      </c>
      <c r="E343">
        <v>316</v>
      </c>
      <c r="F343" t="s">
        <v>14</v>
      </c>
      <c r="G343">
        <v>263</v>
      </c>
    </row>
    <row r="344" spans="1:7" x14ac:dyDescent="0.2">
      <c r="A344" t="s">
        <v>14</v>
      </c>
      <c r="B344">
        <v>10</v>
      </c>
      <c r="D344" t="s">
        <v>20</v>
      </c>
      <c r="E344">
        <v>117</v>
      </c>
      <c r="F344" t="s">
        <v>14</v>
      </c>
      <c r="G344">
        <v>1691</v>
      </c>
    </row>
    <row r="345" spans="1:7" x14ac:dyDescent="0.2">
      <c r="A345" t="s">
        <v>14</v>
      </c>
      <c r="B345">
        <v>2201</v>
      </c>
      <c r="D345" t="s">
        <v>20</v>
      </c>
      <c r="E345">
        <v>6406</v>
      </c>
      <c r="F345" t="s">
        <v>14</v>
      </c>
      <c r="G345">
        <v>181</v>
      </c>
    </row>
    <row r="346" spans="1:7" x14ac:dyDescent="0.2">
      <c r="A346" t="s">
        <v>14</v>
      </c>
      <c r="B346">
        <v>676</v>
      </c>
      <c r="D346" t="s">
        <v>20</v>
      </c>
      <c r="E346">
        <v>192</v>
      </c>
      <c r="F346" t="s">
        <v>14</v>
      </c>
      <c r="G346">
        <v>13</v>
      </c>
    </row>
    <row r="347" spans="1:7" x14ac:dyDescent="0.2">
      <c r="A347" t="s">
        <v>14</v>
      </c>
      <c r="B347">
        <v>831</v>
      </c>
      <c r="D347" t="s">
        <v>20</v>
      </c>
      <c r="E347">
        <v>26</v>
      </c>
      <c r="F347" t="s">
        <v>14</v>
      </c>
      <c r="G347">
        <v>1</v>
      </c>
    </row>
    <row r="348" spans="1:7" x14ac:dyDescent="0.2">
      <c r="A348" t="s">
        <v>14</v>
      </c>
      <c r="B348">
        <v>859</v>
      </c>
      <c r="D348" t="s">
        <v>20</v>
      </c>
      <c r="E348">
        <v>723</v>
      </c>
      <c r="F348" t="s">
        <v>14</v>
      </c>
      <c r="G348">
        <v>21</v>
      </c>
    </row>
    <row r="349" spans="1:7" x14ac:dyDescent="0.2">
      <c r="A349" t="s">
        <v>14</v>
      </c>
      <c r="B349">
        <v>45</v>
      </c>
      <c r="D349" t="s">
        <v>20</v>
      </c>
      <c r="E349">
        <v>170</v>
      </c>
      <c r="F349" t="s">
        <v>14</v>
      </c>
      <c r="G349">
        <v>830</v>
      </c>
    </row>
    <row r="350" spans="1:7" x14ac:dyDescent="0.2">
      <c r="A350" t="s">
        <v>14</v>
      </c>
      <c r="B350">
        <v>6</v>
      </c>
      <c r="D350" t="s">
        <v>20</v>
      </c>
      <c r="E350">
        <v>238</v>
      </c>
      <c r="F350" t="s">
        <v>14</v>
      </c>
      <c r="G350">
        <v>130</v>
      </c>
    </row>
    <row r="351" spans="1:7" x14ac:dyDescent="0.2">
      <c r="A351" t="s">
        <v>14</v>
      </c>
      <c r="B351">
        <v>7</v>
      </c>
      <c r="D351" t="s">
        <v>20</v>
      </c>
      <c r="E351">
        <v>55</v>
      </c>
      <c r="F351" t="s">
        <v>14</v>
      </c>
      <c r="G351">
        <v>55</v>
      </c>
    </row>
    <row r="352" spans="1:7" x14ac:dyDescent="0.2">
      <c r="A352" t="s">
        <v>14</v>
      </c>
      <c r="B352">
        <v>31</v>
      </c>
      <c r="D352" t="s">
        <v>20</v>
      </c>
      <c r="E352">
        <v>128</v>
      </c>
      <c r="F352" t="s">
        <v>14</v>
      </c>
      <c r="G352">
        <v>114</v>
      </c>
    </row>
    <row r="353" spans="1:7" x14ac:dyDescent="0.2">
      <c r="A353" t="s">
        <v>14</v>
      </c>
      <c r="B353">
        <v>78</v>
      </c>
      <c r="D353" t="s">
        <v>20</v>
      </c>
      <c r="E353">
        <v>2144</v>
      </c>
      <c r="F353" t="s">
        <v>14</v>
      </c>
      <c r="G353">
        <v>594</v>
      </c>
    </row>
    <row r="354" spans="1:7" x14ac:dyDescent="0.2">
      <c r="A354" t="s">
        <v>14</v>
      </c>
      <c r="B354">
        <v>1225</v>
      </c>
      <c r="D354" t="s">
        <v>20</v>
      </c>
      <c r="E354">
        <v>2693</v>
      </c>
      <c r="F354" t="s">
        <v>14</v>
      </c>
      <c r="G354">
        <v>24</v>
      </c>
    </row>
    <row r="355" spans="1:7" x14ac:dyDescent="0.2">
      <c r="A355" t="s">
        <v>14</v>
      </c>
      <c r="B355">
        <v>1</v>
      </c>
      <c r="D355" t="s">
        <v>20</v>
      </c>
      <c r="E355">
        <v>432</v>
      </c>
      <c r="F355" t="s">
        <v>14</v>
      </c>
      <c r="G355">
        <v>252</v>
      </c>
    </row>
    <row r="356" spans="1:7" x14ac:dyDescent="0.2">
      <c r="A356" t="s">
        <v>14</v>
      </c>
      <c r="B356">
        <v>67</v>
      </c>
      <c r="D356" t="s">
        <v>20</v>
      </c>
      <c r="E356">
        <v>189</v>
      </c>
      <c r="F356" t="s">
        <v>14</v>
      </c>
      <c r="G356">
        <v>67</v>
      </c>
    </row>
    <row r="357" spans="1:7" x14ac:dyDescent="0.2">
      <c r="A357" t="s">
        <v>14</v>
      </c>
      <c r="B357">
        <v>19</v>
      </c>
      <c r="D357" t="s">
        <v>20</v>
      </c>
      <c r="E357">
        <v>154</v>
      </c>
      <c r="F357" t="s">
        <v>14</v>
      </c>
      <c r="G357">
        <v>742</v>
      </c>
    </row>
    <row r="358" spans="1:7" x14ac:dyDescent="0.2">
      <c r="A358" t="s">
        <v>14</v>
      </c>
      <c r="B358">
        <v>2108</v>
      </c>
      <c r="D358" t="s">
        <v>20</v>
      </c>
      <c r="E358">
        <v>96</v>
      </c>
      <c r="F358" t="s">
        <v>14</v>
      </c>
      <c r="G358">
        <v>75</v>
      </c>
    </row>
    <row r="359" spans="1:7" x14ac:dyDescent="0.2">
      <c r="A359" t="s">
        <v>14</v>
      </c>
      <c r="B359">
        <v>679</v>
      </c>
      <c r="D359" t="s">
        <v>20</v>
      </c>
      <c r="E359">
        <v>3063</v>
      </c>
      <c r="F359" t="s">
        <v>14</v>
      </c>
      <c r="G359">
        <v>4405</v>
      </c>
    </row>
    <row r="360" spans="1:7" x14ac:dyDescent="0.2">
      <c r="A360" t="s">
        <v>14</v>
      </c>
      <c r="B360">
        <v>36</v>
      </c>
      <c r="D360" t="s">
        <v>20</v>
      </c>
      <c r="E360">
        <v>2266</v>
      </c>
      <c r="F360" t="s">
        <v>14</v>
      </c>
      <c r="G360">
        <v>92</v>
      </c>
    </row>
    <row r="361" spans="1:7" x14ac:dyDescent="0.2">
      <c r="A361" t="s">
        <v>14</v>
      </c>
      <c r="B361">
        <v>47</v>
      </c>
      <c r="D361" t="s">
        <v>20</v>
      </c>
      <c r="E361">
        <v>194</v>
      </c>
      <c r="F361" t="s">
        <v>14</v>
      </c>
      <c r="G361">
        <v>64</v>
      </c>
    </row>
    <row r="362" spans="1:7" x14ac:dyDescent="0.2">
      <c r="A362" t="s">
        <v>14</v>
      </c>
      <c r="B362">
        <v>70</v>
      </c>
      <c r="D362" t="s">
        <v>20</v>
      </c>
      <c r="E362">
        <v>129</v>
      </c>
      <c r="F362" t="s">
        <v>14</v>
      </c>
      <c r="G362">
        <v>64</v>
      </c>
    </row>
    <row r="363" spans="1:7" x14ac:dyDescent="0.2">
      <c r="A363" t="s">
        <v>14</v>
      </c>
      <c r="B363">
        <v>154</v>
      </c>
      <c r="D363" t="s">
        <v>20</v>
      </c>
      <c r="E363">
        <v>375</v>
      </c>
      <c r="F363" t="s">
        <v>14</v>
      </c>
      <c r="G363">
        <v>842</v>
      </c>
    </row>
    <row r="364" spans="1:7" x14ac:dyDescent="0.2">
      <c r="A364" t="s">
        <v>14</v>
      </c>
      <c r="B364">
        <v>22</v>
      </c>
      <c r="D364" t="s">
        <v>20</v>
      </c>
      <c r="E364">
        <v>409</v>
      </c>
      <c r="F364" t="s">
        <v>14</v>
      </c>
      <c r="G364">
        <v>112</v>
      </c>
    </row>
    <row r="365" spans="1:7" x14ac:dyDescent="0.2">
      <c r="A365" t="s">
        <v>14</v>
      </c>
      <c r="B365">
        <v>1758</v>
      </c>
      <c r="D365" t="s">
        <v>20</v>
      </c>
      <c r="E365">
        <v>234</v>
      </c>
      <c r="F365" t="s">
        <v>14</v>
      </c>
      <c r="G365">
        <v>374</v>
      </c>
    </row>
    <row r="366" spans="1:7" x14ac:dyDescent="0.2">
      <c r="A366" t="s">
        <v>14</v>
      </c>
      <c r="B366">
        <v>94</v>
      </c>
      <c r="D366" t="s">
        <v>20</v>
      </c>
      <c r="E366">
        <v>3016</v>
      </c>
    </row>
    <row r="367" spans="1:7" x14ac:dyDescent="0.2">
      <c r="A367" t="s">
        <v>14</v>
      </c>
      <c r="B367">
        <v>33</v>
      </c>
      <c r="D367" t="s">
        <v>20</v>
      </c>
      <c r="E367">
        <v>264</v>
      </c>
    </row>
    <row r="368" spans="1:7" x14ac:dyDescent="0.2">
      <c r="A368" t="s">
        <v>14</v>
      </c>
      <c r="B368">
        <v>1</v>
      </c>
      <c r="D368" t="s">
        <v>20</v>
      </c>
      <c r="E368">
        <v>272</v>
      </c>
    </row>
    <row r="369" spans="1:5" x14ac:dyDescent="0.2">
      <c r="A369" t="s">
        <v>14</v>
      </c>
      <c r="B369">
        <v>31</v>
      </c>
      <c r="D369" t="s">
        <v>20</v>
      </c>
      <c r="E369">
        <v>419</v>
      </c>
    </row>
    <row r="370" spans="1:5" x14ac:dyDescent="0.2">
      <c r="A370" t="s">
        <v>14</v>
      </c>
      <c r="B370">
        <v>35</v>
      </c>
      <c r="D370" t="s">
        <v>20</v>
      </c>
      <c r="E370">
        <v>1621</v>
      </c>
    </row>
    <row r="371" spans="1:5" x14ac:dyDescent="0.2">
      <c r="A371" t="s">
        <v>14</v>
      </c>
      <c r="B371">
        <v>63</v>
      </c>
      <c r="D371" t="s">
        <v>20</v>
      </c>
      <c r="E371">
        <v>1101</v>
      </c>
    </row>
    <row r="372" spans="1:5" x14ac:dyDescent="0.2">
      <c r="A372" t="s">
        <v>14</v>
      </c>
      <c r="B372">
        <v>526</v>
      </c>
      <c r="D372" t="s">
        <v>20</v>
      </c>
      <c r="E372">
        <v>1073</v>
      </c>
    </row>
    <row r="373" spans="1:5" x14ac:dyDescent="0.2">
      <c r="A373" t="s">
        <v>14</v>
      </c>
      <c r="B373">
        <v>121</v>
      </c>
      <c r="D373" t="s">
        <v>20</v>
      </c>
      <c r="E373">
        <v>331</v>
      </c>
    </row>
    <row r="374" spans="1:5" x14ac:dyDescent="0.2">
      <c r="A374" t="s">
        <v>14</v>
      </c>
      <c r="B374">
        <v>67</v>
      </c>
      <c r="D374" t="s">
        <v>20</v>
      </c>
      <c r="E374">
        <v>1170</v>
      </c>
    </row>
    <row r="375" spans="1:5" x14ac:dyDescent="0.2">
      <c r="A375" t="s">
        <v>14</v>
      </c>
      <c r="B375">
        <v>57</v>
      </c>
      <c r="D375" t="s">
        <v>20</v>
      </c>
      <c r="E375">
        <v>363</v>
      </c>
    </row>
    <row r="376" spans="1:5" x14ac:dyDescent="0.2">
      <c r="A376" t="s">
        <v>14</v>
      </c>
      <c r="B376">
        <v>1229</v>
      </c>
      <c r="D376" t="s">
        <v>20</v>
      </c>
      <c r="E376">
        <v>103</v>
      </c>
    </row>
    <row r="377" spans="1:5" x14ac:dyDescent="0.2">
      <c r="A377" t="s">
        <v>14</v>
      </c>
      <c r="B377">
        <v>12</v>
      </c>
      <c r="D377" t="s">
        <v>20</v>
      </c>
      <c r="E377">
        <v>147</v>
      </c>
    </row>
    <row r="378" spans="1:5" x14ac:dyDescent="0.2">
      <c r="A378" t="s">
        <v>14</v>
      </c>
      <c r="B378">
        <v>452</v>
      </c>
      <c r="D378" t="s">
        <v>20</v>
      </c>
      <c r="E378">
        <v>110</v>
      </c>
    </row>
    <row r="379" spans="1:5" x14ac:dyDescent="0.2">
      <c r="A379" t="s">
        <v>14</v>
      </c>
      <c r="B379">
        <v>1886</v>
      </c>
      <c r="D379" t="s">
        <v>20</v>
      </c>
      <c r="E379">
        <v>134</v>
      </c>
    </row>
    <row r="380" spans="1:5" x14ac:dyDescent="0.2">
      <c r="A380" t="s">
        <v>14</v>
      </c>
      <c r="B380">
        <v>1825</v>
      </c>
      <c r="D380" t="s">
        <v>20</v>
      </c>
      <c r="E380">
        <v>269</v>
      </c>
    </row>
    <row r="381" spans="1:5" x14ac:dyDescent="0.2">
      <c r="A381" t="s">
        <v>14</v>
      </c>
      <c r="B381">
        <v>31</v>
      </c>
      <c r="D381" t="s">
        <v>20</v>
      </c>
      <c r="E381">
        <v>175</v>
      </c>
    </row>
    <row r="382" spans="1:5" x14ac:dyDescent="0.2">
      <c r="A382" t="s">
        <v>14</v>
      </c>
      <c r="B382">
        <v>107</v>
      </c>
      <c r="D382" t="s">
        <v>20</v>
      </c>
      <c r="E382">
        <v>69</v>
      </c>
    </row>
    <row r="383" spans="1:5" x14ac:dyDescent="0.2">
      <c r="A383" t="s">
        <v>14</v>
      </c>
      <c r="B383">
        <v>27</v>
      </c>
      <c r="D383" t="s">
        <v>20</v>
      </c>
      <c r="E383">
        <v>190</v>
      </c>
    </row>
    <row r="384" spans="1:5" x14ac:dyDescent="0.2">
      <c r="A384" t="s">
        <v>14</v>
      </c>
      <c r="B384">
        <v>1221</v>
      </c>
      <c r="D384" t="s">
        <v>20</v>
      </c>
      <c r="E384">
        <v>237</v>
      </c>
    </row>
    <row r="385" spans="1:5" x14ac:dyDescent="0.2">
      <c r="A385" t="s">
        <v>14</v>
      </c>
      <c r="B385">
        <v>1</v>
      </c>
      <c r="D385" t="s">
        <v>20</v>
      </c>
      <c r="E385">
        <v>196</v>
      </c>
    </row>
    <row r="386" spans="1:5" x14ac:dyDescent="0.2">
      <c r="A386" t="s">
        <v>14</v>
      </c>
      <c r="B386">
        <v>16</v>
      </c>
      <c r="D386" t="s">
        <v>20</v>
      </c>
      <c r="E386">
        <v>7295</v>
      </c>
    </row>
    <row r="387" spans="1:5" x14ac:dyDescent="0.2">
      <c r="A387" t="s">
        <v>14</v>
      </c>
      <c r="B387">
        <v>41</v>
      </c>
      <c r="D387" t="s">
        <v>20</v>
      </c>
      <c r="E387">
        <v>2893</v>
      </c>
    </row>
    <row r="388" spans="1:5" x14ac:dyDescent="0.2">
      <c r="A388" t="s">
        <v>14</v>
      </c>
      <c r="B388">
        <v>523</v>
      </c>
      <c r="D388" t="s">
        <v>20</v>
      </c>
      <c r="E388">
        <v>820</v>
      </c>
    </row>
    <row r="389" spans="1:5" x14ac:dyDescent="0.2">
      <c r="A389" t="s">
        <v>14</v>
      </c>
      <c r="B389">
        <v>141</v>
      </c>
      <c r="D389" t="s">
        <v>20</v>
      </c>
      <c r="E389">
        <v>2038</v>
      </c>
    </row>
    <row r="390" spans="1:5" x14ac:dyDescent="0.2">
      <c r="A390" t="s">
        <v>14</v>
      </c>
      <c r="B390">
        <v>52</v>
      </c>
      <c r="D390" t="s">
        <v>20</v>
      </c>
      <c r="E390">
        <v>116</v>
      </c>
    </row>
    <row r="391" spans="1:5" x14ac:dyDescent="0.2">
      <c r="A391" t="s">
        <v>14</v>
      </c>
      <c r="B391">
        <v>225</v>
      </c>
      <c r="D391" t="s">
        <v>20</v>
      </c>
      <c r="E391">
        <v>1345</v>
      </c>
    </row>
    <row r="392" spans="1:5" x14ac:dyDescent="0.2">
      <c r="A392" t="s">
        <v>14</v>
      </c>
      <c r="B392">
        <v>38</v>
      </c>
      <c r="D392" t="s">
        <v>20</v>
      </c>
      <c r="E392">
        <v>168</v>
      </c>
    </row>
    <row r="393" spans="1:5" x14ac:dyDescent="0.2">
      <c r="A393" t="s">
        <v>14</v>
      </c>
      <c r="B393">
        <v>15</v>
      </c>
      <c r="D393" t="s">
        <v>20</v>
      </c>
      <c r="E393">
        <v>137</v>
      </c>
    </row>
    <row r="394" spans="1:5" x14ac:dyDescent="0.2">
      <c r="A394" t="s">
        <v>14</v>
      </c>
      <c r="B394">
        <v>37</v>
      </c>
      <c r="D394" t="s">
        <v>20</v>
      </c>
      <c r="E394">
        <v>186</v>
      </c>
    </row>
    <row r="395" spans="1:5" x14ac:dyDescent="0.2">
      <c r="A395" t="s">
        <v>14</v>
      </c>
      <c r="B395">
        <v>112</v>
      </c>
      <c r="D395" t="s">
        <v>20</v>
      </c>
      <c r="E395">
        <v>125</v>
      </c>
    </row>
    <row r="396" spans="1:5" x14ac:dyDescent="0.2">
      <c r="A396" t="s">
        <v>14</v>
      </c>
      <c r="B396">
        <v>21</v>
      </c>
      <c r="D396" t="s">
        <v>20</v>
      </c>
      <c r="E396">
        <v>202</v>
      </c>
    </row>
    <row r="397" spans="1:5" x14ac:dyDescent="0.2">
      <c r="A397" t="s">
        <v>14</v>
      </c>
      <c r="B397">
        <v>67</v>
      </c>
      <c r="D397" t="s">
        <v>20</v>
      </c>
      <c r="E397">
        <v>103</v>
      </c>
    </row>
    <row r="398" spans="1:5" x14ac:dyDescent="0.2">
      <c r="A398" t="s">
        <v>14</v>
      </c>
      <c r="B398">
        <v>78</v>
      </c>
      <c r="D398" t="s">
        <v>20</v>
      </c>
      <c r="E398">
        <v>1785</v>
      </c>
    </row>
    <row r="399" spans="1:5" x14ac:dyDescent="0.2">
      <c r="A399" t="s">
        <v>14</v>
      </c>
      <c r="B399">
        <v>67</v>
      </c>
      <c r="D399" t="s">
        <v>20</v>
      </c>
      <c r="E399">
        <v>157</v>
      </c>
    </row>
    <row r="400" spans="1:5" x14ac:dyDescent="0.2">
      <c r="A400" t="s">
        <v>14</v>
      </c>
      <c r="B400">
        <v>263</v>
      </c>
      <c r="D400" t="s">
        <v>20</v>
      </c>
      <c r="E400">
        <v>555</v>
      </c>
    </row>
    <row r="401" spans="1:5" x14ac:dyDescent="0.2">
      <c r="A401" t="s">
        <v>14</v>
      </c>
      <c r="B401">
        <v>1691</v>
      </c>
      <c r="D401" t="s">
        <v>20</v>
      </c>
      <c r="E401">
        <v>297</v>
      </c>
    </row>
    <row r="402" spans="1:5" x14ac:dyDescent="0.2">
      <c r="A402" t="s">
        <v>14</v>
      </c>
      <c r="B402">
        <v>181</v>
      </c>
      <c r="D402" t="s">
        <v>20</v>
      </c>
      <c r="E402">
        <v>123</v>
      </c>
    </row>
    <row r="403" spans="1:5" x14ac:dyDescent="0.2">
      <c r="A403" t="s">
        <v>14</v>
      </c>
      <c r="B403">
        <v>13</v>
      </c>
      <c r="D403" t="s">
        <v>20</v>
      </c>
      <c r="E403">
        <v>3036</v>
      </c>
    </row>
    <row r="404" spans="1:5" x14ac:dyDescent="0.2">
      <c r="A404" t="s">
        <v>14</v>
      </c>
      <c r="B404">
        <v>1</v>
      </c>
      <c r="D404" t="s">
        <v>20</v>
      </c>
      <c r="E404">
        <v>144</v>
      </c>
    </row>
    <row r="405" spans="1:5" x14ac:dyDescent="0.2">
      <c r="A405" t="s">
        <v>14</v>
      </c>
      <c r="B405">
        <v>21</v>
      </c>
      <c r="D405" t="s">
        <v>20</v>
      </c>
      <c r="E405">
        <v>121</v>
      </c>
    </row>
    <row r="406" spans="1:5" x14ac:dyDescent="0.2">
      <c r="A406" t="s">
        <v>14</v>
      </c>
      <c r="B406">
        <v>830</v>
      </c>
      <c r="D406" t="s">
        <v>20</v>
      </c>
      <c r="E406">
        <v>181</v>
      </c>
    </row>
    <row r="407" spans="1:5" x14ac:dyDescent="0.2">
      <c r="A407" t="s">
        <v>14</v>
      </c>
      <c r="B407">
        <v>130</v>
      </c>
      <c r="D407" t="s">
        <v>20</v>
      </c>
      <c r="E407">
        <v>122</v>
      </c>
    </row>
    <row r="408" spans="1:5" x14ac:dyDescent="0.2">
      <c r="A408" t="s">
        <v>14</v>
      </c>
      <c r="B408">
        <v>55</v>
      </c>
      <c r="D408" t="s">
        <v>20</v>
      </c>
      <c r="E408">
        <v>1071</v>
      </c>
    </row>
    <row r="409" spans="1:5" x14ac:dyDescent="0.2">
      <c r="A409" t="s">
        <v>14</v>
      </c>
      <c r="B409">
        <v>114</v>
      </c>
      <c r="D409" t="s">
        <v>20</v>
      </c>
      <c r="E409">
        <v>980</v>
      </c>
    </row>
    <row r="410" spans="1:5" x14ac:dyDescent="0.2">
      <c r="A410" t="s">
        <v>14</v>
      </c>
      <c r="B410">
        <v>594</v>
      </c>
      <c r="D410" t="s">
        <v>20</v>
      </c>
      <c r="E410">
        <v>536</v>
      </c>
    </row>
    <row r="411" spans="1:5" x14ac:dyDescent="0.2">
      <c r="A411" t="s">
        <v>14</v>
      </c>
      <c r="B411">
        <v>24</v>
      </c>
      <c r="D411" t="s">
        <v>20</v>
      </c>
      <c r="E411">
        <v>1991</v>
      </c>
    </row>
    <row r="412" spans="1:5" x14ac:dyDescent="0.2">
      <c r="A412" t="s">
        <v>14</v>
      </c>
      <c r="B412">
        <v>252</v>
      </c>
      <c r="D412" t="s">
        <v>20</v>
      </c>
      <c r="E412">
        <v>180</v>
      </c>
    </row>
    <row r="413" spans="1:5" x14ac:dyDescent="0.2">
      <c r="A413" t="s">
        <v>14</v>
      </c>
      <c r="B413">
        <v>67</v>
      </c>
      <c r="D413" t="s">
        <v>20</v>
      </c>
      <c r="E413">
        <v>130</v>
      </c>
    </row>
    <row r="414" spans="1:5" x14ac:dyDescent="0.2">
      <c r="A414" t="s">
        <v>14</v>
      </c>
      <c r="B414">
        <v>742</v>
      </c>
      <c r="D414" t="s">
        <v>20</v>
      </c>
      <c r="E414">
        <v>122</v>
      </c>
    </row>
    <row r="415" spans="1:5" x14ac:dyDescent="0.2">
      <c r="A415" t="s">
        <v>14</v>
      </c>
      <c r="B415">
        <v>75</v>
      </c>
      <c r="D415" t="s">
        <v>20</v>
      </c>
      <c r="E415">
        <v>140</v>
      </c>
    </row>
    <row r="416" spans="1:5" x14ac:dyDescent="0.2">
      <c r="A416" t="s">
        <v>14</v>
      </c>
      <c r="B416">
        <v>4405</v>
      </c>
      <c r="D416" t="s">
        <v>20</v>
      </c>
      <c r="E416">
        <v>3388</v>
      </c>
    </row>
    <row r="417" spans="1:5" x14ac:dyDescent="0.2">
      <c r="A417" t="s">
        <v>14</v>
      </c>
      <c r="B417">
        <v>92</v>
      </c>
      <c r="D417" t="s">
        <v>20</v>
      </c>
      <c r="E417">
        <v>280</v>
      </c>
    </row>
    <row r="418" spans="1:5" x14ac:dyDescent="0.2">
      <c r="A418" t="s">
        <v>14</v>
      </c>
      <c r="B418">
        <v>64</v>
      </c>
      <c r="D418" t="s">
        <v>20</v>
      </c>
      <c r="E418">
        <v>366</v>
      </c>
    </row>
    <row r="419" spans="1:5" x14ac:dyDescent="0.2">
      <c r="A419" t="s">
        <v>14</v>
      </c>
      <c r="B419">
        <v>64</v>
      </c>
      <c r="D419" t="s">
        <v>20</v>
      </c>
      <c r="E419">
        <v>270</v>
      </c>
    </row>
    <row r="420" spans="1:5" x14ac:dyDescent="0.2">
      <c r="A420" t="s">
        <v>14</v>
      </c>
      <c r="B420">
        <v>842</v>
      </c>
      <c r="D420" t="s">
        <v>20</v>
      </c>
      <c r="E420">
        <v>137</v>
      </c>
    </row>
    <row r="421" spans="1:5" x14ac:dyDescent="0.2">
      <c r="A421" t="s">
        <v>14</v>
      </c>
      <c r="B421">
        <v>112</v>
      </c>
      <c r="D421" t="s">
        <v>20</v>
      </c>
      <c r="E421">
        <v>3205</v>
      </c>
    </row>
    <row r="422" spans="1:5" x14ac:dyDescent="0.2">
      <c r="A422" t="s">
        <v>14</v>
      </c>
      <c r="B422">
        <v>374</v>
      </c>
      <c r="D422" t="s">
        <v>20</v>
      </c>
      <c r="E422">
        <v>288</v>
      </c>
    </row>
    <row r="423" spans="1:5" x14ac:dyDescent="0.2">
      <c r="A423" t="s">
        <v>47</v>
      </c>
      <c r="B423">
        <v>708</v>
      </c>
      <c r="D423" t="s">
        <v>20</v>
      </c>
      <c r="E423">
        <v>148</v>
      </c>
    </row>
    <row r="424" spans="1:5" x14ac:dyDescent="0.2">
      <c r="A424" t="s">
        <v>47</v>
      </c>
      <c r="B424">
        <v>808</v>
      </c>
      <c r="D424" t="s">
        <v>20</v>
      </c>
      <c r="E424">
        <v>114</v>
      </c>
    </row>
    <row r="425" spans="1:5" x14ac:dyDescent="0.2">
      <c r="A425" t="s">
        <v>47</v>
      </c>
      <c r="B425">
        <v>61</v>
      </c>
      <c r="D425" t="s">
        <v>20</v>
      </c>
      <c r="E425">
        <v>1518</v>
      </c>
    </row>
    <row r="426" spans="1:5" x14ac:dyDescent="0.2">
      <c r="A426" t="s">
        <v>47</v>
      </c>
      <c r="B426">
        <v>211</v>
      </c>
      <c r="D426" t="s">
        <v>20</v>
      </c>
      <c r="E426">
        <v>166</v>
      </c>
    </row>
    <row r="427" spans="1:5" x14ac:dyDescent="0.2">
      <c r="A427" t="s">
        <v>47</v>
      </c>
      <c r="B427">
        <v>86</v>
      </c>
      <c r="D427" t="s">
        <v>20</v>
      </c>
      <c r="E427">
        <v>100</v>
      </c>
    </row>
    <row r="428" spans="1:5" x14ac:dyDescent="0.2">
      <c r="A428" t="s">
        <v>47</v>
      </c>
      <c r="B428">
        <v>1111</v>
      </c>
      <c r="D428" t="s">
        <v>20</v>
      </c>
      <c r="E428">
        <v>235</v>
      </c>
    </row>
    <row r="429" spans="1:5" x14ac:dyDescent="0.2">
      <c r="A429" t="s">
        <v>47</v>
      </c>
      <c r="B429">
        <v>1089</v>
      </c>
      <c r="D429" t="s">
        <v>20</v>
      </c>
      <c r="E429">
        <v>148</v>
      </c>
    </row>
    <row r="430" spans="1:5" x14ac:dyDescent="0.2">
      <c r="A430" t="s">
        <v>47</v>
      </c>
      <c r="B430">
        <v>3640</v>
      </c>
      <c r="D430" t="s">
        <v>20</v>
      </c>
      <c r="E430">
        <v>198</v>
      </c>
    </row>
    <row r="431" spans="1:5" x14ac:dyDescent="0.2">
      <c r="A431" t="s">
        <v>47</v>
      </c>
      <c r="B431">
        <v>278</v>
      </c>
      <c r="D431" t="s">
        <v>20</v>
      </c>
      <c r="E431">
        <v>150</v>
      </c>
    </row>
    <row r="432" spans="1:5" x14ac:dyDescent="0.2">
      <c r="A432" t="s">
        <v>47</v>
      </c>
      <c r="B432">
        <v>45</v>
      </c>
      <c r="D432" t="s">
        <v>20</v>
      </c>
      <c r="E432">
        <v>216</v>
      </c>
    </row>
    <row r="433" spans="1:5" x14ac:dyDescent="0.2">
      <c r="A433" t="s">
        <v>47</v>
      </c>
      <c r="B433">
        <v>31</v>
      </c>
      <c r="D433" t="s">
        <v>20</v>
      </c>
      <c r="E433">
        <v>5139</v>
      </c>
    </row>
    <row r="434" spans="1:5" x14ac:dyDescent="0.2">
      <c r="A434" t="s">
        <v>47</v>
      </c>
      <c r="B434">
        <v>14</v>
      </c>
      <c r="D434" t="s">
        <v>20</v>
      </c>
      <c r="E434">
        <v>2353</v>
      </c>
    </row>
    <row r="435" spans="1:5" x14ac:dyDescent="0.2">
      <c r="A435" t="s">
        <v>47</v>
      </c>
      <c r="B435">
        <v>27</v>
      </c>
      <c r="D435" t="s">
        <v>20</v>
      </c>
      <c r="E435">
        <v>78</v>
      </c>
    </row>
    <row r="436" spans="1:5" x14ac:dyDescent="0.2">
      <c r="A436" t="s">
        <v>47</v>
      </c>
      <c r="B436">
        <v>66</v>
      </c>
      <c r="D436" t="s">
        <v>20</v>
      </c>
      <c r="E436">
        <v>174</v>
      </c>
    </row>
    <row r="437" spans="1:5" x14ac:dyDescent="0.2">
      <c r="A437" t="s">
        <v>20</v>
      </c>
      <c r="B437">
        <v>158</v>
      </c>
      <c r="D437" t="s">
        <v>20</v>
      </c>
      <c r="E437">
        <v>164</v>
      </c>
    </row>
    <row r="438" spans="1:5" x14ac:dyDescent="0.2">
      <c r="A438" t="s">
        <v>20</v>
      </c>
      <c r="B438">
        <v>1425</v>
      </c>
      <c r="D438" t="s">
        <v>20</v>
      </c>
      <c r="E438">
        <v>161</v>
      </c>
    </row>
    <row r="439" spans="1:5" x14ac:dyDescent="0.2">
      <c r="A439" t="s">
        <v>20</v>
      </c>
      <c r="B439">
        <v>174</v>
      </c>
      <c r="D439" t="s">
        <v>20</v>
      </c>
      <c r="E439">
        <v>138</v>
      </c>
    </row>
    <row r="440" spans="1:5" x14ac:dyDescent="0.2">
      <c r="A440" t="s">
        <v>20</v>
      </c>
      <c r="B440">
        <v>227</v>
      </c>
      <c r="D440" t="s">
        <v>20</v>
      </c>
      <c r="E440">
        <v>3308</v>
      </c>
    </row>
    <row r="441" spans="1:5" x14ac:dyDescent="0.2">
      <c r="A441" t="s">
        <v>20</v>
      </c>
      <c r="B441">
        <v>220</v>
      </c>
      <c r="D441" t="s">
        <v>20</v>
      </c>
      <c r="E441">
        <v>127</v>
      </c>
    </row>
    <row r="442" spans="1:5" x14ac:dyDescent="0.2">
      <c r="A442" t="s">
        <v>20</v>
      </c>
      <c r="B442">
        <v>98</v>
      </c>
      <c r="D442" t="s">
        <v>20</v>
      </c>
      <c r="E442">
        <v>207</v>
      </c>
    </row>
    <row r="443" spans="1:5" x14ac:dyDescent="0.2">
      <c r="A443" t="s">
        <v>20</v>
      </c>
      <c r="B443">
        <v>100</v>
      </c>
      <c r="D443" t="s">
        <v>20</v>
      </c>
      <c r="E443">
        <v>181</v>
      </c>
    </row>
    <row r="444" spans="1:5" x14ac:dyDescent="0.2">
      <c r="A444" t="s">
        <v>20</v>
      </c>
      <c r="B444">
        <v>1249</v>
      </c>
      <c r="D444" t="s">
        <v>20</v>
      </c>
      <c r="E444">
        <v>110</v>
      </c>
    </row>
    <row r="445" spans="1:5" x14ac:dyDescent="0.2">
      <c r="A445" t="s">
        <v>20</v>
      </c>
      <c r="B445">
        <v>1396</v>
      </c>
      <c r="D445" t="s">
        <v>20</v>
      </c>
      <c r="E445">
        <v>185</v>
      </c>
    </row>
    <row r="446" spans="1:5" x14ac:dyDescent="0.2">
      <c r="A446" t="s">
        <v>20</v>
      </c>
      <c r="B446">
        <v>890</v>
      </c>
      <c r="D446" t="s">
        <v>20</v>
      </c>
      <c r="E446">
        <v>121</v>
      </c>
    </row>
    <row r="447" spans="1:5" x14ac:dyDescent="0.2">
      <c r="A447" t="s">
        <v>20</v>
      </c>
      <c r="B447">
        <v>142</v>
      </c>
      <c r="D447" t="s">
        <v>20</v>
      </c>
      <c r="E447">
        <v>106</v>
      </c>
    </row>
    <row r="448" spans="1:5" x14ac:dyDescent="0.2">
      <c r="A448" t="s">
        <v>20</v>
      </c>
      <c r="B448">
        <v>2673</v>
      </c>
      <c r="D448" t="s">
        <v>20</v>
      </c>
      <c r="E448">
        <v>142</v>
      </c>
    </row>
    <row r="449" spans="1:5" x14ac:dyDescent="0.2">
      <c r="A449" t="s">
        <v>20</v>
      </c>
      <c r="B449">
        <v>163</v>
      </c>
      <c r="D449" t="s">
        <v>20</v>
      </c>
      <c r="E449">
        <v>233</v>
      </c>
    </row>
    <row r="450" spans="1:5" x14ac:dyDescent="0.2">
      <c r="A450" t="s">
        <v>20</v>
      </c>
      <c r="B450">
        <v>2220</v>
      </c>
      <c r="D450" t="s">
        <v>20</v>
      </c>
      <c r="E450">
        <v>218</v>
      </c>
    </row>
    <row r="451" spans="1:5" x14ac:dyDescent="0.2">
      <c r="A451" t="s">
        <v>20</v>
      </c>
      <c r="B451">
        <v>1606</v>
      </c>
      <c r="D451" t="s">
        <v>20</v>
      </c>
      <c r="E451">
        <v>76</v>
      </c>
    </row>
    <row r="452" spans="1:5" x14ac:dyDescent="0.2">
      <c r="A452" t="s">
        <v>20</v>
      </c>
      <c r="B452">
        <v>129</v>
      </c>
      <c r="D452" t="s">
        <v>20</v>
      </c>
      <c r="E452">
        <v>43</v>
      </c>
    </row>
    <row r="453" spans="1:5" x14ac:dyDescent="0.2">
      <c r="A453" t="s">
        <v>20</v>
      </c>
      <c r="B453">
        <v>226</v>
      </c>
      <c r="D453" t="s">
        <v>20</v>
      </c>
      <c r="E453">
        <v>221</v>
      </c>
    </row>
    <row r="454" spans="1:5" x14ac:dyDescent="0.2">
      <c r="A454" t="s">
        <v>20</v>
      </c>
      <c r="B454">
        <v>5419</v>
      </c>
      <c r="D454" t="s">
        <v>20</v>
      </c>
      <c r="E454">
        <v>2805</v>
      </c>
    </row>
    <row r="455" spans="1:5" x14ac:dyDescent="0.2">
      <c r="A455" t="s">
        <v>20</v>
      </c>
      <c r="B455">
        <v>165</v>
      </c>
      <c r="D455" t="s">
        <v>20</v>
      </c>
      <c r="E455">
        <v>68</v>
      </c>
    </row>
    <row r="456" spans="1:5" x14ac:dyDescent="0.2">
      <c r="A456" t="s">
        <v>20</v>
      </c>
      <c r="B456">
        <v>1965</v>
      </c>
      <c r="D456" t="s">
        <v>20</v>
      </c>
      <c r="E456">
        <v>183</v>
      </c>
    </row>
    <row r="457" spans="1:5" x14ac:dyDescent="0.2">
      <c r="A457" t="s">
        <v>20</v>
      </c>
      <c r="B457">
        <v>16</v>
      </c>
      <c r="D457" t="s">
        <v>20</v>
      </c>
      <c r="E457">
        <v>133</v>
      </c>
    </row>
    <row r="458" spans="1:5" x14ac:dyDescent="0.2">
      <c r="A458" t="s">
        <v>20</v>
      </c>
      <c r="B458">
        <v>107</v>
      </c>
      <c r="D458" t="s">
        <v>20</v>
      </c>
      <c r="E458">
        <v>2489</v>
      </c>
    </row>
    <row r="459" spans="1:5" x14ac:dyDescent="0.2">
      <c r="A459" t="s">
        <v>20</v>
      </c>
      <c r="B459">
        <v>134</v>
      </c>
      <c r="D459" t="s">
        <v>20</v>
      </c>
      <c r="E459">
        <v>69</v>
      </c>
    </row>
    <row r="460" spans="1:5" x14ac:dyDescent="0.2">
      <c r="A460" t="s">
        <v>20</v>
      </c>
      <c r="B460">
        <v>198</v>
      </c>
      <c r="D460" t="s">
        <v>20</v>
      </c>
      <c r="E460">
        <v>279</v>
      </c>
    </row>
    <row r="461" spans="1:5" x14ac:dyDescent="0.2">
      <c r="A461" t="s">
        <v>20</v>
      </c>
      <c r="B461">
        <v>111</v>
      </c>
      <c r="D461" t="s">
        <v>20</v>
      </c>
      <c r="E461">
        <v>210</v>
      </c>
    </row>
    <row r="462" spans="1:5" x14ac:dyDescent="0.2">
      <c r="A462" t="s">
        <v>20</v>
      </c>
      <c r="B462">
        <v>222</v>
      </c>
      <c r="D462" t="s">
        <v>20</v>
      </c>
      <c r="E462">
        <v>2100</v>
      </c>
    </row>
    <row r="463" spans="1:5" x14ac:dyDescent="0.2">
      <c r="A463" t="s">
        <v>20</v>
      </c>
      <c r="B463">
        <v>6212</v>
      </c>
      <c r="D463" t="s">
        <v>20</v>
      </c>
      <c r="E463">
        <v>252</v>
      </c>
    </row>
    <row r="464" spans="1:5" x14ac:dyDescent="0.2">
      <c r="A464" t="s">
        <v>20</v>
      </c>
      <c r="B464">
        <v>98</v>
      </c>
      <c r="D464" t="s">
        <v>20</v>
      </c>
      <c r="E464">
        <v>1280</v>
      </c>
    </row>
    <row r="465" spans="1:5" x14ac:dyDescent="0.2">
      <c r="A465" t="s">
        <v>20</v>
      </c>
      <c r="B465">
        <v>92</v>
      </c>
      <c r="D465" t="s">
        <v>20</v>
      </c>
      <c r="E465">
        <v>157</v>
      </c>
    </row>
    <row r="466" spans="1:5" x14ac:dyDescent="0.2">
      <c r="A466" t="s">
        <v>20</v>
      </c>
      <c r="B466">
        <v>149</v>
      </c>
      <c r="D466" t="s">
        <v>20</v>
      </c>
      <c r="E466">
        <v>194</v>
      </c>
    </row>
    <row r="467" spans="1:5" x14ac:dyDescent="0.2">
      <c r="A467" t="s">
        <v>20</v>
      </c>
      <c r="B467">
        <v>2431</v>
      </c>
      <c r="D467" t="s">
        <v>20</v>
      </c>
      <c r="E467">
        <v>82</v>
      </c>
    </row>
    <row r="468" spans="1:5" x14ac:dyDescent="0.2">
      <c r="A468" t="s">
        <v>20</v>
      </c>
      <c r="B468">
        <v>303</v>
      </c>
      <c r="D468" t="s">
        <v>20</v>
      </c>
      <c r="E468">
        <v>4233</v>
      </c>
    </row>
    <row r="469" spans="1:5" x14ac:dyDescent="0.2">
      <c r="A469" t="s">
        <v>20</v>
      </c>
      <c r="B469">
        <v>209</v>
      </c>
      <c r="D469" t="s">
        <v>20</v>
      </c>
      <c r="E469">
        <v>1297</v>
      </c>
    </row>
    <row r="470" spans="1:5" x14ac:dyDescent="0.2">
      <c r="A470" t="s">
        <v>20</v>
      </c>
      <c r="B470">
        <v>131</v>
      </c>
      <c r="D470" t="s">
        <v>20</v>
      </c>
      <c r="E470">
        <v>165</v>
      </c>
    </row>
    <row r="471" spans="1:5" x14ac:dyDescent="0.2">
      <c r="A471" t="s">
        <v>20</v>
      </c>
      <c r="B471">
        <v>164</v>
      </c>
      <c r="D471" t="s">
        <v>20</v>
      </c>
      <c r="E471">
        <v>119</v>
      </c>
    </row>
    <row r="472" spans="1:5" x14ac:dyDescent="0.2">
      <c r="A472" t="s">
        <v>20</v>
      </c>
      <c r="B472">
        <v>201</v>
      </c>
      <c r="D472" t="s">
        <v>20</v>
      </c>
      <c r="E472">
        <v>1797</v>
      </c>
    </row>
    <row r="473" spans="1:5" x14ac:dyDescent="0.2">
      <c r="A473" t="s">
        <v>20</v>
      </c>
      <c r="B473">
        <v>211</v>
      </c>
      <c r="D473" t="s">
        <v>20</v>
      </c>
      <c r="E473">
        <v>261</v>
      </c>
    </row>
    <row r="474" spans="1:5" x14ac:dyDescent="0.2">
      <c r="A474" t="s">
        <v>20</v>
      </c>
      <c r="B474">
        <v>128</v>
      </c>
      <c r="D474" t="s">
        <v>20</v>
      </c>
      <c r="E474">
        <v>157</v>
      </c>
    </row>
    <row r="475" spans="1:5" x14ac:dyDescent="0.2">
      <c r="A475" t="s">
        <v>20</v>
      </c>
      <c r="B475">
        <v>1600</v>
      </c>
      <c r="D475" t="s">
        <v>20</v>
      </c>
      <c r="E475">
        <v>3533</v>
      </c>
    </row>
    <row r="476" spans="1:5" x14ac:dyDescent="0.2">
      <c r="A476" t="s">
        <v>20</v>
      </c>
      <c r="B476">
        <v>249</v>
      </c>
      <c r="D476" t="s">
        <v>20</v>
      </c>
      <c r="E476">
        <v>155</v>
      </c>
    </row>
    <row r="477" spans="1:5" x14ac:dyDescent="0.2">
      <c r="A477" t="s">
        <v>20</v>
      </c>
      <c r="B477">
        <v>236</v>
      </c>
      <c r="D477" t="s">
        <v>20</v>
      </c>
      <c r="E477">
        <v>132</v>
      </c>
    </row>
    <row r="478" spans="1:5" x14ac:dyDescent="0.2">
      <c r="A478" t="s">
        <v>20</v>
      </c>
      <c r="B478">
        <v>4065</v>
      </c>
      <c r="D478" t="s">
        <v>20</v>
      </c>
      <c r="E478">
        <v>1354</v>
      </c>
    </row>
    <row r="479" spans="1:5" x14ac:dyDescent="0.2">
      <c r="A479" t="s">
        <v>20</v>
      </c>
      <c r="B479">
        <v>246</v>
      </c>
      <c r="D479" t="s">
        <v>20</v>
      </c>
      <c r="E479">
        <v>48</v>
      </c>
    </row>
    <row r="480" spans="1:5" x14ac:dyDescent="0.2">
      <c r="A480" t="s">
        <v>20</v>
      </c>
      <c r="B480">
        <v>2475</v>
      </c>
      <c r="D480" t="s">
        <v>20</v>
      </c>
      <c r="E480">
        <v>110</v>
      </c>
    </row>
    <row r="481" spans="1:5" x14ac:dyDescent="0.2">
      <c r="A481" t="s">
        <v>20</v>
      </c>
      <c r="B481">
        <v>76</v>
      </c>
      <c r="D481" t="s">
        <v>20</v>
      </c>
      <c r="E481">
        <v>172</v>
      </c>
    </row>
    <row r="482" spans="1:5" x14ac:dyDescent="0.2">
      <c r="A482" t="s">
        <v>20</v>
      </c>
      <c r="B482">
        <v>54</v>
      </c>
      <c r="D482" t="s">
        <v>20</v>
      </c>
      <c r="E482">
        <v>307</v>
      </c>
    </row>
    <row r="483" spans="1:5" x14ac:dyDescent="0.2">
      <c r="A483" t="s">
        <v>20</v>
      </c>
      <c r="B483">
        <v>88</v>
      </c>
      <c r="D483" t="s">
        <v>20</v>
      </c>
      <c r="E483">
        <v>160</v>
      </c>
    </row>
    <row r="484" spans="1:5" x14ac:dyDescent="0.2">
      <c r="A484" t="s">
        <v>20</v>
      </c>
      <c r="B484">
        <v>85</v>
      </c>
      <c r="D484" t="s">
        <v>20</v>
      </c>
      <c r="E484">
        <v>1467</v>
      </c>
    </row>
    <row r="485" spans="1:5" x14ac:dyDescent="0.2">
      <c r="A485" t="s">
        <v>20</v>
      </c>
      <c r="B485">
        <v>170</v>
      </c>
      <c r="D485" t="s">
        <v>20</v>
      </c>
      <c r="E485">
        <v>2662</v>
      </c>
    </row>
    <row r="486" spans="1:5" x14ac:dyDescent="0.2">
      <c r="A486" t="s">
        <v>20</v>
      </c>
      <c r="B486">
        <v>330</v>
      </c>
      <c r="D486" t="s">
        <v>20</v>
      </c>
      <c r="E486">
        <v>452</v>
      </c>
    </row>
    <row r="487" spans="1:5" x14ac:dyDescent="0.2">
      <c r="A487" t="s">
        <v>20</v>
      </c>
      <c r="B487">
        <v>127</v>
      </c>
      <c r="D487" t="s">
        <v>20</v>
      </c>
      <c r="E487">
        <v>158</v>
      </c>
    </row>
    <row r="488" spans="1:5" x14ac:dyDescent="0.2">
      <c r="A488" t="s">
        <v>20</v>
      </c>
      <c r="B488">
        <v>411</v>
      </c>
      <c r="D488" t="s">
        <v>20</v>
      </c>
      <c r="E488">
        <v>225</v>
      </c>
    </row>
    <row r="489" spans="1:5" x14ac:dyDescent="0.2">
      <c r="A489" t="s">
        <v>20</v>
      </c>
      <c r="B489">
        <v>180</v>
      </c>
      <c r="D489" t="s">
        <v>20</v>
      </c>
      <c r="E489">
        <v>65</v>
      </c>
    </row>
    <row r="490" spans="1:5" x14ac:dyDescent="0.2">
      <c r="A490" t="s">
        <v>20</v>
      </c>
      <c r="B490">
        <v>374</v>
      </c>
      <c r="D490" t="s">
        <v>20</v>
      </c>
      <c r="E490">
        <v>163</v>
      </c>
    </row>
    <row r="491" spans="1:5" x14ac:dyDescent="0.2">
      <c r="A491" t="s">
        <v>20</v>
      </c>
      <c r="B491">
        <v>71</v>
      </c>
      <c r="D491" t="s">
        <v>20</v>
      </c>
      <c r="E491">
        <v>85</v>
      </c>
    </row>
    <row r="492" spans="1:5" x14ac:dyDescent="0.2">
      <c r="A492" t="s">
        <v>20</v>
      </c>
      <c r="B492">
        <v>203</v>
      </c>
      <c r="D492" t="s">
        <v>20</v>
      </c>
      <c r="E492">
        <v>217</v>
      </c>
    </row>
    <row r="493" spans="1:5" x14ac:dyDescent="0.2">
      <c r="A493" t="s">
        <v>20</v>
      </c>
      <c r="B493">
        <v>113</v>
      </c>
      <c r="D493" t="s">
        <v>20</v>
      </c>
      <c r="E493">
        <v>150</v>
      </c>
    </row>
    <row r="494" spans="1:5" x14ac:dyDescent="0.2">
      <c r="A494" t="s">
        <v>20</v>
      </c>
      <c r="B494">
        <v>96</v>
      </c>
      <c r="D494" t="s">
        <v>20</v>
      </c>
      <c r="E494">
        <v>3272</v>
      </c>
    </row>
    <row r="495" spans="1:5" x14ac:dyDescent="0.2">
      <c r="A495" t="s">
        <v>20</v>
      </c>
      <c r="B495">
        <v>498</v>
      </c>
      <c r="D495" t="s">
        <v>20</v>
      </c>
      <c r="E495">
        <v>300</v>
      </c>
    </row>
    <row r="496" spans="1:5" x14ac:dyDescent="0.2">
      <c r="A496" t="s">
        <v>20</v>
      </c>
      <c r="B496">
        <v>180</v>
      </c>
      <c r="D496" t="s">
        <v>20</v>
      </c>
      <c r="E496">
        <v>126</v>
      </c>
    </row>
    <row r="497" spans="1:5" x14ac:dyDescent="0.2">
      <c r="A497" t="s">
        <v>20</v>
      </c>
      <c r="B497">
        <v>27</v>
      </c>
      <c r="D497" t="s">
        <v>20</v>
      </c>
      <c r="E497">
        <v>2320</v>
      </c>
    </row>
    <row r="498" spans="1:5" x14ac:dyDescent="0.2">
      <c r="A498" t="s">
        <v>20</v>
      </c>
      <c r="B498">
        <v>2331</v>
      </c>
      <c r="D498" t="s">
        <v>20</v>
      </c>
      <c r="E498">
        <v>81</v>
      </c>
    </row>
    <row r="499" spans="1:5" x14ac:dyDescent="0.2">
      <c r="A499" t="s">
        <v>20</v>
      </c>
      <c r="B499">
        <v>113</v>
      </c>
      <c r="D499" t="s">
        <v>20</v>
      </c>
      <c r="E499">
        <v>1887</v>
      </c>
    </row>
    <row r="500" spans="1:5" x14ac:dyDescent="0.2">
      <c r="A500" t="s">
        <v>20</v>
      </c>
      <c r="B500">
        <v>164</v>
      </c>
      <c r="D500" t="s">
        <v>20</v>
      </c>
      <c r="E500">
        <v>4358</v>
      </c>
    </row>
    <row r="501" spans="1:5" x14ac:dyDescent="0.2">
      <c r="A501" t="s">
        <v>20</v>
      </c>
      <c r="B501">
        <v>164</v>
      </c>
      <c r="D501" t="s">
        <v>20</v>
      </c>
      <c r="E501">
        <v>53</v>
      </c>
    </row>
    <row r="502" spans="1:5" x14ac:dyDescent="0.2">
      <c r="A502" t="s">
        <v>20</v>
      </c>
      <c r="B502">
        <v>336</v>
      </c>
      <c r="D502" t="s">
        <v>20</v>
      </c>
      <c r="E502">
        <v>2414</v>
      </c>
    </row>
    <row r="503" spans="1:5" x14ac:dyDescent="0.2">
      <c r="A503" t="s">
        <v>20</v>
      </c>
      <c r="B503">
        <v>1917</v>
      </c>
      <c r="D503" t="s">
        <v>20</v>
      </c>
      <c r="E503">
        <v>80</v>
      </c>
    </row>
    <row r="504" spans="1:5" x14ac:dyDescent="0.2">
      <c r="A504" t="s">
        <v>20</v>
      </c>
      <c r="B504">
        <v>95</v>
      </c>
      <c r="D504" t="s">
        <v>20</v>
      </c>
      <c r="E504">
        <v>193</v>
      </c>
    </row>
    <row r="505" spans="1:5" x14ac:dyDescent="0.2">
      <c r="A505" t="s">
        <v>20</v>
      </c>
      <c r="B505">
        <v>147</v>
      </c>
      <c r="D505" t="s">
        <v>20</v>
      </c>
      <c r="E505">
        <v>52</v>
      </c>
    </row>
    <row r="506" spans="1:5" x14ac:dyDescent="0.2">
      <c r="A506" t="s">
        <v>20</v>
      </c>
      <c r="B506">
        <v>86</v>
      </c>
      <c r="D506" t="s">
        <v>20</v>
      </c>
      <c r="E506">
        <v>290</v>
      </c>
    </row>
    <row r="507" spans="1:5" x14ac:dyDescent="0.2">
      <c r="A507" t="s">
        <v>20</v>
      </c>
      <c r="B507">
        <v>83</v>
      </c>
      <c r="D507" t="s">
        <v>20</v>
      </c>
      <c r="E507">
        <v>122</v>
      </c>
    </row>
    <row r="508" spans="1:5" x14ac:dyDescent="0.2">
      <c r="A508" t="s">
        <v>20</v>
      </c>
      <c r="B508">
        <v>676</v>
      </c>
      <c r="D508" t="s">
        <v>20</v>
      </c>
      <c r="E508">
        <v>1470</v>
      </c>
    </row>
    <row r="509" spans="1:5" x14ac:dyDescent="0.2">
      <c r="A509" t="s">
        <v>20</v>
      </c>
      <c r="B509">
        <v>361</v>
      </c>
      <c r="D509" t="s">
        <v>20</v>
      </c>
      <c r="E509">
        <v>165</v>
      </c>
    </row>
    <row r="510" spans="1:5" x14ac:dyDescent="0.2">
      <c r="A510" t="s">
        <v>20</v>
      </c>
      <c r="B510">
        <v>131</v>
      </c>
      <c r="D510" t="s">
        <v>20</v>
      </c>
      <c r="E510">
        <v>182</v>
      </c>
    </row>
    <row r="511" spans="1:5" x14ac:dyDescent="0.2">
      <c r="A511" t="s">
        <v>20</v>
      </c>
      <c r="B511">
        <v>126</v>
      </c>
      <c r="D511" t="s">
        <v>20</v>
      </c>
      <c r="E511">
        <v>199</v>
      </c>
    </row>
    <row r="512" spans="1:5" x14ac:dyDescent="0.2">
      <c r="A512" t="s">
        <v>20</v>
      </c>
      <c r="B512">
        <v>275</v>
      </c>
      <c r="D512" t="s">
        <v>20</v>
      </c>
      <c r="E512">
        <v>56</v>
      </c>
    </row>
    <row r="513" spans="1:5" x14ac:dyDescent="0.2">
      <c r="A513" t="s">
        <v>20</v>
      </c>
      <c r="B513">
        <v>67</v>
      </c>
      <c r="D513" t="s">
        <v>20</v>
      </c>
      <c r="E513">
        <v>1460</v>
      </c>
    </row>
    <row r="514" spans="1:5" x14ac:dyDescent="0.2">
      <c r="A514" t="s">
        <v>20</v>
      </c>
      <c r="B514">
        <v>154</v>
      </c>
      <c r="D514" t="s">
        <v>20</v>
      </c>
      <c r="E514">
        <v>123</v>
      </c>
    </row>
    <row r="515" spans="1:5" x14ac:dyDescent="0.2">
      <c r="A515" t="s">
        <v>20</v>
      </c>
      <c r="B515">
        <v>1782</v>
      </c>
      <c r="D515" t="s">
        <v>20</v>
      </c>
      <c r="E515">
        <v>159</v>
      </c>
    </row>
    <row r="516" spans="1:5" x14ac:dyDescent="0.2">
      <c r="A516" t="s">
        <v>20</v>
      </c>
      <c r="B516">
        <v>903</v>
      </c>
      <c r="D516" t="s">
        <v>20</v>
      </c>
      <c r="E516">
        <v>110</v>
      </c>
    </row>
    <row r="517" spans="1:5" x14ac:dyDescent="0.2">
      <c r="A517" t="s">
        <v>20</v>
      </c>
      <c r="B517">
        <v>94</v>
      </c>
      <c r="D517" t="s">
        <v>20</v>
      </c>
      <c r="E517">
        <v>236</v>
      </c>
    </row>
    <row r="518" spans="1:5" x14ac:dyDescent="0.2">
      <c r="A518" t="s">
        <v>20</v>
      </c>
      <c r="B518">
        <v>180</v>
      </c>
      <c r="D518" t="s">
        <v>20</v>
      </c>
      <c r="E518">
        <v>191</v>
      </c>
    </row>
    <row r="519" spans="1:5" x14ac:dyDescent="0.2">
      <c r="A519" t="s">
        <v>20</v>
      </c>
      <c r="B519">
        <v>533</v>
      </c>
      <c r="D519" t="s">
        <v>20</v>
      </c>
      <c r="E519">
        <v>3934</v>
      </c>
    </row>
    <row r="520" spans="1:5" x14ac:dyDescent="0.2">
      <c r="A520" t="s">
        <v>20</v>
      </c>
      <c r="B520">
        <v>2443</v>
      </c>
      <c r="D520" t="s">
        <v>20</v>
      </c>
      <c r="E520">
        <v>80</v>
      </c>
    </row>
    <row r="521" spans="1:5" x14ac:dyDescent="0.2">
      <c r="A521" t="s">
        <v>20</v>
      </c>
      <c r="B521">
        <v>89</v>
      </c>
      <c r="D521" t="s">
        <v>20</v>
      </c>
      <c r="E521">
        <v>462</v>
      </c>
    </row>
    <row r="522" spans="1:5" x14ac:dyDescent="0.2">
      <c r="A522" t="s">
        <v>20</v>
      </c>
      <c r="B522">
        <v>159</v>
      </c>
      <c r="D522" t="s">
        <v>20</v>
      </c>
      <c r="E522">
        <v>179</v>
      </c>
    </row>
    <row r="523" spans="1:5" x14ac:dyDescent="0.2">
      <c r="A523" t="s">
        <v>20</v>
      </c>
      <c r="B523">
        <v>50</v>
      </c>
      <c r="D523" t="s">
        <v>20</v>
      </c>
      <c r="E523">
        <v>1866</v>
      </c>
    </row>
    <row r="524" spans="1:5" x14ac:dyDescent="0.2">
      <c r="A524" t="s">
        <v>20</v>
      </c>
      <c r="B524">
        <v>186</v>
      </c>
      <c r="D524" t="s">
        <v>20</v>
      </c>
      <c r="E524">
        <v>156</v>
      </c>
    </row>
    <row r="525" spans="1:5" x14ac:dyDescent="0.2">
      <c r="A525" t="s">
        <v>20</v>
      </c>
      <c r="B525">
        <v>1071</v>
      </c>
      <c r="D525" t="s">
        <v>20</v>
      </c>
      <c r="E525">
        <v>255</v>
      </c>
    </row>
    <row r="526" spans="1:5" x14ac:dyDescent="0.2">
      <c r="A526" t="s">
        <v>20</v>
      </c>
      <c r="B526">
        <v>117</v>
      </c>
      <c r="D526" t="s">
        <v>20</v>
      </c>
      <c r="E526">
        <v>2261</v>
      </c>
    </row>
    <row r="527" spans="1:5" x14ac:dyDescent="0.2">
      <c r="A527" t="s">
        <v>20</v>
      </c>
      <c r="B527">
        <v>70</v>
      </c>
      <c r="D527" t="s">
        <v>20</v>
      </c>
      <c r="E527">
        <v>40</v>
      </c>
    </row>
    <row r="528" spans="1:5" x14ac:dyDescent="0.2">
      <c r="A528" t="s">
        <v>20</v>
      </c>
      <c r="B528">
        <v>135</v>
      </c>
      <c r="D528" t="s">
        <v>20</v>
      </c>
      <c r="E528">
        <v>2289</v>
      </c>
    </row>
    <row r="529" spans="1:5" x14ac:dyDescent="0.2">
      <c r="A529" t="s">
        <v>20</v>
      </c>
      <c r="B529">
        <v>768</v>
      </c>
      <c r="D529" t="s">
        <v>20</v>
      </c>
      <c r="E529">
        <v>65</v>
      </c>
    </row>
    <row r="530" spans="1:5" x14ac:dyDescent="0.2">
      <c r="A530" t="s">
        <v>20</v>
      </c>
      <c r="B530">
        <v>199</v>
      </c>
      <c r="D530" t="s">
        <v>20</v>
      </c>
      <c r="E530">
        <v>3777</v>
      </c>
    </row>
    <row r="531" spans="1:5" x14ac:dyDescent="0.2">
      <c r="A531" t="s">
        <v>20</v>
      </c>
      <c r="B531">
        <v>107</v>
      </c>
      <c r="D531" t="s">
        <v>20</v>
      </c>
      <c r="E531">
        <v>184</v>
      </c>
    </row>
    <row r="532" spans="1:5" x14ac:dyDescent="0.2">
      <c r="A532" t="s">
        <v>20</v>
      </c>
      <c r="B532">
        <v>195</v>
      </c>
      <c r="D532" t="s">
        <v>20</v>
      </c>
      <c r="E532">
        <v>85</v>
      </c>
    </row>
    <row r="533" spans="1:5" x14ac:dyDescent="0.2">
      <c r="A533" t="s">
        <v>20</v>
      </c>
      <c r="B533">
        <v>3376</v>
      </c>
      <c r="D533" t="s">
        <v>20</v>
      </c>
      <c r="E533">
        <v>144</v>
      </c>
    </row>
    <row r="534" spans="1:5" x14ac:dyDescent="0.2">
      <c r="A534" t="s">
        <v>20</v>
      </c>
      <c r="B534">
        <v>41</v>
      </c>
      <c r="D534" t="s">
        <v>20</v>
      </c>
      <c r="E534">
        <v>1902</v>
      </c>
    </row>
    <row r="535" spans="1:5" x14ac:dyDescent="0.2">
      <c r="A535" t="s">
        <v>20</v>
      </c>
      <c r="B535">
        <v>1821</v>
      </c>
      <c r="D535" t="s">
        <v>20</v>
      </c>
      <c r="E535">
        <v>105</v>
      </c>
    </row>
    <row r="536" spans="1:5" x14ac:dyDescent="0.2">
      <c r="A536" t="s">
        <v>20</v>
      </c>
      <c r="B536">
        <v>164</v>
      </c>
      <c r="D536" t="s">
        <v>20</v>
      </c>
      <c r="E536">
        <v>132</v>
      </c>
    </row>
    <row r="537" spans="1:5" x14ac:dyDescent="0.2">
      <c r="A537" t="s">
        <v>20</v>
      </c>
      <c r="B537">
        <v>157</v>
      </c>
      <c r="D537" t="s">
        <v>20</v>
      </c>
      <c r="E537">
        <v>96</v>
      </c>
    </row>
    <row r="538" spans="1:5" x14ac:dyDescent="0.2">
      <c r="A538" t="s">
        <v>20</v>
      </c>
      <c r="B538">
        <v>246</v>
      </c>
      <c r="D538" t="s">
        <v>20</v>
      </c>
      <c r="E538">
        <v>114</v>
      </c>
    </row>
    <row r="539" spans="1:5" x14ac:dyDescent="0.2">
      <c r="A539" t="s">
        <v>20</v>
      </c>
      <c r="B539">
        <v>1396</v>
      </c>
      <c r="D539" t="s">
        <v>20</v>
      </c>
      <c r="E539">
        <v>203</v>
      </c>
    </row>
    <row r="540" spans="1:5" x14ac:dyDescent="0.2">
      <c r="A540" t="s">
        <v>20</v>
      </c>
      <c r="B540">
        <v>2506</v>
      </c>
      <c r="D540" t="s">
        <v>20</v>
      </c>
      <c r="E540">
        <v>1559</v>
      </c>
    </row>
    <row r="541" spans="1:5" x14ac:dyDescent="0.2">
      <c r="A541" t="s">
        <v>20</v>
      </c>
      <c r="B541">
        <v>244</v>
      </c>
      <c r="D541" t="s">
        <v>20</v>
      </c>
      <c r="E541">
        <v>1548</v>
      </c>
    </row>
    <row r="542" spans="1:5" x14ac:dyDescent="0.2">
      <c r="A542" t="s">
        <v>20</v>
      </c>
      <c r="B542">
        <v>146</v>
      </c>
      <c r="D542" t="s">
        <v>20</v>
      </c>
      <c r="E542">
        <v>80</v>
      </c>
    </row>
    <row r="543" spans="1:5" x14ac:dyDescent="0.2">
      <c r="A543" t="s">
        <v>20</v>
      </c>
      <c r="B543">
        <v>1267</v>
      </c>
      <c r="D543" t="s">
        <v>20</v>
      </c>
      <c r="E543">
        <v>131</v>
      </c>
    </row>
    <row r="544" spans="1:5" x14ac:dyDescent="0.2">
      <c r="A544" t="s">
        <v>20</v>
      </c>
      <c r="B544">
        <v>1561</v>
      </c>
      <c r="D544" t="s">
        <v>20</v>
      </c>
      <c r="E544">
        <v>112</v>
      </c>
    </row>
    <row r="545" spans="1:5" x14ac:dyDescent="0.2">
      <c r="A545" t="s">
        <v>20</v>
      </c>
      <c r="B545">
        <v>48</v>
      </c>
      <c r="D545" t="s">
        <v>20</v>
      </c>
      <c r="E545">
        <v>155</v>
      </c>
    </row>
    <row r="546" spans="1:5" x14ac:dyDescent="0.2">
      <c r="A546" t="s">
        <v>20</v>
      </c>
      <c r="B546">
        <v>2739</v>
      </c>
      <c r="D546" t="s">
        <v>20</v>
      </c>
      <c r="E546">
        <v>266</v>
      </c>
    </row>
    <row r="547" spans="1:5" x14ac:dyDescent="0.2">
      <c r="A547" t="s">
        <v>20</v>
      </c>
      <c r="B547">
        <v>3537</v>
      </c>
      <c r="D547" t="s">
        <v>20</v>
      </c>
      <c r="E547">
        <v>155</v>
      </c>
    </row>
    <row r="548" spans="1:5" x14ac:dyDescent="0.2">
      <c r="A548" t="s">
        <v>20</v>
      </c>
      <c r="B548">
        <v>2107</v>
      </c>
      <c r="D548" t="s">
        <v>20</v>
      </c>
      <c r="E548">
        <v>207</v>
      </c>
    </row>
    <row r="549" spans="1:5" x14ac:dyDescent="0.2">
      <c r="A549" t="s">
        <v>20</v>
      </c>
      <c r="B549">
        <v>3318</v>
      </c>
      <c r="D549" t="s">
        <v>20</v>
      </c>
      <c r="E549">
        <v>245</v>
      </c>
    </row>
    <row r="550" spans="1:5" x14ac:dyDescent="0.2">
      <c r="A550" t="s">
        <v>20</v>
      </c>
      <c r="B550">
        <v>340</v>
      </c>
      <c r="D550" t="s">
        <v>20</v>
      </c>
      <c r="E550">
        <v>1573</v>
      </c>
    </row>
    <row r="551" spans="1:5" x14ac:dyDescent="0.2">
      <c r="A551" t="s">
        <v>20</v>
      </c>
      <c r="B551">
        <v>1442</v>
      </c>
      <c r="D551" t="s">
        <v>20</v>
      </c>
      <c r="E551">
        <v>114</v>
      </c>
    </row>
    <row r="552" spans="1:5" x14ac:dyDescent="0.2">
      <c r="A552" t="s">
        <v>20</v>
      </c>
      <c r="B552">
        <v>126</v>
      </c>
      <c r="D552" t="s">
        <v>20</v>
      </c>
      <c r="E552">
        <v>93</v>
      </c>
    </row>
    <row r="553" spans="1:5" x14ac:dyDescent="0.2">
      <c r="A553" t="s">
        <v>20</v>
      </c>
      <c r="B553">
        <v>524</v>
      </c>
      <c r="D553" t="s">
        <v>20</v>
      </c>
      <c r="E553">
        <v>1681</v>
      </c>
    </row>
    <row r="554" spans="1:5" x14ac:dyDescent="0.2">
      <c r="A554" t="s">
        <v>20</v>
      </c>
      <c r="B554">
        <v>1989</v>
      </c>
      <c r="D554" t="s">
        <v>20</v>
      </c>
      <c r="E554">
        <v>32</v>
      </c>
    </row>
    <row r="555" spans="1:5" x14ac:dyDescent="0.2">
      <c r="A555" t="s">
        <v>20</v>
      </c>
      <c r="B555">
        <v>157</v>
      </c>
      <c r="D555" t="s">
        <v>20</v>
      </c>
      <c r="E555">
        <v>135</v>
      </c>
    </row>
    <row r="556" spans="1:5" x14ac:dyDescent="0.2">
      <c r="A556" t="s">
        <v>20</v>
      </c>
      <c r="B556">
        <v>4498</v>
      </c>
      <c r="D556" t="s">
        <v>20</v>
      </c>
      <c r="E556">
        <v>140</v>
      </c>
    </row>
    <row r="557" spans="1:5" x14ac:dyDescent="0.2">
      <c r="A557" t="s">
        <v>20</v>
      </c>
      <c r="B557">
        <v>80</v>
      </c>
      <c r="D557" t="s">
        <v>20</v>
      </c>
      <c r="E557">
        <v>92</v>
      </c>
    </row>
    <row r="558" spans="1:5" x14ac:dyDescent="0.2">
      <c r="A558" t="s">
        <v>20</v>
      </c>
      <c r="B558">
        <v>43</v>
      </c>
      <c r="D558" t="s">
        <v>20</v>
      </c>
      <c r="E558">
        <v>1015</v>
      </c>
    </row>
    <row r="559" spans="1:5" x14ac:dyDescent="0.2">
      <c r="A559" t="s">
        <v>20</v>
      </c>
      <c r="B559">
        <v>2053</v>
      </c>
      <c r="D559" t="s">
        <v>20</v>
      </c>
      <c r="E559">
        <v>323</v>
      </c>
    </row>
    <row r="560" spans="1:5" x14ac:dyDescent="0.2">
      <c r="A560" t="s">
        <v>20</v>
      </c>
      <c r="B560">
        <v>168</v>
      </c>
      <c r="D560" t="s">
        <v>20</v>
      </c>
      <c r="E560">
        <v>2326</v>
      </c>
    </row>
    <row r="561" spans="1:5" x14ac:dyDescent="0.2">
      <c r="A561" t="s">
        <v>20</v>
      </c>
      <c r="B561">
        <v>4289</v>
      </c>
      <c r="D561" t="s">
        <v>20</v>
      </c>
      <c r="E561">
        <v>381</v>
      </c>
    </row>
    <row r="562" spans="1:5" x14ac:dyDescent="0.2">
      <c r="A562" t="s">
        <v>20</v>
      </c>
      <c r="B562">
        <v>165</v>
      </c>
      <c r="D562" t="s">
        <v>20</v>
      </c>
      <c r="E562">
        <v>480</v>
      </c>
    </row>
    <row r="563" spans="1:5" x14ac:dyDescent="0.2">
      <c r="A563" t="s">
        <v>20</v>
      </c>
      <c r="B563">
        <v>1815</v>
      </c>
      <c r="D563" t="s">
        <v>20</v>
      </c>
      <c r="E563">
        <v>226</v>
      </c>
    </row>
    <row r="564" spans="1:5" x14ac:dyDescent="0.2">
      <c r="A564" t="s">
        <v>20</v>
      </c>
      <c r="B564">
        <v>397</v>
      </c>
      <c r="D564" t="s">
        <v>20</v>
      </c>
      <c r="E564">
        <v>241</v>
      </c>
    </row>
    <row r="565" spans="1:5" x14ac:dyDescent="0.2">
      <c r="A565" t="s">
        <v>20</v>
      </c>
      <c r="B565">
        <v>1539</v>
      </c>
      <c r="D565" t="s">
        <v>20</v>
      </c>
      <c r="E565">
        <v>132</v>
      </c>
    </row>
    <row r="566" spans="1:5" x14ac:dyDescent="0.2">
      <c r="A566" t="s">
        <v>20</v>
      </c>
      <c r="B566">
        <v>138</v>
      </c>
      <c r="D566" t="s">
        <v>20</v>
      </c>
      <c r="E566">
        <v>2043</v>
      </c>
    </row>
    <row r="567" spans="1:5" x14ac:dyDescent="0.2">
      <c r="A567" t="s">
        <v>20</v>
      </c>
      <c r="B567">
        <v>3594</v>
      </c>
    </row>
    <row r="568" spans="1:5" x14ac:dyDescent="0.2">
      <c r="A568" t="s">
        <v>20</v>
      </c>
      <c r="B568">
        <v>5880</v>
      </c>
    </row>
    <row r="569" spans="1:5" x14ac:dyDescent="0.2">
      <c r="A569" t="s">
        <v>20</v>
      </c>
      <c r="B569">
        <v>112</v>
      </c>
    </row>
    <row r="570" spans="1:5" x14ac:dyDescent="0.2">
      <c r="A570" t="s">
        <v>20</v>
      </c>
      <c r="B570">
        <v>943</v>
      </c>
    </row>
    <row r="571" spans="1:5" x14ac:dyDescent="0.2">
      <c r="A571" t="s">
        <v>20</v>
      </c>
      <c r="B571">
        <v>2468</v>
      </c>
    </row>
    <row r="572" spans="1:5" x14ac:dyDescent="0.2">
      <c r="A572" t="s">
        <v>20</v>
      </c>
      <c r="B572">
        <v>2551</v>
      </c>
    </row>
    <row r="573" spans="1:5" x14ac:dyDescent="0.2">
      <c r="A573" t="s">
        <v>20</v>
      </c>
      <c r="B573">
        <v>101</v>
      </c>
    </row>
    <row r="574" spans="1:5" x14ac:dyDescent="0.2">
      <c r="A574" t="s">
        <v>20</v>
      </c>
      <c r="B574">
        <v>92</v>
      </c>
    </row>
    <row r="575" spans="1:5" x14ac:dyDescent="0.2">
      <c r="A575" t="s">
        <v>20</v>
      </c>
      <c r="B575">
        <v>62</v>
      </c>
    </row>
    <row r="576" spans="1:5" x14ac:dyDescent="0.2">
      <c r="A576" t="s">
        <v>20</v>
      </c>
      <c r="B576">
        <v>149</v>
      </c>
    </row>
    <row r="577" spans="1:2" x14ac:dyDescent="0.2">
      <c r="A577" t="s">
        <v>20</v>
      </c>
      <c r="B577">
        <v>329</v>
      </c>
    </row>
    <row r="578" spans="1:2" x14ac:dyDescent="0.2">
      <c r="A578" t="s">
        <v>20</v>
      </c>
      <c r="B578">
        <v>97</v>
      </c>
    </row>
    <row r="579" spans="1:2" x14ac:dyDescent="0.2">
      <c r="A579" t="s">
        <v>20</v>
      </c>
      <c r="B579">
        <v>1784</v>
      </c>
    </row>
    <row r="580" spans="1:2" x14ac:dyDescent="0.2">
      <c r="A580" t="s">
        <v>20</v>
      </c>
      <c r="B580">
        <v>1684</v>
      </c>
    </row>
    <row r="581" spans="1:2" x14ac:dyDescent="0.2">
      <c r="A581" t="s">
        <v>20</v>
      </c>
      <c r="B581">
        <v>250</v>
      </c>
    </row>
    <row r="582" spans="1:2" x14ac:dyDescent="0.2">
      <c r="A582" t="s">
        <v>20</v>
      </c>
      <c r="B582">
        <v>238</v>
      </c>
    </row>
    <row r="583" spans="1:2" x14ac:dyDescent="0.2">
      <c r="A583" t="s">
        <v>20</v>
      </c>
      <c r="B583">
        <v>53</v>
      </c>
    </row>
    <row r="584" spans="1:2" x14ac:dyDescent="0.2">
      <c r="A584" t="s">
        <v>20</v>
      </c>
      <c r="B584">
        <v>214</v>
      </c>
    </row>
    <row r="585" spans="1:2" x14ac:dyDescent="0.2">
      <c r="A585" t="s">
        <v>20</v>
      </c>
      <c r="B585">
        <v>222</v>
      </c>
    </row>
    <row r="586" spans="1:2" x14ac:dyDescent="0.2">
      <c r="A586" t="s">
        <v>20</v>
      </c>
      <c r="B586">
        <v>1884</v>
      </c>
    </row>
    <row r="587" spans="1:2" x14ac:dyDescent="0.2">
      <c r="A587" t="s">
        <v>20</v>
      </c>
      <c r="B587">
        <v>218</v>
      </c>
    </row>
    <row r="588" spans="1:2" x14ac:dyDescent="0.2">
      <c r="A588" t="s">
        <v>20</v>
      </c>
      <c r="B588">
        <v>6465</v>
      </c>
    </row>
    <row r="589" spans="1:2" x14ac:dyDescent="0.2">
      <c r="A589" t="s">
        <v>20</v>
      </c>
      <c r="B589">
        <v>59</v>
      </c>
    </row>
    <row r="590" spans="1:2" x14ac:dyDescent="0.2">
      <c r="A590" t="s">
        <v>20</v>
      </c>
      <c r="B590">
        <v>88</v>
      </c>
    </row>
    <row r="591" spans="1:2" x14ac:dyDescent="0.2">
      <c r="A591" t="s">
        <v>20</v>
      </c>
      <c r="B591">
        <v>1697</v>
      </c>
    </row>
    <row r="592" spans="1:2" x14ac:dyDescent="0.2">
      <c r="A592" t="s">
        <v>20</v>
      </c>
      <c r="B592">
        <v>92</v>
      </c>
    </row>
    <row r="593" spans="1:2" x14ac:dyDescent="0.2">
      <c r="A593" t="s">
        <v>20</v>
      </c>
      <c r="B593">
        <v>186</v>
      </c>
    </row>
    <row r="594" spans="1:2" x14ac:dyDescent="0.2">
      <c r="A594" t="s">
        <v>20</v>
      </c>
      <c r="B594">
        <v>138</v>
      </c>
    </row>
    <row r="595" spans="1:2" x14ac:dyDescent="0.2">
      <c r="A595" t="s">
        <v>20</v>
      </c>
      <c r="B595">
        <v>261</v>
      </c>
    </row>
    <row r="596" spans="1:2" x14ac:dyDescent="0.2">
      <c r="A596" t="s">
        <v>20</v>
      </c>
      <c r="B596">
        <v>107</v>
      </c>
    </row>
    <row r="597" spans="1:2" x14ac:dyDescent="0.2">
      <c r="A597" t="s">
        <v>20</v>
      </c>
      <c r="B597">
        <v>199</v>
      </c>
    </row>
    <row r="598" spans="1:2" x14ac:dyDescent="0.2">
      <c r="A598" t="s">
        <v>20</v>
      </c>
      <c r="B598">
        <v>5512</v>
      </c>
    </row>
    <row r="599" spans="1:2" x14ac:dyDescent="0.2">
      <c r="A599" t="s">
        <v>20</v>
      </c>
      <c r="B599">
        <v>86</v>
      </c>
    </row>
    <row r="600" spans="1:2" x14ac:dyDescent="0.2">
      <c r="A600" t="s">
        <v>20</v>
      </c>
      <c r="B600">
        <v>2768</v>
      </c>
    </row>
    <row r="601" spans="1:2" x14ac:dyDescent="0.2">
      <c r="A601" t="s">
        <v>20</v>
      </c>
      <c r="B601">
        <v>48</v>
      </c>
    </row>
    <row r="602" spans="1:2" x14ac:dyDescent="0.2">
      <c r="A602" t="s">
        <v>20</v>
      </c>
      <c r="B602">
        <v>87</v>
      </c>
    </row>
    <row r="603" spans="1:2" x14ac:dyDescent="0.2">
      <c r="A603" t="s">
        <v>20</v>
      </c>
      <c r="B603">
        <v>1894</v>
      </c>
    </row>
    <row r="604" spans="1:2" x14ac:dyDescent="0.2">
      <c r="A604" t="s">
        <v>20</v>
      </c>
      <c r="B604">
        <v>282</v>
      </c>
    </row>
    <row r="605" spans="1:2" x14ac:dyDescent="0.2">
      <c r="A605" t="s">
        <v>20</v>
      </c>
      <c r="B605">
        <v>116</v>
      </c>
    </row>
    <row r="606" spans="1:2" x14ac:dyDescent="0.2">
      <c r="A606" t="s">
        <v>20</v>
      </c>
      <c r="B606">
        <v>83</v>
      </c>
    </row>
    <row r="607" spans="1:2" x14ac:dyDescent="0.2">
      <c r="A607" t="s">
        <v>20</v>
      </c>
      <c r="B607">
        <v>91</v>
      </c>
    </row>
    <row r="608" spans="1:2" x14ac:dyDescent="0.2">
      <c r="A608" t="s">
        <v>20</v>
      </c>
      <c r="B608">
        <v>546</v>
      </c>
    </row>
    <row r="609" spans="1:2" x14ac:dyDescent="0.2">
      <c r="A609" t="s">
        <v>20</v>
      </c>
      <c r="B609">
        <v>393</v>
      </c>
    </row>
    <row r="610" spans="1:2" x14ac:dyDescent="0.2">
      <c r="A610" t="s">
        <v>20</v>
      </c>
      <c r="B610">
        <v>133</v>
      </c>
    </row>
    <row r="611" spans="1:2" x14ac:dyDescent="0.2">
      <c r="A611" t="s">
        <v>20</v>
      </c>
      <c r="B611">
        <v>254</v>
      </c>
    </row>
    <row r="612" spans="1:2" x14ac:dyDescent="0.2">
      <c r="A612" t="s">
        <v>20</v>
      </c>
      <c r="B612">
        <v>176</v>
      </c>
    </row>
    <row r="613" spans="1:2" x14ac:dyDescent="0.2">
      <c r="A613" t="s">
        <v>20</v>
      </c>
      <c r="B613">
        <v>337</v>
      </c>
    </row>
    <row r="614" spans="1:2" x14ac:dyDescent="0.2">
      <c r="A614" t="s">
        <v>20</v>
      </c>
      <c r="B614">
        <v>107</v>
      </c>
    </row>
    <row r="615" spans="1:2" x14ac:dyDescent="0.2">
      <c r="A615" t="s">
        <v>20</v>
      </c>
      <c r="B615">
        <v>183</v>
      </c>
    </row>
    <row r="616" spans="1:2" x14ac:dyDescent="0.2">
      <c r="A616" t="s">
        <v>20</v>
      </c>
      <c r="B616">
        <v>72</v>
      </c>
    </row>
    <row r="617" spans="1:2" x14ac:dyDescent="0.2">
      <c r="A617" t="s">
        <v>20</v>
      </c>
      <c r="B617">
        <v>295</v>
      </c>
    </row>
    <row r="618" spans="1:2" x14ac:dyDescent="0.2">
      <c r="A618" t="s">
        <v>20</v>
      </c>
      <c r="B618">
        <v>142</v>
      </c>
    </row>
    <row r="619" spans="1:2" x14ac:dyDescent="0.2">
      <c r="A619" t="s">
        <v>20</v>
      </c>
      <c r="B619">
        <v>85</v>
      </c>
    </row>
    <row r="620" spans="1:2" x14ac:dyDescent="0.2">
      <c r="A620" t="s">
        <v>20</v>
      </c>
      <c r="B620">
        <v>659</v>
      </c>
    </row>
    <row r="621" spans="1:2" x14ac:dyDescent="0.2">
      <c r="A621" t="s">
        <v>20</v>
      </c>
      <c r="B621">
        <v>121</v>
      </c>
    </row>
    <row r="622" spans="1:2" x14ac:dyDescent="0.2">
      <c r="A622" t="s">
        <v>20</v>
      </c>
      <c r="B622">
        <v>3742</v>
      </c>
    </row>
    <row r="623" spans="1:2" x14ac:dyDescent="0.2">
      <c r="A623" t="s">
        <v>20</v>
      </c>
      <c r="B623">
        <v>223</v>
      </c>
    </row>
    <row r="624" spans="1:2" x14ac:dyDescent="0.2">
      <c r="A624" t="s">
        <v>20</v>
      </c>
      <c r="B624">
        <v>133</v>
      </c>
    </row>
    <row r="625" spans="1:2" x14ac:dyDescent="0.2">
      <c r="A625" t="s">
        <v>20</v>
      </c>
      <c r="B625">
        <v>5168</v>
      </c>
    </row>
    <row r="626" spans="1:2" x14ac:dyDescent="0.2">
      <c r="A626" t="s">
        <v>20</v>
      </c>
      <c r="B626">
        <v>307</v>
      </c>
    </row>
    <row r="627" spans="1:2" x14ac:dyDescent="0.2">
      <c r="A627" t="s">
        <v>20</v>
      </c>
      <c r="B627">
        <v>2441</v>
      </c>
    </row>
    <row r="628" spans="1:2" x14ac:dyDescent="0.2">
      <c r="A628" t="s">
        <v>20</v>
      </c>
      <c r="B628">
        <v>1385</v>
      </c>
    </row>
    <row r="629" spans="1:2" x14ac:dyDescent="0.2">
      <c r="A629" t="s">
        <v>20</v>
      </c>
      <c r="B629">
        <v>190</v>
      </c>
    </row>
    <row r="630" spans="1:2" x14ac:dyDescent="0.2">
      <c r="A630" t="s">
        <v>20</v>
      </c>
      <c r="B630">
        <v>470</v>
      </c>
    </row>
    <row r="631" spans="1:2" x14ac:dyDescent="0.2">
      <c r="A631" t="s">
        <v>20</v>
      </c>
      <c r="B631">
        <v>253</v>
      </c>
    </row>
    <row r="632" spans="1:2" x14ac:dyDescent="0.2">
      <c r="A632" t="s">
        <v>20</v>
      </c>
      <c r="B632">
        <v>1113</v>
      </c>
    </row>
    <row r="633" spans="1:2" x14ac:dyDescent="0.2">
      <c r="A633" t="s">
        <v>20</v>
      </c>
      <c r="B633">
        <v>2283</v>
      </c>
    </row>
    <row r="634" spans="1:2" x14ac:dyDescent="0.2">
      <c r="A634" t="s">
        <v>20</v>
      </c>
      <c r="B634">
        <v>1095</v>
      </c>
    </row>
    <row r="635" spans="1:2" x14ac:dyDescent="0.2">
      <c r="A635" t="s">
        <v>20</v>
      </c>
      <c r="B635">
        <v>1690</v>
      </c>
    </row>
    <row r="636" spans="1:2" x14ac:dyDescent="0.2">
      <c r="A636" t="s">
        <v>20</v>
      </c>
      <c r="B636">
        <v>191</v>
      </c>
    </row>
    <row r="637" spans="1:2" x14ac:dyDescent="0.2">
      <c r="A637" t="s">
        <v>20</v>
      </c>
      <c r="B637">
        <v>2013</v>
      </c>
    </row>
    <row r="638" spans="1:2" x14ac:dyDescent="0.2">
      <c r="A638" t="s">
        <v>20</v>
      </c>
      <c r="B638">
        <v>1703</v>
      </c>
    </row>
    <row r="639" spans="1:2" x14ac:dyDescent="0.2">
      <c r="A639" t="s">
        <v>20</v>
      </c>
      <c r="B639">
        <v>80</v>
      </c>
    </row>
    <row r="640" spans="1:2" x14ac:dyDescent="0.2">
      <c r="A640" t="s">
        <v>20</v>
      </c>
      <c r="B640">
        <v>41</v>
      </c>
    </row>
    <row r="641" spans="1:2" x14ac:dyDescent="0.2">
      <c r="A641" t="s">
        <v>20</v>
      </c>
      <c r="B641">
        <v>187</v>
      </c>
    </row>
    <row r="642" spans="1:2" x14ac:dyDescent="0.2">
      <c r="A642" t="s">
        <v>20</v>
      </c>
      <c r="B642">
        <v>2875</v>
      </c>
    </row>
    <row r="643" spans="1:2" x14ac:dyDescent="0.2">
      <c r="A643" t="s">
        <v>20</v>
      </c>
      <c r="B643">
        <v>88</v>
      </c>
    </row>
    <row r="644" spans="1:2" x14ac:dyDescent="0.2">
      <c r="A644" t="s">
        <v>20</v>
      </c>
      <c r="B644">
        <v>191</v>
      </c>
    </row>
    <row r="645" spans="1:2" x14ac:dyDescent="0.2">
      <c r="A645" t="s">
        <v>20</v>
      </c>
      <c r="B645">
        <v>139</v>
      </c>
    </row>
    <row r="646" spans="1:2" x14ac:dyDescent="0.2">
      <c r="A646" t="s">
        <v>20</v>
      </c>
      <c r="B646">
        <v>186</v>
      </c>
    </row>
    <row r="647" spans="1:2" x14ac:dyDescent="0.2">
      <c r="A647" t="s">
        <v>20</v>
      </c>
      <c r="B647">
        <v>112</v>
      </c>
    </row>
    <row r="648" spans="1:2" x14ac:dyDescent="0.2">
      <c r="A648" t="s">
        <v>20</v>
      </c>
      <c r="B648">
        <v>101</v>
      </c>
    </row>
    <row r="649" spans="1:2" x14ac:dyDescent="0.2">
      <c r="A649" t="s">
        <v>20</v>
      </c>
      <c r="B649">
        <v>206</v>
      </c>
    </row>
    <row r="650" spans="1:2" x14ac:dyDescent="0.2">
      <c r="A650" t="s">
        <v>20</v>
      </c>
      <c r="B650">
        <v>154</v>
      </c>
    </row>
    <row r="651" spans="1:2" x14ac:dyDescent="0.2">
      <c r="A651" t="s">
        <v>20</v>
      </c>
      <c r="B651">
        <v>5966</v>
      </c>
    </row>
    <row r="652" spans="1:2" x14ac:dyDescent="0.2">
      <c r="A652" t="s">
        <v>20</v>
      </c>
      <c r="B652">
        <v>169</v>
      </c>
    </row>
    <row r="653" spans="1:2" x14ac:dyDescent="0.2">
      <c r="A653" t="s">
        <v>20</v>
      </c>
      <c r="B653">
        <v>2106</v>
      </c>
    </row>
    <row r="654" spans="1:2" x14ac:dyDescent="0.2">
      <c r="A654" t="s">
        <v>20</v>
      </c>
      <c r="B654">
        <v>131</v>
      </c>
    </row>
    <row r="655" spans="1:2" x14ac:dyDescent="0.2">
      <c r="A655" t="s">
        <v>20</v>
      </c>
      <c r="B655">
        <v>84</v>
      </c>
    </row>
    <row r="656" spans="1:2" x14ac:dyDescent="0.2">
      <c r="A656" t="s">
        <v>20</v>
      </c>
      <c r="B656">
        <v>155</v>
      </c>
    </row>
    <row r="657" spans="1:2" x14ac:dyDescent="0.2">
      <c r="A657" t="s">
        <v>20</v>
      </c>
      <c r="B657">
        <v>189</v>
      </c>
    </row>
    <row r="658" spans="1:2" x14ac:dyDescent="0.2">
      <c r="A658" t="s">
        <v>20</v>
      </c>
      <c r="B658">
        <v>4799</v>
      </c>
    </row>
    <row r="659" spans="1:2" x14ac:dyDescent="0.2">
      <c r="A659" t="s">
        <v>20</v>
      </c>
      <c r="B659">
        <v>1137</v>
      </c>
    </row>
    <row r="660" spans="1:2" x14ac:dyDescent="0.2">
      <c r="A660" t="s">
        <v>20</v>
      </c>
      <c r="B660">
        <v>1152</v>
      </c>
    </row>
    <row r="661" spans="1:2" x14ac:dyDescent="0.2">
      <c r="A661" t="s">
        <v>20</v>
      </c>
      <c r="B661">
        <v>50</v>
      </c>
    </row>
    <row r="662" spans="1:2" x14ac:dyDescent="0.2">
      <c r="A662" t="s">
        <v>20</v>
      </c>
      <c r="B662">
        <v>3059</v>
      </c>
    </row>
    <row r="663" spans="1:2" x14ac:dyDescent="0.2">
      <c r="A663" t="s">
        <v>20</v>
      </c>
      <c r="B663">
        <v>34</v>
      </c>
    </row>
    <row r="664" spans="1:2" x14ac:dyDescent="0.2">
      <c r="A664" t="s">
        <v>20</v>
      </c>
      <c r="B664">
        <v>220</v>
      </c>
    </row>
    <row r="665" spans="1:2" x14ac:dyDescent="0.2">
      <c r="A665" t="s">
        <v>20</v>
      </c>
      <c r="B665">
        <v>1604</v>
      </c>
    </row>
    <row r="666" spans="1:2" x14ac:dyDescent="0.2">
      <c r="A666" t="s">
        <v>20</v>
      </c>
      <c r="B666">
        <v>454</v>
      </c>
    </row>
    <row r="667" spans="1:2" x14ac:dyDescent="0.2">
      <c r="A667" t="s">
        <v>20</v>
      </c>
      <c r="B667">
        <v>123</v>
      </c>
    </row>
    <row r="668" spans="1:2" x14ac:dyDescent="0.2">
      <c r="A668" t="s">
        <v>20</v>
      </c>
      <c r="B668">
        <v>299</v>
      </c>
    </row>
    <row r="669" spans="1:2" x14ac:dyDescent="0.2">
      <c r="A669" t="s">
        <v>20</v>
      </c>
      <c r="B669">
        <v>2237</v>
      </c>
    </row>
    <row r="670" spans="1:2" x14ac:dyDescent="0.2">
      <c r="A670" t="s">
        <v>20</v>
      </c>
      <c r="B670">
        <v>645</v>
      </c>
    </row>
    <row r="671" spans="1:2" x14ac:dyDescent="0.2">
      <c r="A671" t="s">
        <v>20</v>
      </c>
      <c r="B671">
        <v>484</v>
      </c>
    </row>
    <row r="672" spans="1:2" x14ac:dyDescent="0.2">
      <c r="A672" t="s">
        <v>20</v>
      </c>
      <c r="B672">
        <v>154</v>
      </c>
    </row>
    <row r="673" spans="1:2" x14ac:dyDescent="0.2">
      <c r="A673" t="s">
        <v>20</v>
      </c>
      <c r="B673">
        <v>82</v>
      </c>
    </row>
    <row r="674" spans="1:2" x14ac:dyDescent="0.2">
      <c r="A674" t="s">
        <v>20</v>
      </c>
      <c r="B674">
        <v>134</v>
      </c>
    </row>
    <row r="675" spans="1:2" x14ac:dyDescent="0.2">
      <c r="A675" t="s">
        <v>20</v>
      </c>
      <c r="B675">
        <v>5203</v>
      </c>
    </row>
    <row r="676" spans="1:2" x14ac:dyDescent="0.2">
      <c r="A676" t="s">
        <v>20</v>
      </c>
      <c r="B676">
        <v>94</v>
      </c>
    </row>
    <row r="677" spans="1:2" x14ac:dyDescent="0.2">
      <c r="A677" t="s">
        <v>20</v>
      </c>
      <c r="B677">
        <v>205</v>
      </c>
    </row>
    <row r="678" spans="1:2" x14ac:dyDescent="0.2">
      <c r="A678" t="s">
        <v>20</v>
      </c>
      <c r="B678">
        <v>92</v>
      </c>
    </row>
    <row r="679" spans="1:2" x14ac:dyDescent="0.2">
      <c r="A679" t="s">
        <v>20</v>
      </c>
      <c r="B679">
        <v>219</v>
      </c>
    </row>
    <row r="680" spans="1:2" x14ac:dyDescent="0.2">
      <c r="A680" t="s">
        <v>20</v>
      </c>
      <c r="B680">
        <v>2526</v>
      </c>
    </row>
    <row r="681" spans="1:2" x14ac:dyDescent="0.2">
      <c r="A681" t="s">
        <v>20</v>
      </c>
      <c r="B681">
        <v>94</v>
      </c>
    </row>
    <row r="682" spans="1:2" x14ac:dyDescent="0.2">
      <c r="A682" t="s">
        <v>20</v>
      </c>
      <c r="B682">
        <v>1713</v>
      </c>
    </row>
    <row r="683" spans="1:2" x14ac:dyDescent="0.2">
      <c r="A683" t="s">
        <v>20</v>
      </c>
      <c r="B683">
        <v>249</v>
      </c>
    </row>
    <row r="684" spans="1:2" x14ac:dyDescent="0.2">
      <c r="A684" t="s">
        <v>20</v>
      </c>
      <c r="B684">
        <v>192</v>
      </c>
    </row>
    <row r="685" spans="1:2" x14ac:dyDescent="0.2">
      <c r="A685" t="s">
        <v>20</v>
      </c>
      <c r="B685">
        <v>247</v>
      </c>
    </row>
    <row r="686" spans="1:2" x14ac:dyDescent="0.2">
      <c r="A686" t="s">
        <v>20</v>
      </c>
      <c r="B686">
        <v>2293</v>
      </c>
    </row>
    <row r="687" spans="1:2" x14ac:dyDescent="0.2">
      <c r="A687" t="s">
        <v>20</v>
      </c>
      <c r="B687">
        <v>3131</v>
      </c>
    </row>
    <row r="688" spans="1:2" x14ac:dyDescent="0.2">
      <c r="A688" t="s">
        <v>20</v>
      </c>
      <c r="B688">
        <v>143</v>
      </c>
    </row>
    <row r="689" spans="1:2" x14ac:dyDescent="0.2">
      <c r="A689" t="s">
        <v>20</v>
      </c>
      <c r="B689">
        <v>296</v>
      </c>
    </row>
    <row r="690" spans="1:2" x14ac:dyDescent="0.2">
      <c r="A690" t="s">
        <v>20</v>
      </c>
      <c r="B690">
        <v>170</v>
      </c>
    </row>
    <row r="691" spans="1:2" x14ac:dyDescent="0.2">
      <c r="A691" t="s">
        <v>20</v>
      </c>
      <c r="B691">
        <v>86</v>
      </c>
    </row>
    <row r="692" spans="1:2" x14ac:dyDescent="0.2">
      <c r="A692" t="s">
        <v>20</v>
      </c>
      <c r="B692">
        <v>6286</v>
      </c>
    </row>
    <row r="693" spans="1:2" x14ac:dyDescent="0.2">
      <c r="A693" t="s">
        <v>20</v>
      </c>
      <c r="B693">
        <v>3727</v>
      </c>
    </row>
    <row r="694" spans="1:2" x14ac:dyDescent="0.2">
      <c r="A694" t="s">
        <v>20</v>
      </c>
      <c r="B694">
        <v>1605</v>
      </c>
    </row>
    <row r="695" spans="1:2" x14ac:dyDescent="0.2">
      <c r="A695" t="s">
        <v>20</v>
      </c>
      <c r="B695">
        <v>2120</v>
      </c>
    </row>
    <row r="696" spans="1:2" x14ac:dyDescent="0.2">
      <c r="A696" t="s">
        <v>20</v>
      </c>
      <c r="B696">
        <v>50</v>
      </c>
    </row>
    <row r="697" spans="1:2" x14ac:dyDescent="0.2">
      <c r="A697" t="s">
        <v>20</v>
      </c>
      <c r="B697">
        <v>2080</v>
      </c>
    </row>
    <row r="698" spans="1:2" x14ac:dyDescent="0.2">
      <c r="A698" t="s">
        <v>20</v>
      </c>
      <c r="B698">
        <v>2105</v>
      </c>
    </row>
    <row r="699" spans="1:2" x14ac:dyDescent="0.2">
      <c r="A699" t="s">
        <v>20</v>
      </c>
      <c r="B699">
        <v>2436</v>
      </c>
    </row>
    <row r="700" spans="1:2" x14ac:dyDescent="0.2">
      <c r="A700" t="s">
        <v>20</v>
      </c>
      <c r="B700">
        <v>80</v>
      </c>
    </row>
    <row r="701" spans="1:2" x14ac:dyDescent="0.2">
      <c r="A701" t="s">
        <v>20</v>
      </c>
      <c r="B701">
        <v>42</v>
      </c>
    </row>
    <row r="702" spans="1:2" x14ac:dyDescent="0.2">
      <c r="A702" t="s">
        <v>20</v>
      </c>
      <c r="B702">
        <v>139</v>
      </c>
    </row>
    <row r="703" spans="1:2" x14ac:dyDescent="0.2">
      <c r="A703" t="s">
        <v>20</v>
      </c>
      <c r="B703">
        <v>159</v>
      </c>
    </row>
    <row r="704" spans="1:2" x14ac:dyDescent="0.2">
      <c r="A704" t="s">
        <v>20</v>
      </c>
      <c r="B704">
        <v>381</v>
      </c>
    </row>
    <row r="705" spans="1:2" x14ac:dyDescent="0.2">
      <c r="A705" t="s">
        <v>20</v>
      </c>
      <c r="B705">
        <v>194</v>
      </c>
    </row>
    <row r="706" spans="1:2" x14ac:dyDescent="0.2">
      <c r="A706" t="s">
        <v>20</v>
      </c>
      <c r="B706">
        <v>106</v>
      </c>
    </row>
    <row r="707" spans="1:2" x14ac:dyDescent="0.2">
      <c r="A707" t="s">
        <v>20</v>
      </c>
      <c r="B707">
        <v>142</v>
      </c>
    </row>
    <row r="708" spans="1:2" x14ac:dyDescent="0.2">
      <c r="A708" t="s">
        <v>20</v>
      </c>
      <c r="B708">
        <v>211</v>
      </c>
    </row>
    <row r="709" spans="1:2" x14ac:dyDescent="0.2">
      <c r="A709" t="s">
        <v>20</v>
      </c>
      <c r="B709">
        <v>2756</v>
      </c>
    </row>
    <row r="710" spans="1:2" x14ac:dyDescent="0.2">
      <c r="A710" t="s">
        <v>20</v>
      </c>
      <c r="B710">
        <v>173</v>
      </c>
    </row>
    <row r="711" spans="1:2" x14ac:dyDescent="0.2">
      <c r="A711" t="s">
        <v>20</v>
      </c>
      <c r="B711">
        <v>87</v>
      </c>
    </row>
    <row r="712" spans="1:2" x14ac:dyDescent="0.2">
      <c r="A712" t="s">
        <v>20</v>
      </c>
      <c r="B712">
        <v>1572</v>
      </c>
    </row>
    <row r="713" spans="1:2" x14ac:dyDescent="0.2">
      <c r="A713" t="s">
        <v>20</v>
      </c>
      <c r="B713">
        <v>2346</v>
      </c>
    </row>
    <row r="714" spans="1:2" x14ac:dyDescent="0.2">
      <c r="A714" t="s">
        <v>20</v>
      </c>
      <c r="B714">
        <v>115</v>
      </c>
    </row>
    <row r="715" spans="1:2" x14ac:dyDescent="0.2">
      <c r="A715" t="s">
        <v>20</v>
      </c>
      <c r="B715">
        <v>85</v>
      </c>
    </row>
    <row r="716" spans="1:2" x14ac:dyDescent="0.2">
      <c r="A716" t="s">
        <v>20</v>
      </c>
      <c r="B716">
        <v>144</v>
      </c>
    </row>
    <row r="717" spans="1:2" x14ac:dyDescent="0.2">
      <c r="A717" t="s">
        <v>20</v>
      </c>
      <c r="B717">
        <v>2443</v>
      </c>
    </row>
    <row r="718" spans="1:2" x14ac:dyDescent="0.2">
      <c r="A718" t="s">
        <v>20</v>
      </c>
      <c r="B718">
        <v>64</v>
      </c>
    </row>
    <row r="719" spans="1:2" x14ac:dyDescent="0.2">
      <c r="A719" t="s">
        <v>20</v>
      </c>
      <c r="B719">
        <v>268</v>
      </c>
    </row>
    <row r="720" spans="1:2" x14ac:dyDescent="0.2">
      <c r="A720" t="s">
        <v>20</v>
      </c>
      <c r="B720">
        <v>195</v>
      </c>
    </row>
    <row r="721" spans="1:2" x14ac:dyDescent="0.2">
      <c r="A721" t="s">
        <v>20</v>
      </c>
      <c r="B721">
        <v>186</v>
      </c>
    </row>
    <row r="722" spans="1:2" x14ac:dyDescent="0.2">
      <c r="A722" t="s">
        <v>20</v>
      </c>
      <c r="B722">
        <v>460</v>
      </c>
    </row>
    <row r="723" spans="1:2" x14ac:dyDescent="0.2">
      <c r="A723" t="s">
        <v>20</v>
      </c>
      <c r="B723">
        <v>2528</v>
      </c>
    </row>
    <row r="724" spans="1:2" x14ac:dyDescent="0.2">
      <c r="A724" t="s">
        <v>20</v>
      </c>
      <c r="B724">
        <v>3657</v>
      </c>
    </row>
    <row r="725" spans="1:2" x14ac:dyDescent="0.2">
      <c r="A725" t="s">
        <v>20</v>
      </c>
      <c r="B725">
        <v>131</v>
      </c>
    </row>
    <row r="726" spans="1:2" x14ac:dyDescent="0.2">
      <c r="A726" t="s">
        <v>20</v>
      </c>
      <c r="B726">
        <v>239</v>
      </c>
    </row>
    <row r="727" spans="1:2" x14ac:dyDescent="0.2">
      <c r="A727" t="s">
        <v>20</v>
      </c>
      <c r="B727">
        <v>78</v>
      </c>
    </row>
    <row r="728" spans="1:2" x14ac:dyDescent="0.2">
      <c r="A728" t="s">
        <v>20</v>
      </c>
      <c r="B728">
        <v>1773</v>
      </c>
    </row>
    <row r="729" spans="1:2" x14ac:dyDescent="0.2">
      <c r="A729" t="s">
        <v>20</v>
      </c>
      <c r="B729">
        <v>32</v>
      </c>
    </row>
    <row r="730" spans="1:2" x14ac:dyDescent="0.2">
      <c r="A730" t="s">
        <v>20</v>
      </c>
      <c r="B730">
        <v>369</v>
      </c>
    </row>
    <row r="731" spans="1:2" x14ac:dyDescent="0.2">
      <c r="A731" t="s">
        <v>20</v>
      </c>
      <c r="B731">
        <v>89</v>
      </c>
    </row>
    <row r="732" spans="1:2" x14ac:dyDescent="0.2">
      <c r="A732" t="s">
        <v>20</v>
      </c>
      <c r="B732">
        <v>147</v>
      </c>
    </row>
    <row r="733" spans="1:2" x14ac:dyDescent="0.2">
      <c r="A733" t="s">
        <v>20</v>
      </c>
      <c r="B733">
        <v>126</v>
      </c>
    </row>
    <row r="734" spans="1:2" x14ac:dyDescent="0.2">
      <c r="A734" t="s">
        <v>20</v>
      </c>
      <c r="B734">
        <v>2218</v>
      </c>
    </row>
    <row r="735" spans="1:2" x14ac:dyDescent="0.2">
      <c r="A735" t="s">
        <v>20</v>
      </c>
      <c r="B735">
        <v>202</v>
      </c>
    </row>
    <row r="736" spans="1:2" x14ac:dyDescent="0.2">
      <c r="A736" t="s">
        <v>20</v>
      </c>
      <c r="B736">
        <v>140</v>
      </c>
    </row>
    <row r="737" spans="1:2" x14ac:dyDescent="0.2">
      <c r="A737" t="s">
        <v>20</v>
      </c>
      <c r="B737">
        <v>1052</v>
      </c>
    </row>
    <row r="738" spans="1:2" x14ac:dyDescent="0.2">
      <c r="A738" t="s">
        <v>20</v>
      </c>
      <c r="B738">
        <v>247</v>
      </c>
    </row>
    <row r="739" spans="1:2" x14ac:dyDescent="0.2">
      <c r="A739" t="s">
        <v>20</v>
      </c>
      <c r="B739">
        <v>84</v>
      </c>
    </row>
    <row r="740" spans="1:2" x14ac:dyDescent="0.2">
      <c r="A740" t="s">
        <v>20</v>
      </c>
      <c r="B740">
        <v>88</v>
      </c>
    </row>
    <row r="741" spans="1:2" x14ac:dyDescent="0.2">
      <c r="A741" t="s">
        <v>20</v>
      </c>
      <c r="B741">
        <v>156</v>
      </c>
    </row>
    <row r="742" spans="1:2" x14ac:dyDescent="0.2">
      <c r="A742" t="s">
        <v>20</v>
      </c>
      <c r="B742">
        <v>2985</v>
      </c>
    </row>
    <row r="743" spans="1:2" x14ac:dyDescent="0.2">
      <c r="A743" t="s">
        <v>20</v>
      </c>
      <c r="B743">
        <v>762</v>
      </c>
    </row>
    <row r="744" spans="1:2" x14ac:dyDescent="0.2">
      <c r="A744" t="s">
        <v>20</v>
      </c>
      <c r="B744">
        <v>554</v>
      </c>
    </row>
    <row r="745" spans="1:2" x14ac:dyDescent="0.2">
      <c r="A745" t="s">
        <v>20</v>
      </c>
      <c r="B745">
        <v>135</v>
      </c>
    </row>
    <row r="746" spans="1:2" x14ac:dyDescent="0.2">
      <c r="A746" t="s">
        <v>20</v>
      </c>
      <c r="B746">
        <v>122</v>
      </c>
    </row>
    <row r="747" spans="1:2" x14ac:dyDescent="0.2">
      <c r="A747" t="s">
        <v>20</v>
      </c>
      <c r="B747">
        <v>221</v>
      </c>
    </row>
    <row r="748" spans="1:2" x14ac:dyDescent="0.2">
      <c r="A748" t="s">
        <v>20</v>
      </c>
      <c r="B748">
        <v>126</v>
      </c>
    </row>
    <row r="749" spans="1:2" x14ac:dyDescent="0.2">
      <c r="A749" t="s">
        <v>20</v>
      </c>
      <c r="B749">
        <v>1022</v>
      </c>
    </row>
    <row r="750" spans="1:2" x14ac:dyDescent="0.2">
      <c r="A750" t="s">
        <v>20</v>
      </c>
      <c r="B750">
        <v>3177</v>
      </c>
    </row>
    <row r="751" spans="1:2" x14ac:dyDescent="0.2">
      <c r="A751" t="s">
        <v>20</v>
      </c>
      <c r="B751">
        <v>198</v>
      </c>
    </row>
    <row r="752" spans="1:2" x14ac:dyDescent="0.2">
      <c r="A752" t="s">
        <v>20</v>
      </c>
      <c r="B752">
        <v>85</v>
      </c>
    </row>
    <row r="753" spans="1:2" x14ac:dyDescent="0.2">
      <c r="A753" t="s">
        <v>20</v>
      </c>
      <c r="B753">
        <v>3596</v>
      </c>
    </row>
    <row r="754" spans="1:2" x14ac:dyDescent="0.2">
      <c r="A754" t="s">
        <v>20</v>
      </c>
      <c r="B754">
        <v>244</v>
      </c>
    </row>
    <row r="755" spans="1:2" x14ac:dyDescent="0.2">
      <c r="A755" t="s">
        <v>20</v>
      </c>
      <c r="B755">
        <v>5180</v>
      </c>
    </row>
    <row r="756" spans="1:2" x14ac:dyDescent="0.2">
      <c r="A756" t="s">
        <v>20</v>
      </c>
      <c r="B756">
        <v>589</v>
      </c>
    </row>
    <row r="757" spans="1:2" x14ac:dyDescent="0.2">
      <c r="A757" t="s">
        <v>20</v>
      </c>
      <c r="B757">
        <v>2725</v>
      </c>
    </row>
    <row r="758" spans="1:2" x14ac:dyDescent="0.2">
      <c r="A758" t="s">
        <v>20</v>
      </c>
      <c r="B758">
        <v>300</v>
      </c>
    </row>
    <row r="759" spans="1:2" x14ac:dyDescent="0.2">
      <c r="A759" t="s">
        <v>20</v>
      </c>
      <c r="B759">
        <v>144</v>
      </c>
    </row>
    <row r="760" spans="1:2" x14ac:dyDescent="0.2">
      <c r="A760" t="s">
        <v>20</v>
      </c>
      <c r="B760">
        <v>87</v>
      </c>
    </row>
    <row r="761" spans="1:2" x14ac:dyDescent="0.2">
      <c r="A761" t="s">
        <v>20</v>
      </c>
      <c r="B761">
        <v>3116</v>
      </c>
    </row>
    <row r="762" spans="1:2" x14ac:dyDescent="0.2">
      <c r="A762" t="s">
        <v>20</v>
      </c>
      <c r="B762">
        <v>909</v>
      </c>
    </row>
    <row r="763" spans="1:2" x14ac:dyDescent="0.2">
      <c r="A763" t="s">
        <v>20</v>
      </c>
      <c r="B763">
        <v>1613</v>
      </c>
    </row>
    <row r="764" spans="1:2" x14ac:dyDescent="0.2">
      <c r="A764" t="s">
        <v>20</v>
      </c>
      <c r="B764">
        <v>136</v>
      </c>
    </row>
    <row r="765" spans="1:2" x14ac:dyDescent="0.2">
      <c r="A765" t="s">
        <v>20</v>
      </c>
      <c r="B765">
        <v>130</v>
      </c>
    </row>
    <row r="766" spans="1:2" x14ac:dyDescent="0.2">
      <c r="A766" t="s">
        <v>20</v>
      </c>
      <c r="B766">
        <v>102</v>
      </c>
    </row>
    <row r="767" spans="1:2" x14ac:dyDescent="0.2">
      <c r="A767" t="s">
        <v>20</v>
      </c>
      <c r="B767">
        <v>4006</v>
      </c>
    </row>
    <row r="768" spans="1:2" x14ac:dyDescent="0.2">
      <c r="A768" t="s">
        <v>20</v>
      </c>
      <c r="B768">
        <v>1629</v>
      </c>
    </row>
    <row r="769" spans="1:2" x14ac:dyDescent="0.2">
      <c r="A769" t="s">
        <v>20</v>
      </c>
      <c r="B769">
        <v>2188</v>
      </c>
    </row>
    <row r="770" spans="1:2" x14ac:dyDescent="0.2">
      <c r="A770" t="s">
        <v>20</v>
      </c>
      <c r="B770">
        <v>2409</v>
      </c>
    </row>
    <row r="771" spans="1:2" x14ac:dyDescent="0.2">
      <c r="A771" t="s">
        <v>20</v>
      </c>
      <c r="B771">
        <v>194</v>
      </c>
    </row>
    <row r="772" spans="1:2" x14ac:dyDescent="0.2">
      <c r="A772" t="s">
        <v>20</v>
      </c>
      <c r="B772">
        <v>1140</v>
      </c>
    </row>
    <row r="773" spans="1:2" x14ac:dyDescent="0.2">
      <c r="A773" t="s">
        <v>20</v>
      </c>
      <c r="B773">
        <v>102</v>
      </c>
    </row>
    <row r="774" spans="1:2" x14ac:dyDescent="0.2">
      <c r="A774" t="s">
        <v>20</v>
      </c>
      <c r="B774">
        <v>2857</v>
      </c>
    </row>
    <row r="775" spans="1:2" x14ac:dyDescent="0.2">
      <c r="A775" t="s">
        <v>20</v>
      </c>
      <c r="B775">
        <v>107</v>
      </c>
    </row>
    <row r="776" spans="1:2" x14ac:dyDescent="0.2">
      <c r="A776" t="s">
        <v>20</v>
      </c>
      <c r="B776">
        <v>160</v>
      </c>
    </row>
    <row r="777" spans="1:2" x14ac:dyDescent="0.2">
      <c r="A777" t="s">
        <v>20</v>
      </c>
      <c r="B777">
        <v>2230</v>
      </c>
    </row>
    <row r="778" spans="1:2" x14ac:dyDescent="0.2">
      <c r="A778" t="s">
        <v>20</v>
      </c>
      <c r="B778">
        <v>316</v>
      </c>
    </row>
    <row r="779" spans="1:2" x14ac:dyDescent="0.2">
      <c r="A779" t="s">
        <v>20</v>
      </c>
      <c r="B779">
        <v>117</v>
      </c>
    </row>
    <row r="780" spans="1:2" x14ac:dyDescent="0.2">
      <c r="A780" t="s">
        <v>20</v>
      </c>
      <c r="B780">
        <v>6406</v>
      </c>
    </row>
    <row r="781" spans="1:2" x14ac:dyDescent="0.2">
      <c r="A781" t="s">
        <v>20</v>
      </c>
      <c r="B781">
        <v>192</v>
      </c>
    </row>
    <row r="782" spans="1:2" x14ac:dyDescent="0.2">
      <c r="A782" t="s">
        <v>20</v>
      </c>
      <c r="B782">
        <v>26</v>
      </c>
    </row>
    <row r="783" spans="1:2" x14ac:dyDescent="0.2">
      <c r="A783" t="s">
        <v>20</v>
      </c>
      <c r="B783">
        <v>723</v>
      </c>
    </row>
    <row r="784" spans="1:2" x14ac:dyDescent="0.2">
      <c r="A784" t="s">
        <v>20</v>
      </c>
      <c r="B784">
        <v>170</v>
      </c>
    </row>
    <row r="785" spans="1:2" x14ac:dyDescent="0.2">
      <c r="A785" t="s">
        <v>20</v>
      </c>
      <c r="B785">
        <v>238</v>
      </c>
    </row>
    <row r="786" spans="1:2" x14ac:dyDescent="0.2">
      <c r="A786" t="s">
        <v>20</v>
      </c>
      <c r="B786">
        <v>55</v>
      </c>
    </row>
    <row r="787" spans="1:2" x14ac:dyDescent="0.2">
      <c r="A787" t="s">
        <v>20</v>
      </c>
      <c r="B787">
        <v>128</v>
      </c>
    </row>
    <row r="788" spans="1:2" x14ac:dyDescent="0.2">
      <c r="A788" t="s">
        <v>20</v>
      </c>
      <c r="B788">
        <v>2144</v>
      </c>
    </row>
    <row r="789" spans="1:2" x14ac:dyDescent="0.2">
      <c r="A789" t="s">
        <v>20</v>
      </c>
      <c r="B789">
        <v>2693</v>
      </c>
    </row>
    <row r="790" spans="1:2" x14ac:dyDescent="0.2">
      <c r="A790" t="s">
        <v>20</v>
      </c>
      <c r="B790">
        <v>432</v>
      </c>
    </row>
    <row r="791" spans="1:2" x14ac:dyDescent="0.2">
      <c r="A791" t="s">
        <v>20</v>
      </c>
      <c r="B791">
        <v>189</v>
      </c>
    </row>
    <row r="792" spans="1:2" x14ac:dyDescent="0.2">
      <c r="A792" t="s">
        <v>20</v>
      </c>
      <c r="B792">
        <v>154</v>
      </c>
    </row>
    <row r="793" spans="1:2" x14ac:dyDescent="0.2">
      <c r="A793" t="s">
        <v>20</v>
      </c>
      <c r="B793">
        <v>96</v>
      </c>
    </row>
    <row r="794" spans="1:2" x14ac:dyDescent="0.2">
      <c r="A794" t="s">
        <v>20</v>
      </c>
      <c r="B794">
        <v>3063</v>
      </c>
    </row>
    <row r="795" spans="1:2" x14ac:dyDescent="0.2">
      <c r="A795" t="s">
        <v>20</v>
      </c>
      <c r="B795">
        <v>2266</v>
      </c>
    </row>
    <row r="796" spans="1:2" x14ac:dyDescent="0.2">
      <c r="A796" t="s">
        <v>20</v>
      </c>
      <c r="B796">
        <v>194</v>
      </c>
    </row>
    <row r="797" spans="1:2" x14ac:dyDescent="0.2">
      <c r="A797" t="s">
        <v>20</v>
      </c>
      <c r="B797">
        <v>129</v>
      </c>
    </row>
    <row r="798" spans="1:2" x14ac:dyDescent="0.2">
      <c r="A798" t="s">
        <v>20</v>
      </c>
      <c r="B798">
        <v>375</v>
      </c>
    </row>
    <row r="799" spans="1:2" x14ac:dyDescent="0.2">
      <c r="A799" t="s">
        <v>20</v>
      </c>
      <c r="B799">
        <v>409</v>
      </c>
    </row>
    <row r="800" spans="1:2" x14ac:dyDescent="0.2">
      <c r="A800" t="s">
        <v>20</v>
      </c>
      <c r="B800">
        <v>234</v>
      </c>
    </row>
    <row r="801" spans="1:2" x14ac:dyDescent="0.2">
      <c r="A801" t="s">
        <v>20</v>
      </c>
      <c r="B801">
        <v>3016</v>
      </c>
    </row>
    <row r="802" spans="1:2" x14ac:dyDescent="0.2">
      <c r="A802" t="s">
        <v>20</v>
      </c>
      <c r="B802">
        <v>264</v>
      </c>
    </row>
    <row r="803" spans="1:2" x14ac:dyDescent="0.2">
      <c r="A803" t="s">
        <v>20</v>
      </c>
      <c r="B803">
        <v>272</v>
      </c>
    </row>
    <row r="804" spans="1:2" x14ac:dyDescent="0.2">
      <c r="A804" t="s">
        <v>20</v>
      </c>
      <c r="B804">
        <v>419</v>
      </c>
    </row>
    <row r="805" spans="1:2" x14ac:dyDescent="0.2">
      <c r="A805" t="s">
        <v>20</v>
      </c>
      <c r="B805">
        <v>1621</v>
      </c>
    </row>
    <row r="806" spans="1:2" x14ac:dyDescent="0.2">
      <c r="A806" t="s">
        <v>20</v>
      </c>
      <c r="B806">
        <v>1101</v>
      </c>
    </row>
    <row r="807" spans="1:2" x14ac:dyDescent="0.2">
      <c r="A807" t="s">
        <v>20</v>
      </c>
      <c r="B807">
        <v>1073</v>
      </c>
    </row>
    <row r="808" spans="1:2" x14ac:dyDescent="0.2">
      <c r="A808" t="s">
        <v>20</v>
      </c>
      <c r="B808">
        <v>331</v>
      </c>
    </row>
    <row r="809" spans="1:2" x14ac:dyDescent="0.2">
      <c r="A809" t="s">
        <v>20</v>
      </c>
      <c r="B809">
        <v>1170</v>
      </c>
    </row>
    <row r="810" spans="1:2" x14ac:dyDescent="0.2">
      <c r="A810" t="s">
        <v>20</v>
      </c>
      <c r="B810">
        <v>363</v>
      </c>
    </row>
    <row r="811" spans="1:2" x14ac:dyDescent="0.2">
      <c r="A811" t="s">
        <v>20</v>
      </c>
      <c r="B811">
        <v>103</v>
      </c>
    </row>
    <row r="812" spans="1:2" x14ac:dyDescent="0.2">
      <c r="A812" t="s">
        <v>20</v>
      </c>
      <c r="B812">
        <v>147</v>
      </c>
    </row>
    <row r="813" spans="1:2" x14ac:dyDescent="0.2">
      <c r="A813" t="s">
        <v>20</v>
      </c>
      <c r="B813">
        <v>110</v>
      </c>
    </row>
    <row r="814" spans="1:2" x14ac:dyDescent="0.2">
      <c r="A814" t="s">
        <v>20</v>
      </c>
      <c r="B814">
        <v>134</v>
      </c>
    </row>
    <row r="815" spans="1:2" x14ac:dyDescent="0.2">
      <c r="A815" t="s">
        <v>20</v>
      </c>
      <c r="B815">
        <v>269</v>
      </c>
    </row>
    <row r="816" spans="1:2" x14ac:dyDescent="0.2">
      <c r="A816" t="s">
        <v>20</v>
      </c>
      <c r="B816">
        <v>175</v>
      </c>
    </row>
    <row r="817" spans="1:2" x14ac:dyDescent="0.2">
      <c r="A817" t="s">
        <v>20</v>
      </c>
      <c r="B817">
        <v>69</v>
      </c>
    </row>
    <row r="818" spans="1:2" x14ac:dyDescent="0.2">
      <c r="A818" t="s">
        <v>20</v>
      </c>
      <c r="B818">
        <v>190</v>
      </c>
    </row>
    <row r="819" spans="1:2" x14ac:dyDescent="0.2">
      <c r="A819" t="s">
        <v>20</v>
      </c>
      <c r="B819">
        <v>237</v>
      </c>
    </row>
    <row r="820" spans="1:2" x14ac:dyDescent="0.2">
      <c r="A820" t="s">
        <v>20</v>
      </c>
      <c r="B820">
        <v>196</v>
      </c>
    </row>
    <row r="821" spans="1:2" x14ac:dyDescent="0.2">
      <c r="A821" t="s">
        <v>20</v>
      </c>
      <c r="B821">
        <v>7295</v>
      </c>
    </row>
    <row r="822" spans="1:2" x14ac:dyDescent="0.2">
      <c r="A822" t="s">
        <v>20</v>
      </c>
      <c r="B822">
        <v>2893</v>
      </c>
    </row>
    <row r="823" spans="1:2" x14ac:dyDescent="0.2">
      <c r="A823" t="s">
        <v>20</v>
      </c>
      <c r="B823">
        <v>820</v>
      </c>
    </row>
    <row r="824" spans="1:2" x14ac:dyDescent="0.2">
      <c r="A824" t="s">
        <v>20</v>
      </c>
      <c r="B824">
        <v>2038</v>
      </c>
    </row>
    <row r="825" spans="1:2" x14ac:dyDescent="0.2">
      <c r="A825" t="s">
        <v>20</v>
      </c>
      <c r="B825">
        <v>116</v>
      </c>
    </row>
    <row r="826" spans="1:2" x14ac:dyDescent="0.2">
      <c r="A826" t="s">
        <v>20</v>
      </c>
      <c r="B826">
        <v>1345</v>
      </c>
    </row>
    <row r="827" spans="1:2" x14ac:dyDescent="0.2">
      <c r="A827" t="s">
        <v>20</v>
      </c>
      <c r="B827">
        <v>168</v>
      </c>
    </row>
    <row r="828" spans="1:2" x14ac:dyDescent="0.2">
      <c r="A828" t="s">
        <v>20</v>
      </c>
      <c r="B828">
        <v>137</v>
      </c>
    </row>
    <row r="829" spans="1:2" x14ac:dyDescent="0.2">
      <c r="A829" t="s">
        <v>20</v>
      </c>
      <c r="B829">
        <v>186</v>
      </c>
    </row>
    <row r="830" spans="1:2" x14ac:dyDescent="0.2">
      <c r="A830" t="s">
        <v>20</v>
      </c>
      <c r="B830">
        <v>125</v>
      </c>
    </row>
    <row r="831" spans="1:2" x14ac:dyDescent="0.2">
      <c r="A831" t="s">
        <v>20</v>
      </c>
      <c r="B831">
        <v>202</v>
      </c>
    </row>
    <row r="832" spans="1:2" x14ac:dyDescent="0.2">
      <c r="A832" t="s">
        <v>20</v>
      </c>
      <c r="B832">
        <v>103</v>
      </c>
    </row>
    <row r="833" spans="1:2" x14ac:dyDescent="0.2">
      <c r="A833" t="s">
        <v>20</v>
      </c>
      <c r="B833">
        <v>1785</v>
      </c>
    </row>
    <row r="834" spans="1:2" x14ac:dyDescent="0.2">
      <c r="A834" t="s">
        <v>20</v>
      </c>
      <c r="B834">
        <v>157</v>
      </c>
    </row>
    <row r="835" spans="1:2" x14ac:dyDescent="0.2">
      <c r="A835" t="s">
        <v>20</v>
      </c>
      <c r="B835">
        <v>555</v>
      </c>
    </row>
    <row r="836" spans="1:2" x14ac:dyDescent="0.2">
      <c r="A836" t="s">
        <v>20</v>
      </c>
      <c r="B836">
        <v>297</v>
      </c>
    </row>
    <row r="837" spans="1:2" x14ac:dyDescent="0.2">
      <c r="A837" t="s">
        <v>20</v>
      </c>
      <c r="B837">
        <v>123</v>
      </c>
    </row>
    <row r="838" spans="1:2" x14ac:dyDescent="0.2">
      <c r="A838" t="s">
        <v>20</v>
      </c>
      <c r="B838">
        <v>3036</v>
      </c>
    </row>
    <row r="839" spans="1:2" x14ac:dyDescent="0.2">
      <c r="A839" t="s">
        <v>20</v>
      </c>
      <c r="B839">
        <v>144</v>
      </c>
    </row>
    <row r="840" spans="1:2" x14ac:dyDescent="0.2">
      <c r="A840" t="s">
        <v>20</v>
      </c>
      <c r="B840">
        <v>121</v>
      </c>
    </row>
    <row r="841" spans="1:2" x14ac:dyDescent="0.2">
      <c r="A841" t="s">
        <v>20</v>
      </c>
      <c r="B841">
        <v>181</v>
      </c>
    </row>
    <row r="842" spans="1:2" x14ac:dyDescent="0.2">
      <c r="A842" t="s">
        <v>20</v>
      </c>
      <c r="B842">
        <v>122</v>
      </c>
    </row>
    <row r="843" spans="1:2" x14ac:dyDescent="0.2">
      <c r="A843" t="s">
        <v>20</v>
      </c>
      <c r="B843">
        <v>1071</v>
      </c>
    </row>
    <row r="844" spans="1:2" x14ac:dyDescent="0.2">
      <c r="A844" t="s">
        <v>20</v>
      </c>
      <c r="B844">
        <v>980</v>
      </c>
    </row>
    <row r="845" spans="1:2" x14ac:dyDescent="0.2">
      <c r="A845" t="s">
        <v>20</v>
      </c>
      <c r="B845">
        <v>536</v>
      </c>
    </row>
    <row r="846" spans="1:2" x14ac:dyDescent="0.2">
      <c r="A846" t="s">
        <v>20</v>
      </c>
      <c r="B846">
        <v>1991</v>
      </c>
    </row>
    <row r="847" spans="1:2" x14ac:dyDescent="0.2">
      <c r="A847" t="s">
        <v>20</v>
      </c>
      <c r="B847">
        <v>180</v>
      </c>
    </row>
    <row r="848" spans="1:2" x14ac:dyDescent="0.2">
      <c r="A848" t="s">
        <v>20</v>
      </c>
      <c r="B848">
        <v>130</v>
      </c>
    </row>
    <row r="849" spans="1:2" x14ac:dyDescent="0.2">
      <c r="A849" t="s">
        <v>20</v>
      </c>
      <c r="B849">
        <v>122</v>
      </c>
    </row>
    <row r="850" spans="1:2" x14ac:dyDescent="0.2">
      <c r="A850" t="s">
        <v>20</v>
      </c>
      <c r="B850">
        <v>140</v>
      </c>
    </row>
    <row r="851" spans="1:2" x14ac:dyDescent="0.2">
      <c r="A851" t="s">
        <v>20</v>
      </c>
      <c r="B851">
        <v>3388</v>
      </c>
    </row>
    <row r="852" spans="1:2" x14ac:dyDescent="0.2">
      <c r="A852" t="s">
        <v>20</v>
      </c>
      <c r="B852">
        <v>280</v>
      </c>
    </row>
    <row r="853" spans="1:2" x14ac:dyDescent="0.2">
      <c r="A853" t="s">
        <v>20</v>
      </c>
      <c r="B853">
        <v>366</v>
      </c>
    </row>
    <row r="854" spans="1:2" x14ac:dyDescent="0.2">
      <c r="A854" t="s">
        <v>20</v>
      </c>
      <c r="B854">
        <v>270</v>
      </c>
    </row>
    <row r="855" spans="1:2" x14ac:dyDescent="0.2">
      <c r="A855" t="s">
        <v>20</v>
      </c>
      <c r="B855">
        <v>137</v>
      </c>
    </row>
    <row r="856" spans="1:2" x14ac:dyDescent="0.2">
      <c r="A856" t="s">
        <v>20</v>
      </c>
      <c r="B856">
        <v>3205</v>
      </c>
    </row>
    <row r="857" spans="1:2" x14ac:dyDescent="0.2">
      <c r="A857" t="s">
        <v>20</v>
      </c>
      <c r="B857">
        <v>288</v>
      </c>
    </row>
    <row r="858" spans="1:2" x14ac:dyDescent="0.2">
      <c r="A858" t="s">
        <v>20</v>
      </c>
      <c r="B858">
        <v>148</v>
      </c>
    </row>
    <row r="859" spans="1:2" x14ac:dyDescent="0.2">
      <c r="A859" t="s">
        <v>20</v>
      </c>
      <c r="B859">
        <v>114</v>
      </c>
    </row>
    <row r="860" spans="1:2" x14ac:dyDescent="0.2">
      <c r="A860" t="s">
        <v>20</v>
      </c>
      <c r="B860">
        <v>1518</v>
      </c>
    </row>
    <row r="861" spans="1:2" x14ac:dyDescent="0.2">
      <c r="A861" t="s">
        <v>20</v>
      </c>
      <c r="B861">
        <v>166</v>
      </c>
    </row>
    <row r="862" spans="1:2" x14ac:dyDescent="0.2">
      <c r="A862" t="s">
        <v>20</v>
      </c>
      <c r="B862">
        <v>100</v>
      </c>
    </row>
    <row r="863" spans="1:2" x14ac:dyDescent="0.2">
      <c r="A863" t="s">
        <v>20</v>
      </c>
      <c r="B863">
        <v>235</v>
      </c>
    </row>
    <row r="864" spans="1:2" x14ac:dyDescent="0.2">
      <c r="A864" t="s">
        <v>20</v>
      </c>
      <c r="B864">
        <v>148</v>
      </c>
    </row>
    <row r="865" spans="1:2" x14ac:dyDescent="0.2">
      <c r="A865" t="s">
        <v>20</v>
      </c>
      <c r="B865">
        <v>198</v>
      </c>
    </row>
    <row r="866" spans="1:2" x14ac:dyDescent="0.2">
      <c r="A866" t="s">
        <v>20</v>
      </c>
      <c r="B866">
        <v>150</v>
      </c>
    </row>
    <row r="867" spans="1:2" x14ac:dyDescent="0.2">
      <c r="A867" t="s">
        <v>20</v>
      </c>
      <c r="B867">
        <v>216</v>
      </c>
    </row>
    <row r="868" spans="1:2" x14ac:dyDescent="0.2">
      <c r="A868" t="s">
        <v>20</v>
      </c>
      <c r="B868">
        <v>5139</v>
      </c>
    </row>
    <row r="869" spans="1:2" x14ac:dyDescent="0.2">
      <c r="A869" t="s">
        <v>20</v>
      </c>
      <c r="B869">
        <v>2353</v>
      </c>
    </row>
    <row r="870" spans="1:2" x14ac:dyDescent="0.2">
      <c r="A870" t="s">
        <v>20</v>
      </c>
      <c r="B870">
        <v>78</v>
      </c>
    </row>
    <row r="871" spans="1:2" x14ac:dyDescent="0.2">
      <c r="A871" t="s">
        <v>20</v>
      </c>
      <c r="B871">
        <v>174</v>
      </c>
    </row>
    <row r="872" spans="1:2" x14ac:dyDescent="0.2">
      <c r="A872" t="s">
        <v>20</v>
      </c>
      <c r="B872">
        <v>164</v>
      </c>
    </row>
    <row r="873" spans="1:2" x14ac:dyDescent="0.2">
      <c r="A873" t="s">
        <v>20</v>
      </c>
      <c r="B873">
        <v>161</v>
      </c>
    </row>
    <row r="874" spans="1:2" x14ac:dyDescent="0.2">
      <c r="A874" t="s">
        <v>20</v>
      </c>
      <c r="B874">
        <v>138</v>
      </c>
    </row>
    <row r="875" spans="1:2" x14ac:dyDescent="0.2">
      <c r="A875" t="s">
        <v>20</v>
      </c>
      <c r="B875">
        <v>3308</v>
      </c>
    </row>
    <row r="876" spans="1:2" x14ac:dyDescent="0.2">
      <c r="A876" t="s">
        <v>20</v>
      </c>
      <c r="B876">
        <v>127</v>
      </c>
    </row>
    <row r="877" spans="1:2" x14ac:dyDescent="0.2">
      <c r="A877" t="s">
        <v>20</v>
      </c>
      <c r="B877">
        <v>207</v>
      </c>
    </row>
    <row r="878" spans="1:2" x14ac:dyDescent="0.2">
      <c r="A878" t="s">
        <v>20</v>
      </c>
      <c r="B878">
        <v>181</v>
      </c>
    </row>
    <row r="879" spans="1:2" x14ac:dyDescent="0.2">
      <c r="A879" t="s">
        <v>20</v>
      </c>
      <c r="B879">
        <v>110</v>
      </c>
    </row>
    <row r="880" spans="1:2" x14ac:dyDescent="0.2">
      <c r="A880" t="s">
        <v>20</v>
      </c>
      <c r="B880">
        <v>185</v>
      </c>
    </row>
    <row r="881" spans="1:2" x14ac:dyDescent="0.2">
      <c r="A881" t="s">
        <v>20</v>
      </c>
      <c r="B881">
        <v>121</v>
      </c>
    </row>
    <row r="882" spans="1:2" x14ac:dyDescent="0.2">
      <c r="A882" t="s">
        <v>20</v>
      </c>
      <c r="B882">
        <v>106</v>
      </c>
    </row>
    <row r="883" spans="1:2" x14ac:dyDescent="0.2">
      <c r="A883" t="s">
        <v>20</v>
      </c>
      <c r="B883">
        <v>142</v>
      </c>
    </row>
    <row r="884" spans="1:2" x14ac:dyDescent="0.2">
      <c r="A884" t="s">
        <v>20</v>
      </c>
      <c r="B884">
        <v>233</v>
      </c>
    </row>
    <row r="885" spans="1:2" x14ac:dyDescent="0.2">
      <c r="A885" t="s">
        <v>20</v>
      </c>
      <c r="B885">
        <v>218</v>
      </c>
    </row>
    <row r="886" spans="1:2" x14ac:dyDescent="0.2">
      <c r="A886" t="s">
        <v>20</v>
      </c>
      <c r="B886">
        <v>76</v>
      </c>
    </row>
    <row r="887" spans="1:2" x14ac:dyDescent="0.2">
      <c r="A887" t="s">
        <v>20</v>
      </c>
      <c r="B887">
        <v>43</v>
      </c>
    </row>
    <row r="888" spans="1:2" x14ac:dyDescent="0.2">
      <c r="A888" t="s">
        <v>20</v>
      </c>
      <c r="B888">
        <v>221</v>
      </c>
    </row>
    <row r="889" spans="1:2" x14ac:dyDescent="0.2">
      <c r="A889" t="s">
        <v>20</v>
      </c>
      <c r="B889">
        <v>2805</v>
      </c>
    </row>
    <row r="890" spans="1:2" x14ac:dyDescent="0.2">
      <c r="A890" t="s">
        <v>20</v>
      </c>
      <c r="B890">
        <v>68</v>
      </c>
    </row>
    <row r="891" spans="1:2" x14ac:dyDescent="0.2">
      <c r="A891" t="s">
        <v>20</v>
      </c>
      <c r="B891">
        <v>183</v>
      </c>
    </row>
    <row r="892" spans="1:2" x14ac:dyDescent="0.2">
      <c r="A892" t="s">
        <v>20</v>
      </c>
      <c r="B892">
        <v>133</v>
      </c>
    </row>
    <row r="893" spans="1:2" x14ac:dyDescent="0.2">
      <c r="A893" t="s">
        <v>20</v>
      </c>
      <c r="B893">
        <v>2489</v>
      </c>
    </row>
    <row r="894" spans="1:2" x14ac:dyDescent="0.2">
      <c r="A894" t="s">
        <v>20</v>
      </c>
      <c r="B894">
        <v>69</v>
      </c>
    </row>
    <row r="895" spans="1:2" x14ac:dyDescent="0.2">
      <c r="A895" t="s">
        <v>20</v>
      </c>
      <c r="B895">
        <v>279</v>
      </c>
    </row>
    <row r="896" spans="1:2" x14ac:dyDescent="0.2">
      <c r="A896" t="s">
        <v>20</v>
      </c>
      <c r="B896">
        <v>210</v>
      </c>
    </row>
    <row r="897" spans="1:2" x14ac:dyDescent="0.2">
      <c r="A897" t="s">
        <v>20</v>
      </c>
      <c r="B897">
        <v>2100</v>
      </c>
    </row>
    <row r="898" spans="1:2" x14ac:dyDescent="0.2">
      <c r="A898" t="s">
        <v>20</v>
      </c>
      <c r="B898">
        <v>252</v>
      </c>
    </row>
    <row r="899" spans="1:2" x14ac:dyDescent="0.2">
      <c r="A899" t="s">
        <v>20</v>
      </c>
      <c r="B899">
        <v>1280</v>
      </c>
    </row>
    <row r="900" spans="1:2" x14ac:dyDescent="0.2">
      <c r="A900" t="s">
        <v>20</v>
      </c>
      <c r="B900">
        <v>157</v>
      </c>
    </row>
    <row r="901" spans="1:2" x14ac:dyDescent="0.2">
      <c r="A901" t="s">
        <v>20</v>
      </c>
      <c r="B901">
        <v>194</v>
      </c>
    </row>
    <row r="902" spans="1:2" x14ac:dyDescent="0.2">
      <c r="A902" t="s">
        <v>20</v>
      </c>
      <c r="B902">
        <v>82</v>
      </c>
    </row>
    <row r="903" spans="1:2" x14ac:dyDescent="0.2">
      <c r="A903" t="s">
        <v>20</v>
      </c>
      <c r="B903">
        <v>4233</v>
      </c>
    </row>
    <row r="904" spans="1:2" x14ac:dyDescent="0.2">
      <c r="A904" t="s">
        <v>20</v>
      </c>
      <c r="B904">
        <v>1297</v>
      </c>
    </row>
    <row r="905" spans="1:2" x14ac:dyDescent="0.2">
      <c r="A905" t="s">
        <v>20</v>
      </c>
      <c r="B905">
        <v>165</v>
      </c>
    </row>
    <row r="906" spans="1:2" x14ac:dyDescent="0.2">
      <c r="A906" t="s">
        <v>20</v>
      </c>
      <c r="B906">
        <v>119</v>
      </c>
    </row>
    <row r="907" spans="1:2" x14ac:dyDescent="0.2">
      <c r="A907" t="s">
        <v>20</v>
      </c>
      <c r="B907">
        <v>1797</v>
      </c>
    </row>
    <row r="908" spans="1:2" x14ac:dyDescent="0.2">
      <c r="A908" t="s">
        <v>20</v>
      </c>
      <c r="B908">
        <v>261</v>
      </c>
    </row>
    <row r="909" spans="1:2" x14ac:dyDescent="0.2">
      <c r="A909" t="s">
        <v>20</v>
      </c>
      <c r="B909">
        <v>157</v>
      </c>
    </row>
    <row r="910" spans="1:2" x14ac:dyDescent="0.2">
      <c r="A910" t="s">
        <v>20</v>
      </c>
      <c r="B910">
        <v>3533</v>
      </c>
    </row>
    <row r="911" spans="1:2" x14ac:dyDescent="0.2">
      <c r="A911" t="s">
        <v>20</v>
      </c>
      <c r="B911">
        <v>155</v>
      </c>
    </row>
    <row r="912" spans="1:2" x14ac:dyDescent="0.2">
      <c r="A912" t="s">
        <v>20</v>
      </c>
      <c r="B912">
        <v>132</v>
      </c>
    </row>
    <row r="913" spans="1:2" x14ac:dyDescent="0.2">
      <c r="A913" t="s">
        <v>20</v>
      </c>
      <c r="B913">
        <v>1354</v>
      </c>
    </row>
    <row r="914" spans="1:2" x14ac:dyDescent="0.2">
      <c r="A914" t="s">
        <v>20</v>
      </c>
      <c r="B914">
        <v>48</v>
      </c>
    </row>
    <row r="915" spans="1:2" x14ac:dyDescent="0.2">
      <c r="A915" t="s">
        <v>20</v>
      </c>
      <c r="B915">
        <v>110</v>
      </c>
    </row>
    <row r="916" spans="1:2" x14ac:dyDescent="0.2">
      <c r="A916" t="s">
        <v>20</v>
      </c>
      <c r="B916">
        <v>172</v>
      </c>
    </row>
    <row r="917" spans="1:2" x14ac:dyDescent="0.2">
      <c r="A917" t="s">
        <v>20</v>
      </c>
      <c r="B917">
        <v>307</v>
      </c>
    </row>
    <row r="918" spans="1:2" x14ac:dyDescent="0.2">
      <c r="A918" t="s">
        <v>20</v>
      </c>
      <c r="B918">
        <v>160</v>
      </c>
    </row>
    <row r="919" spans="1:2" x14ac:dyDescent="0.2">
      <c r="A919" t="s">
        <v>20</v>
      </c>
      <c r="B919">
        <v>1467</v>
      </c>
    </row>
    <row r="920" spans="1:2" x14ac:dyDescent="0.2">
      <c r="A920" t="s">
        <v>20</v>
      </c>
      <c r="B920">
        <v>2662</v>
      </c>
    </row>
    <row r="921" spans="1:2" x14ac:dyDescent="0.2">
      <c r="A921" t="s">
        <v>20</v>
      </c>
      <c r="B921">
        <v>452</v>
      </c>
    </row>
    <row r="922" spans="1:2" x14ac:dyDescent="0.2">
      <c r="A922" t="s">
        <v>20</v>
      </c>
      <c r="B922">
        <v>158</v>
      </c>
    </row>
    <row r="923" spans="1:2" x14ac:dyDescent="0.2">
      <c r="A923" t="s">
        <v>20</v>
      </c>
      <c r="B923">
        <v>225</v>
      </c>
    </row>
    <row r="924" spans="1:2" x14ac:dyDescent="0.2">
      <c r="A924" t="s">
        <v>20</v>
      </c>
      <c r="B924">
        <v>65</v>
      </c>
    </row>
    <row r="925" spans="1:2" x14ac:dyDescent="0.2">
      <c r="A925" t="s">
        <v>20</v>
      </c>
      <c r="B925">
        <v>163</v>
      </c>
    </row>
    <row r="926" spans="1:2" x14ac:dyDescent="0.2">
      <c r="A926" t="s">
        <v>20</v>
      </c>
      <c r="B926">
        <v>85</v>
      </c>
    </row>
    <row r="927" spans="1:2" x14ac:dyDescent="0.2">
      <c r="A927" t="s">
        <v>20</v>
      </c>
      <c r="B927">
        <v>217</v>
      </c>
    </row>
    <row r="928" spans="1:2" x14ac:dyDescent="0.2">
      <c r="A928" t="s">
        <v>20</v>
      </c>
      <c r="B928">
        <v>150</v>
      </c>
    </row>
    <row r="929" spans="1:2" x14ac:dyDescent="0.2">
      <c r="A929" t="s">
        <v>20</v>
      </c>
      <c r="B929">
        <v>3272</v>
      </c>
    </row>
    <row r="930" spans="1:2" x14ac:dyDescent="0.2">
      <c r="A930" t="s">
        <v>20</v>
      </c>
      <c r="B930">
        <v>300</v>
      </c>
    </row>
    <row r="931" spans="1:2" x14ac:dyDescent="0.2">
      <c r="A931" t="s">
        <v>20</v>
      </c>
      <c r="B931">
        <v>126</v>
      </c>
    </row>
    <row r="932" spans="1:2" x14ac:dyDescent="0.2">
      <c r="A932" t="s">
        <v>20</v>
      </c>
      <c r="B932">
        <v>2320</v>
      </c>
    </row>
    <row r="933" spans="1:2" x14ac:dyDescent="0.2">
      <c r="A933" t="s">
        <v>20</v>
      </c>
      <c r="B933">
        <v>81</v>
      </c>
    </row>
    <row r="934" spans="1:2" x14ac:dyDescent="0.2">
      <c r="A934" t="s">
        <v>20</v>
      </c>
      <c r="B934">
        <v>1887</v>
      </c>
    </row>
    <row r="935" spans="1:2" x14ac:dyDescent="0.2">
      <c r="A935" t="s">
        <v>20</v>
      </c>
      <c r="B935">
        <v>4358</v>
      </c>
    </row>
    <row r="936" spans="1:2" x14ac:dyDescent="0.2">
      <c r="A936" t="s">
        <v>20</v>
      </c>
      <c r="B936">
        <v>53</v>
      </c>
    </row>
    <row r="937" spans="1:2" x14ac:dyDescent="0.2">
      <c r="A937" t="s">
        <v>20</v>
      </c>
      <c r="B937">
        <v>2414</v>
      </c>
    </row>
    <row r="938" spans="1:2" x14ac:dyDescent="0.2">
      <c r="A938" t="s">
        <v>20</v>
      </c>
      <c r="B938">
        <v>80</v>
      </c>
    </row>
    <row r="939" spans="1:2" x14ac:dyDescent="0.2">
      <c r="A939" t="s">
        <v>20</v>
      </c>
      <c r="B939">
        <v>193</v>
      </c>
    </row>
    <row r="940" spans="1:2" x14ac:dyDescent="0.2">
      <c r="A940" t="s">
        <v>20</v>
      </c>
      <c r="B940">
        <v>52</v>
      </c>
    </row>
    <row r="941" spans="1:2" x14ac:dyDescent="0.2">
      <c r="A941" t="s">
        <v>20</v>
      </c>
      <c r="B941">
        <v>290</v>
      </c>
    </row>
    <row r="942" spans="1:2" x14ac:dyDescent="0.2">
      <c r="A942" t="s">
        <v>20</v>
      </c>
      <c r="B942">
        <v>122</v>
      </c>
    </row>
    <row r="943" spans="1:2" x14ac:dyDescent="0.2">
      <c r="A943" t="s">
        <v>20</v>
      </c>
      <c r="B943">
        <v>1470</v>
      </c>
    </row>
    <row r="944" spans="1:2" x14ac:dyDescent="0.2">
      <c r="A944" t="s">
        <v>20</v>
      </c>
      <c r="B944">
        <v>165</v>
      </c>
    </row>
    <row r="945" spans="1:2" x14ac:dyDescent="0.2">
      <c r="A945" t="s">
        <v>20</v>
      </c>
      <c r="B945">
        <v>182</v>
      </c>
    </row>
    <row r="946" spans="1:2" x14ac:dyDescent="0.2">
      <c r="A946" t="s">
        <v>20</v>
      </c>
      <c r="B946">
        <v>199</v>
      </c>
    </row>
    <row r="947" spans="1:2" x14ac:dyDescent="0.2">
      <c r="A947" t="s">
        <v>20</v>
      </c>
      <c r="B947">
        <v>56</v>
      </c>
    </row>
    <row r="948" spans="1:2" x14ac:dyDescent="0.2">
      <c r="A948" t="s">
        <v>20</v>
      </c>
      <c r="B948">
        <v>1460</v>
      </c>
    </row>
    <row r="949" spans="1:2" x14ac:dyDescent="0.2">
      <c r="A949" t="s">
        <v>20</v>
      </c>
      <c r="B949">
        <v>123</v>
      </c>
    </row>
    <row r="950" spans="1:2" x14ac:dyDescent="0.2">
      <c r="A950" t="s">
        <v>20</v>
      </c>
      <c r="B950">
        <v>159</v>
      </c>
    </row>
    <row r="951" spans="1:2" x14ac:dyDescent="0.2">
      <c r="A951" t="s">
        <v>20</v>
      </c>
      <c r="B951">
        <v>110</v>
      </c>
    </row>
    <row r="952" spans="1:2" x14ac:dyDescent="0.2">
      <c r="A952" t="s">
        <v>20</v>
      </c>
      <c r="B952">
        <v>236</v>
      </c>
    </row>
    <row r="953" spans="1:2" x14ac:dyDescent="0.2">
      <c r="A953" t="s">
        <v>20</v>
      </c>
      <c r="B953">
        <v>191</v>
      </c>
    </row>
    <row r="954" spans="1:2" x14ac:dyDescent="0.2">
      <c r="A954" t="s">
        <v>20</v>
      </c>
      <c r="B954">
        <v>3934</v>
      </c>
    </row>
    <row r="955" spans="1:2" x14ac:dyDescent="0.2">
      <c r="A955" t="s">
        <v>20</v>
      </c>
      <c r="B955">
        <v>80</v>
      </c>
    </row>
    <row r="956" spans="1:2" x14ac:dyDescent="0.2">
      <c r="A956" t="s">
        <v>20</v>
      </c>
      <c r="B956">
        <v>462</v>
      </c>
    </row>
    <row r="957" spans="1:2" x14ac:dyDescent="0.2">
      <c r="A957" t="s">
        <v>20</v>
      </c>
      <c r="B957">
        <v>179</v>
      </c>
    </row>
    <row r="958" spans="1:2" x14ac:dyDescent="0.2">
      <c r="A958" t="s">
        <v>20</v>
      </c>
      <c r="B958">
        <v>1866</v>
      </c>
    </row>
    <row r="959" spans="1:2" x14ac:dyDescent="0.2">
      <c r="A959" t="s">
        <v>20</v>
      </c>
      <c r="B959">
        <v>156</v>
      </c>
    </row>
    <row r="960" spans="1:2" x14ac:dyDescent="0.2">
      <c r="A960" t="s">
        <v>20</v>
      </c>
      <c r="B960">
        <v>255</v>
      </c>
    </row>
    <row r="961" spans="1:2" x14ac:dyDescent="0.2">
      <c r="A961" t="s">
        <v>20</v>
      </c>
      <c r="B961">
        <v>2261</v>
      </c>
    </row>
    <row r="962" spans="1:2" x14ac:dyDescent="0.2">
      <c r="A962" t="s">
        <v>20</v>
      </c>
      <c r="B962">
        <v>40</v>
      </c>
    </row>
    <row r="963" spans="1:2" x14ac:dyDescent="0.2">
      <c r="A963" t="s">
        <v>20</v>
      </c>
      <c r="B963">
        <v>2289</v>
      </c>
    </row>
    <row r="964" spans="1:2" x14ac:dyDescent="0.2">
      <c r="A964" t="s">
        <v>20</v>
      </c>
      <c r="B964">
        <v>65</v>
      </c>
    </row>
    <row r="965" spans="1:2" x14ac:dyDescent="0.2">
      <c r="A965" t="s">
        <v>20</v>
      </c>
      <c r="B965">
        <v>3777</v>
      </c>
    </row>
    <row r="966" spans="1:2" x14ac:dyDescent="0.2">
      <c r="A966" t="s">
        <v>20</v>
      </c>
      <c r="B966">
        <v>184</v>
      </c>
    </row>
    <row r="967" spans="1:2" x14ac:dyDescent="0.2">
      <c r="A967" t="s">
        <v>20</v>
      </c>
      <c r="B967">
        <v>85</v>
      </c>
    </row>
    <row r="968" spans="1:2" x14ac:dyDescent="0.2">
      <c r="A968" t="s">
        <v>20</v>
      </c>
      <c r="B968">
        <v>144</v>
      </c>
    </row>
    <row r="969" spans="1:2" x14ac:dyDescent="0.2">
      <c r="A969" t="s">
        <v>20</v>
      </c>
      <c r="B969">
        <v>1902</v>
      </c>
    </row>
    <row r="970" spans="1:2" x14ac:dyDescent="0.2">
      <c r="A970" t="s">
        <v>20</v>
      </c>
      <c r="B970">
        <v>105</v>
      </c>
    </row>
    <row r="971" spans="1:2" x14ac:dyDescent="0.2">
      <c r="A971" t="s">
        <v>20</v>
      </c>
      <c r="B971">
        <v>132</v>
      </c>
    </row>
    <row r="972" spans="1:2" x14ac:dyDescent="0.2">
      <c r="A972" t="s">
        <v>20</v>
      </c>
      <c r="B972">
        <v>96</v>
      </c>
    </row>
    <row r="973" spans="1:2" x14ac:dyDescent="0.2">
      <c r="A973" t="s">
        <v>20</v>
      </c>
      <c r="B973">
        <v>114</v>
      </c>
    </row>
    <row r="974" spans="1:2" x14ac:dyDescent="0.2">
      <c r="A974" t="s">
        <v>20</v>
      </c>
      <c r="B974">
        <v>203</v>
      </c>
    </row>
    <row r="975" spans="1:2" x14ac:dyDescent="0.2">
      <c r="A975" t="s">
        <v>20</v>
      </c>
      <c r="B975">
        <v>1559</v>
      </c>
    </row>
    <row r="976" spans="1:2" x14ac:dyDescent="0.2">
      <c r="A976" t="s">
        <v>20</v>
      </c>
      <c r="B976">
        <v>1548</v>
      </c>
    </row>
    <row r="977" spans="1:2" x14ac:dyDescent="0.2">
      <c r="A977" t="s">
        <v>20</v>
      </c>
      <c r="B977">
        <v>80</v>
      </c>
    </row>
    <row r="978" spans="1:2" x14ac:dyDescent="0.2">
      <c r="A978" t="s">
        <v>20</v>
      </c>
      <c r="B978">
        <v>131</v>
      </c>
    </row>
    <row r="979" spans="1:2" x14ac:dyDescent="0.2">
      <c r="A979" t="s">
        <v>20</v>
      </c>
      <c r="B979">
        <v>112</v>
      </c>
    </row>
    <row r="980" spans="1:2" x14ac:dyDescent="0.2">
      <c r="A980" t="s">
        <v>20</v>
      </c>
      <c r="B980">
        <v>155</v>
      </c>
    </row>
    <row r="981" spans="1:2" x14ac:dyDescent="0.2">
      <c r="A981" t="s">
        <v>20</v>
      </c>
      <c r="B981">
        <v>266</v>
      </c>
    </row>
    <row r="982" spans="1:2" x14ac:dyDescent="0.2">
      <c r="A982" t="s">
        <v>20</v>
      </c>
      <c r="B982">
        <v>155</v>
      </c>
    </row>
    <row r="983" spans="1:2" x14ac:dyDescent="0.2">
      <c r="A983" t="s">
        <v>20</v>
      </c>
      <c r="B983">
        <v>207</v>
      </c>
    </row>
    <row r="984" spans="1:2" x14ac:dyDescent="0.2">
      <c r="A984" t="s">
        <v>20</v>
      </c>
      <c r="B984">
        <v>245</v>
      </c>
    </row>
    <row r="985" spans="1:2" x14ac:dyDescent="0.2">
      <c r="A985" t="s">
        <v>20</v>
      </c>
      <c r="B985">
        <v>1573</v>
      </c>
    </row>
    <row r="986" spans="1:2" x14ac:dyDescent="0.2">
      <c r="A986" t="s">
        <v>20</v>
      </c>
      <c r="B986">
        <v>114</v>
      </c>
    </row>
    <row r="987" spans="1:2" x14ac:dyDescent="0.2">
      <c r="A987" t="s">
        <v>20</v>
      </c>
      <c r="B987">
        <v>93</v>
      </c>
    </row>
    <row r="988" spans="1:2" x14ac:dyDescent="0.2">
      <c r="A988" t="s">
        <v>20</v>
      </c>
      <c r="B988">
        <v>1681</v>
      </c>
    </row>
    <row r="989" spans="1:2" x14ac:dyDescent="0.2">
      <c r="A989" t="s">
        <v>20</v>
      </c>
      <c r="B989">
        <v>32</v>
      </c>
    </row>
    <row r="990" spans="1:2" x14ac:dyDescent="0.2">
      <c r="A990" t="s">
        <v>20</v>
      </c>
      <c r="B990">
        <v>135</v>
      </c>
    </row>
    <row r="991" spans="1:2" x14ac:dyDescent="0.2">
      <c r="A991" t="s">
        <v>20</v>
      </c>
      <c r="B991">
        <v>140</v>
      </c>
    </row>
    <row r="992" spans="1:2" x14ac:dyDescent="0.2">
      <c r="A992" t="s">
        <v>20</v>
      </c>
      <c r="B992">
        <v>92</v>
      </c>
    </row>
    <row r="993" spans="1:2" x14ac:dyDescent="0.2">
      <c r="A993" t="s">
        <v>20</v>
      </c>
      <c r="B993">
        <v>1015</v>
      </c>
    </row>
    <row r="994" spans="1:2" x14ac:dyDescent="0.2">
      <c r="A994" t="s">
        <v>20</v>
      </c>
      <c r="B994">
        <v>323</v>
      </c>
    </row>
    <row r="995" spans="1:2" x14ac:dyDescent="0.2">
      <c r="A995" t="s">
        <v>20</v>
      </c>
      <c r="B995">
        <v>2326</v>
      </c>
    </row>
    <row r="996" spans="1:2" x14ac:dyDescent="0.2">
      <c r="A996" t="s">
        <v>20</v>
      </c>
      <c r="B996">
        <v>381</v>
      </c>
    </row>
    <row r="997" spans="1:2" x14ac:dyDescent="0.2">
      <c r="A997" t="s">
        <v>20</v>
      </c>
      <c r="B997">
        <v>480</v>
      </c>
    </row>
    <row r="998" spans="1:2" x14ac:dyDescent="0.2">
      <c r="A998" t="s">
        <v>20</v>
      </c>
      <c r="B998">
        <v>226</v>
      </c>
    </row>
    <row r="999" spans="1:2" x14ac:dyDescent="0.2">
      <c r="A999" t="s">
        <v>20</v>
      </c>
      <c r="B999">
        <v>241</v>
      </c>
    </row>
    <row r="1000" spans="1:2" x14ac:dyDescent="0.2">
      <c r="A1000" t="s">
        <v>20</v>
      </c>
      <c r="B1000">
        <v>132</v>
      </c>
    </row>
    <row r="1001" spans="1:2" x14ac:dyDescent="0.2">
      <c r="A1001" t="s">
        <v>20</v>
      </c>
      <c r="B1001">
        <v>2043</v>
      </c>
    </row>
  </sheetData>
  <sortState xmlns:xlrd2="http://schemas.microsoft.com/office/spreadsheetml/2017/richdata2" ref="A2:B1001">
    <sortCondition ref="A2:A1001"/>
  </sortState>
  <conditionalFormatting sqref="A1:A1048576">
    <cfRule type="containsText" dxfId="10" priority="10" operator="containsText" text="live">
      <formula>NOT(ISERROR(SEARCH("live",A1)))</formula>
    </cfRule>
  </conditionalFormatting>
  <conditionalFormatting sqref="A2:A1001">
    <cfRule type="containsText" dxfId="9" priority="13" operator="containsText" text="failed">
      <formula>NOT(ISERROR(SEARCH("failed",A2)))</formula>
    </cfRule>
    <cfRule type="containsText" dxfId="8" priority="12" operator="containsText" text="successful">
      <formula>NOT(ISERROR(SEARCH("successful",A2)))</formula>
    </cfRule>
    <cfRule type="containsText" dxfId="7" priority="11" operator="containsText" text="canceled">
      <formula>NOT(ISERROR(SEARCH("canceled",A2)))</formula>
    </cfRule>
  </conditionalFormatting>
  <conditionalFormatting sqref="D2:D566">
    <cfRule type="containsText" dxfId="6" priority="4" operator="containsText" text="successful">
      <formula>NOT(ISERROR(SEARCH("successful",D2)))</formula>
    </cfRule>
    <cfRule type="containsText" dxfId="5" priority="3" operator="containsText" text="canceled">
      <formula>NOT(ISERROR(SEARCH("canceled",D2)))</formula>
    </cfRule>
    <cfRule type="containsText" dxfId="4" priority="5" operator="containsText" text="failed">
      <formula>NOT(ISERROR(SEARCH("failed",D2)))</formula>
    </cfRule>
  </conditionalFormatting>
  <conditionalFormatting sqref="F1:F365 D1:D566">
    <cfRule type="containsText" dxfId="3" priority="1" operator="containsText" text="live">
      <formula>NOT(ISERROR(SEARCH("live",D1)))</formula>
    </cfRule>
  </conditionalFormatting>
  <conditionalFormatting sqref="F2:F365">
    <cfRule type="containsText" dxfId="2" priority="9" operator="containsText" text="failed">
      <formula>NOT(ISERROR(SEARCH("failed",F2)))</formula>
    </cfRule>
    <cfRule type="containsText" dxfId="1" priority="7" operator="containsText" text="canceled">
      <formula>NOT(ISERROR(SEARCH("canceled",F2)))</formula>
    </cfRule>
    <cfRule type="containsText" dxfId="0" priority="8" operator="containsText" text="successful">
      <formula>NOT(ISERROR(SEARCH("successful",F2)))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Table_Parent Category</vt:lpstr>
      <vt:lpstr>Pivot Table_Sub-Category</vt:lpstr>
      <vt:lpstr>Pivot Table_DCC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Kollmann, Hannah M</cp:lastModifiedBy>
  <dcterms:created xsi:type="dcterms:W3CDTF">2021-09-29T18:52:28Z</dcterms:created>
  <dcterms:modified xsi:type="dcterms:W3CDTF">2024-03-05T07:07:29Z</dcterms:modified>
</cp:coreProperties>
</file>