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rtnershealthcare.sharepoint.com/sites/DataRepository286/Shared Documents/IQVIA_analysis/"/>
    </mc:Choice>
  </mc:AlternateContent>
  <xr:revisionPtr revIDLastSave="119" documentId="8_{1835B638-0579-4BC3-AB59-D47D365572B5}" xr6:coauthVersionLast="47" xr6:coauthVersionMax="47" xr10:uidLastSave="{0402E416-CE0B-44BB-8F3E-0956F5548790}"/>
  <bookViews>
    <workbookView minimized="1" xWindow="1950" yWindow="1950" windowWidth="17430" windowHeight="14865" xr2:uid="{5D1B888A-FBC7-4AB9-ABBA-213BDAAF3F3C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<sst xmlns="http://schemas.openxmlformats.org/spreadsheetml/2006/main" count="71" uniqueCount="25">
  <si>
    <t>contrast</t>
  </si>
  <si>
    <t>estimate</t>
  </si>
  <si>
    <t>SE</t>
  </si>
  <si>
    <t>df</t>
  </si>
  <si>
    <t>z.ratio</t>
  </si>
  <si>
    <t>p.value</t>
  </si>
  <si>
    <t>Odds_Ratio</t>
  </si>
  <si>
    <t>Upper_Cl</t>
  </si>
  <si>
    <t>Lower_Cl</t>
  </si>
  <si>
    <t>Outcome_Period</t>
  </si>
  <si>
    <t>Retention Outcome</t>
  </si>
  <si>
    <t xml:space="preserve">32 mg vs 24 mg (reference) </t>
  </si>
  <si>
    <t>Inf</t>
  </si>
  <si>
    <t>1M</t>
  </si>
  <si>
    <t>1 month</t>
  </si>
  <si>
    <t xml:space="preserve">40 mg vs 24 mg (reference) </t>
  </si>
  <si>
    <t xml:space="preserve">40 mg vs 32 mg (reference) </t>
  </si>
  <si>
    <t>3M</t>
  </si>
  <si>
    <t>3 months</t>
  </si>
  <si>
    <t>6M</t>
  </si>
  <si>
    <t>6 months</t>
  </si>
  <si>
    <t>12M</t>
  </si>
  <si>
    <t>12 months</t>
  </si>
  <si>
    <t>18M</t>
  </si>
  <si>
    <t>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</si>
</sst>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D6DB-31DA-4F8F-8BE1-4305A016B257}">
  <dimension ref="A1:K16"/>
  <sheetViews>
    <sheetView tabSelected="1" workbookViewId="0">
      <selection activeCell="A19" sqref="A19"/>
    </sheetView>
  </sheetViews>
  <sheetFormatPr defaultRowHeight="15"/>
  <cols>
    <col min="1" max="1" width="31.7109375" customWidth="1"/>
    <col min="11" max="11" width="18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8.7970858848434905E-2</v>
      </c>
      <c r="C2">
        <v>1.9160243163052301E-2</v>
      </c>
      <c r="D2" t="s">
        <v>12</v>
      </c>
      <c r="E2">
        <v>4.5913226726722298</v>
      </c>
      <c r="F2">
        <v>1.19277517995675E-4</v>
      </c>
      <c r="G2">
        <f>1/1.09195630070048</f>
        <v>0.9157875634386734</v>
      </c>
      <c r="H2">
        <f>1/1.05170933882722</f>
        <v>0.95083305156833342</v>
      </c>
      <c r="I2">
        <f>1/1.13374343900865</f>
        <v>0.88203377024558938</v>
      </c>
      <c r="J2" t="s">
        <v>13</v>
      </c>
      <c r="K2" t="s">
        <v>14</v>
      </c>
    </row>
    <row r="3" spans="1:11">
      <c r="A3" t="s">
        <v>15</v>
      </c>
      <c r="B3">
        <v>0.117816966135158</v>
      </c>
      <c r="C3">
        <v>3.5509026656524098E-2</v>
      </c>
      <c r="D3" t="s">
        <v>12</v>
      </c>
      <c r="E3">
        <v>3.3179441181193798</v>
      </c>
      <c r="F3">
        <v>2.0436381796953101E-2</v>
      </c>
      <c r="G3">
        <f>1/1.12503817243622</f>
        <v>0.88885872897498641</v>
      </c>
      <c r="H3">
        <f>1/1.04940073627808</f>
        <v>0.95292481263802997</v>
      </c>
      <c r="I3">
        <f>1/1.20612731217223</f>
        <v>0.82909987188583301</v>
      </c>
      <c r="J3" t="s">
        <v>13</v>
      </c>
      <c r="K3" t="s">
        <v>14</v>
      </c>
    </row>
    <row r="4" spans="1:11">
      <c r="A4" t="s">
        <v>16</v>
      </c>
      <c r="B4">
        <v>2.9846107286723302E-2</v>
      </c>
      <c r="C4">
        <v>3.86928998080832E-2</v>
      </c>
      <c r="D4" t="s">
        <v>12</v>
      </c>
      <c r="E4">
        <v>0.77135876180798102</v>
      </c>
      <c r="F4">
        <v>0.99453518197392599</v>
      </c>
      <c r="G4">
        <f>1/1.03029596671086</f>
        <v>0.97059488953686046</v>
      </c>
      <c r="H4">
        <f>1/0.955049625156198</f>
        <v>1.0470660096185582</v>
      </c>
      <c r="I4">
        <f>1/1.11147080849025</f>
        <v>0.89970873941200058</v>
      </c>
      <c r="J4" t="s">
        <v>13</v>
      </c>
      <c r="K4" t="s">
        <v>14</v>
      </c>
    </row>
    <row r="5" spans="1:11">
      <c r="A5" t="s">
        <v>11</v>
      </c>
      <c r="B5">
        <v>-3.5092377998868697E-2</v>
      </c>
      <c r="C5">
        <v>1.7762749474332099E-2</v>
      </c>
      <c r="D5" t="s">
        <v>12</v>
      </c>
      <c r="E5">
        <v>-1.9756163340353701</v>
      </c>
      <c r="F5">
        <v>0.498490001468056</v>
      </c>
      <c r="G5">
        <f>1/0.96551621968148</f>
        <v>1.0357153816948783</v>
      </c>
      <c r="H5">
        <f>1/0.932480194372485</f>
        <v>1.0724088361715314</v>
      </c>
      <c r="I5">
        <f>1/0.999722649439602</f>
        <v>1.0002774275050721</v>
      </c>
      <c r="J5" t="s">
        <v>17</v>
      </c>
      <c r="K5" t="s">
        <v>18</v>
      </c>
    </row>
    <row r="6" spans="1:11">
      <c r="A6" t="s">
        <v>15</v>
      </c>
      <c r="B6">
        <v>-1.99731840830276E-2</v>
      </c>
      <c r="C6">
        <v>3.33205552484113E-2</v>
      </c>
      <c r="D6" t="s">
        <v>12</v>
      </c>
      <c r="E6">
        <v>-0.59942530771541902</v>
      </c>
      <c r="F6">
        <v>0.99889534852344397</v>
      </c>
      <c r="G6">
        <f>1/0.980224958585426</f>
        <v>1.0201739827591327</v>
      </c>
      <c r="H6">
        <f>1/0.918253784953905</f>
        <v>1.0890235536031017</v>
      </c>
      <c r="I6">
        <f>1/1.04637844698025</f>
        <v>0.95567717672884622</v>
      </c>
      <c r="J6" t="s">
        <v>17</v>
      </c>
      <c r="K6" t="s">
        <v>18</v>
      </c>
    </row>
    <row r="7" spans="1:11">
      <c r="A7" t="s">
        <v>16</v>
      </c>
      <c r="B7">
        <v>1.5119193915841199E-2</v>
      </c>
      <c r="C7">
        <v>3.6302181889337801E-2</v>
      </c>
      <c r="D7" t="s">
        <v>12</v>
      </c>
      <c r="E7">
        <v>0.416481685919869</v>
      </c>
      <c r="F7">
        <v>0.99990135478869901</v>
      </c>
      <c r="G7">
        <f>1/1.01523406712815</f>
        <v>0.98499452725099801</v>
      </c>
      <c r="H7">
        <f>1/0.945507855526845</f>
        <v>1.0576326723830247</v>
      </c>
      <c r="I7">
        <f>1/1.09010221864656</f>
        <v>0.91734516533832167</v>
      </c>
      <c r="J7" t="s">
        <v>17</v>
      </c>
      <c r="K7" t="s">
        <v>18</v>
      </c>
    </row>
    <row r="8" spans="1:11">
      <c r="A8" t="s">
        <v>11</v>
      </c>
      <c r="B8">
        <v>-5.5801700480092399E-2</v>
      </c>
      <c r="C8">
        <v>1.9842110375676101E-2</v>
      </c>
      <c r="D8" t="s">
        <v>12</v>
      </c>
      <c r="E8">
        <v>-2.8122865674862001</v>
      </c>
      <c r="F8">
        <v>9.1884440281539595E-2</v>
      </c>
      <c r="G8">
        <f>1/0.945726654438902</f>
        <v>1.0573879834160942</v>
      </c>
      <c r="H8">
        <f>1/0.909652849049099</f>
        <v>1.0993204726894934</v>
      </c>
      <c r="I8">
        <f>1/0.98323102692544</f>
        <v>1.0170549673630587</v>
      </c>
      <c r="J8" t="s">
        <v>19</v>
      </c>
      <c r="K8" t="s">
        <v>20</v>
      </c>
    </row>
    <row r="9" spans="1:11">
      <c r="A9" t="s">
        <v>15</v>
      </c>
      <c r="B9">
        <v>-6.5342013859896297E-2</v>
      </c>
      <c r="C9">
        <v>3.7066526135899697E-2</v>
      </c>
      <c r="D9" t="s">
        <v>12</v>
      </c>
      <c r="E9">
        <v>-1.7628307983415601</v>
      </c>
      <c r="F9">
        <v>0.64544204607765898</v>
      </c>
      <c r="G9">
        <f>1/0.936747028117044</f>
        <v>1.0675240699830144</v>
      </c>
      <c r="H9">
        <f>1/0.871105307690345</f>
        <v>1.1479668315320077</v>
      </c>
      <c r="I9">
        <f>1/1.00733514873501</f>
        <v>0.99271826388246132</v>
      </c>
      <c r="J9" t="s">
        <v>19</v>
      </c>
      <c r="K9" t="s">
        <v>20</v>
      </c>
    </row>
    <row r="10" spans="1:11">
      <c r="A10" t="s">
        <v>16</v>
      </c>
      <c r="B10">
        <v>-9.5403133798039295E-3</v>
      </c>
      <c r="C10">
        <v>4.0386724567422302E-2</v>
      </c>
      <c r="D10" t="s">
        <v>12</v>
      </c>
      <c r="E10">
        <v>-0.23622399394823901</v>
      </c>
      <c r="F10">
        <v>0.99999797161663395</v>
      </c>
      <c r="G10">
        <f>1/0.990505051031701</f>
        <v>1.0095859672380361</v>
      </c>
      <c r="H10">
        <f>1/0.915121630043182</f>
        <v>1.0927509165670282</v>
      </c>
      <c r="I10">
        <f>1/1.07209820411852</f>
        <v>0.93275037320130638</v>
      </c>
      <c r="J10" t="s">
        <v>19</v>
      </c>
      <c r="K10" t="s">
        <v>20</v>
      </c>
    </row>
    <row r="11" spans="1:11">
      <c r="A11" t="s">
        <v>11</v>
      </c>
      <c r="B11">
        <v>-7.46138734827059E-2</v>
      </c>
      <c r="C11">
        <v>2.4133686305089601E-2</v>
      </c>
      <c r="D11" t="s">
        <v>12</v>
      </c>
      <c r="E11">
        <v>-3.0916898703108902</v>
      </c>
      <c r="F11">
        <v>4.1736345180600001E-2</v>
      </c>
      <c r="G11">
        <f>1/0.928101781859122</f>
        <v>1.0774680315739245</v>
      </c>
      <c r="H11">
        <f>1/0.885222813814049</f>
        <v>1.1296590919199483</v>
      </c>
      <c r="I11">
        <f>1/0.973057747776278</f>
        <v>1.0276882356522961</v>
      </c>
      <c r="J11" t="s">
        <v>21</v>
      </c>
      <c r="K11" t="s">
        <v>22</v>
      </c>
    </row>
    <row r="12" spans="1:11">
      <c r="A12" t="s">
        <v>15</v>
      </c>
      <c r="B12">
        <v>-8.5449442529932002E-2</v>
      </c>
      <c r="C12">
        <v>4.4933966741938197E-2</v>
      </c>
      <c r="D12" t="s">
        <v>12</v>
      </c>
      <c r="E12">
        <v>-1.9016670177525099</v>
      </c>
      <c r="F12">
        <v>0.54969934145841004</v>
      </c>
      <c r="G12">
        <f>1/0.918099558671778</f>
        <v>1.0892064924273661</v>
      </c>
      <c r="H12">
        <f>1/0.840700322405784</f>
        <v>1.1894844968518119</v>
      </c>
      <c r="I12">
        <f>1/1.0026245704548</f>
        <v>0.99738229988358507</v>
      </c>
      <c r="J12" t="s">
        <v>21</v>
      </c>
      <c r="K12" t="s">
        <v>22</v>
      </c>
    </row>
    <row r="13" spans="1:11">
      <c r="A13" t="s">
        <v>16</v>
      </c>
      <c r="B13">
        <v>-1.08355690472261E-2</v>
      </c>
      <c r="C13">
        <v>4.8937375750371798E-2</v>
      </c>
      <c r="D13" t="s">
        <v>12</v>
      </c>
      <c r="E13">
        <v>-0.22141704333509901</v>
      </c>
      <c r="F13">
        <v>0.99999870431994098</v>
      </c>
      <c r="G13">
        <f>1/0.989222924270969</f>
        <v>1.010894486434363</v>
      </c>
      <c r="H13">
        <f>1/0.898747793058207</f>
        <v>1.1126591995261073</v>
      </c>
      <c r="I13">
        <f>1/1.08880600482301</f>
        <v>0.91843725656394981</v>
      </c>
      <c r="J13" t="s">
        <v>21</v>
      </c>
      <c r="K13" t="s">
        <v>22</v>
      </c>
    </row>
    <row r="14" spans="1:11">
      <c r="A14" t="s">
        <v>11</v>
      </c>
      <c r="B14">
        <v>-0.10760440388596799</v>
      </c>
      <c r="C14">
        <v>2.8114296317194101E-2</v>
      </c>
      <c r="D14" t="s">
        <v>12</v>
      </c>
      <c r="E14">
        <v>-3.8273909711963698</v>
      </c>
      <c r="F14">
        <v>3.2533123885398799E-3</v>
      </c>
      <c r="G14">
        <f>1/0.897982764666386</f>
        <v>1.1136071195882193</v>
      </c>
      <c r="H14">
        <f>1/0.849838944365705</f>
        <v>1.1766935448532203</v>
      </c>
      <c r="I14">
        <f>1/0.948853957545731</f>
        <v>1.053902965833184</v>
      </c>
      <c r="J14" t="s">
        <v>23</v>
      </c>
      <c r="K14" t="s">
        <v>24</v>
      </c>
    </row>
    <row r="15" spans="1:11">
      <c r="A15" t="s">
        <v>15</v>
      </c>
      <c r="B15">
        <v>-0.15533047924341301</v>
      </c>
      <c r="C15">
        <v>5.1481717390761801E-2</v>
      </c>
      <c r="D15" t="s">
        <v>12</v>
      </c>
      <c r="E15">
        <v>-3.0171969218588401</v>
      </c>
      <c r="F15">
        <v>5.2039055580344898E-2</v>
      </c>
      <c r="G15">
        <f>1/0.856132196805907</f>
        <v>1.1680439115954766</v>
      </c>
      <c r="H15">
        <f>1/0.773960341304906</f>
        <v>1.2920558672476532</v>
      </c>
      <c r="I15">
        <f>1/0.94702828981124</f>
        <v>1.0559346650555901</v>
      </c>
      <c r="J15" t="s">
        <v>23</v>
      </c>
      <c r="K15" t="s">
        <v>24</v>
      </c>
    </row>
    <row r="16" spans="1:11">
      <c r="A16" t="s">
        <v>16</v>
      </c>
      <c r="B16">
        <v>-4.77260753574449E-2</v>
      </c>
      <c r="C16">
        <v>5.6137144252744298E-2</v>
      </c>
      <c r="D16" t="s">
        <v>12</v>
      </c>
      <c r="E16">
        <v>-0.850169277271559</v>
      </c>
      <c r="F16">
        <v>0.99012365478489095</v>
      </c>
      <c r="G16">
        <f>1/0.953394909671761</f>
        <v>1.0488833009862455</v>
      </c>
      <c r="H16">
        <f>1/0.854059104909251</f>
        <v>1.1708791513981414</v>
      </c>
      <c r="I16">
        <f>1/1.0642844840166</f>
        <v>0.93959840157211461</v>
      </c>
      <c r="J16" t="s">
        <v>23</v>
      </c>
      <c r="K16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680238-2266-4ab1-9ebd-8eb4f05a8cbc" xsi:nil="true"/>
    <lcf76f155ced4ddcb4097134ff3c332f xmlns="a258da11-458d-4f1c-a3e4-33c3405b149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DB4E3357FB3C44B2F39909EF22C0FF" ma:contentTypeVersion="17" ma:contentTypeDescription="Create a new document." ma:contentTypeScope="" ma:versionID="fbf6d49219a517827eb555d4e24d6479">
  <xsd:schema xmlns:xsd="http://www.w3.org/2001/XMLSchema" xmlns:xs="http://www.w3.org/2001/XMLSchema" xmlns:p="http://schemas.microsoft.com/office/2006/metadata/properties" xmlns:ns2="a258da11-458d-4f1c-a3e4-33c3405b149f" xmlns:ns3="68448b5a-21ad-4dff-ae9d-26cc1fe76143" xmlns:ns4="d1680238-2266-4ab1-9ebd-8eb4f05a8cbc" targetNamespace="http://schemas.microsoft.com/office/2006/metadata/properties" ma:root="true" ma:fieldsID="1632b8679072433f077fcfef990240a8" ns2:_="" ns3:_="" ns4:_="">
    <xsd:import namespace="a258da11-458d-4f1c-a3e4-33c3405b149f"/>
    <xsd:import namespace="68448b5a-21ad-4dff-ae9d-26cc1fe76143"/>
    <xsd:import namespace="d1680238-2266-4ab1-9ebd-8eb4f05a8c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8da11-458d-4f1c-a3e4-33c3405b14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60c9a04-0a06-4c47-89e2-9dbcedd85f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48b5a-21ad-4dff-ae9d-26cc1fe7614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80238-2266-4ab1-9ebd-8eb4f05a8cbc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b0d825f-ae8e-4c6b-b042-9e415cb2211d}" ma:internalName="TaxCatchAll" ma:showField="CatchAllData" ma:web="68448b5a-21ad-4dff-ae9d-26cc1fe761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B1C92-880E-4FA5-8B2D-ED538F8AA3AA}"/>
</file>

<file path=customXml/itemProps2.xml><?xml version="1.0" encoding="utf-8"?>
<ds:datastoreItem xmlns:ds="http://schemas.openxmlformats.org/officeDocument/2006/customXml" ds:itemID="{06583827-38B3-4F39-B1C3-E66F6AA6F771}"/>
</file>

<file path=customXml/itemProps3.xml><?xml version="1.0" encoding="utf-8"?>
<ds:datastoreItem xmlns:ds="http://schemas.openxmlformats.org/officeDocument/2006/customXml" ds:itemID="{72173BCF-C69D-4181-BF03-333D45E1FA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Lee, Hannah</cp:lastModifiedBy>
  <cp:revision/>
  <dcterms:created xsi:type="dcterms:W3CDTF">2024-12-03T14:47:55Z</dcterms:created>
  <dcterms:modified xsi:type="dcterms:W3CDTF">2024-12-05T16:04:34Z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0x01010026DB4E3357FB3C44B2F39909EF22C0FF</vt:lpwstr>
  </property>
  <property fmtid="{D5CDD505-2E9C-101B-9397-08002B2CF9AE}" pid="3" name="MediaServiceImageTags">
    <vt:lpwstr/>
  </property>
</Properties>
</file>