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80030907-C4D4-924E-9659-E59BF75E929E}" xr6:coauthVersionLast="47" xr6:coauthVersionMax="47" xr10:uidLastSave="{00000000-0000-0000-0000-000000000000}"/>
  <bookViews>
    <workbookView xWindow="9120" yWindow="460" windowWidth="24480" windowHeight="20380" activeTab="3" xr2:uid="{E3128E0B-EAD5-EE40-A4F5-F7AB91DA2ADD}"/>
  </bookViews>
  <sheets>
    <sheet name="summ_cities" sheetId="1" r:id="rId1"/>
    <sheet name="comparison" sheetId="2" r:id="rId2"/>
    <sheet name="table" sheetId="3" r:id="rId3"/>
    <sheet name="pasted" sheetId="4" r:id="rId4"/>
  </sheets>
  <externalReferences>
    <externalReference r:id="rId5"/>
  </externalReferences>
  <definedNames>
    <definedName name="_xlnm._FilterDatabase" localSheetId="0" hidden="1">summ_cities!$A$1:$DI$220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8" i="3" l="1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F98" i="3" l="1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Y2" i="1"/>
  <c r="Z2" i="1"/>
  <c r="AA2" i="1"/>
  <c r="AB2" i="1"/>
  <c r="AC2" i="1"/>
  <c r="Y3" i="1"/>
  <c r="Z3" i="1"/>
  <c r="AA3" i="1"/>
  <c r="AB3" i="1"/>
  <c r="AC3" i="1"/>
  <c r="Y4" i="1"/>
  <c r="Z4" i="1"/>
  <c r="AA4" i="1"/>
  <c r="AB4" i="1"/>
  <c r="AC4" i="1"/>
  <c r="Y5" i="1"/>
  <c r="Z5" i="1"/>
  <c r="AA5" i="1"/>
  <c r="AB5" i="1"/>
  <c r="AC5" i="1"/>
  <c r="Y6" i="1"/>
  <c r="Z6" i="1"/>
  <c r="AA6" i="1"/>
  <c r="AB6" i="1"/>
  <c r="AC6" i="1"/>
  <c r="Y7" i="1"/>
  <c r="Z7" i="1"/>
  <c r="AA7" i="1"/>
  <c r="AB7" i="1"/>
  <c r="AC7" i="1"/>
  <c r="Y8" i="1"/>
  <c r="Z8" i="1"/>
  <c r="AA8" i="1"/>
  <c r="AB8" i="1"/>
  <c r="AC8" i="1"/>
  <c r="Y9" i="1"/>
  <c r="Z9" i="1"/>
  <c r="AA9" i="1"/>
  <c r="AB9" i="1"/>
  <c r="AC9" i="1"/>
  <c r="Y10" i="1"/>
  <c r="Z10" i="1"/>
  <c r="AA10" i="1"/>
  <c r="AB10" i="1"/>
  <c r="AC10" i="1"/>
  <c r="Y11" i="1"/>
  <c r="Z11" i="1"/>
  <c r="AA11" i="1"/>
  <c r="AB11" i="1"/>
  <c r="AC11" i="1"/>
  <c r="Y12" i="1"/>
  <c r="Z12" i="1"/>
  <c r="AA12" i="1"/>
  <c r="AB12" i="1"/>
  <c r="AC12" i="1"/>
  <c r="Y13" i="1"/>
  <c r="Z13" i="1"/>
  <c r="AA13" i="1"/>
  <c r="AB13" i="1"/>
  <c r="AC13" i="1"/>
  <c r="Y14" i="1"/>
  <c r="Z14" i="1"/>
  <c r="AA14" i="1"/>
  <c r="AB14" i="1"/>
  <c r="AC14" i="1"/>
  <c r="Y15" i="1"/>
  <c r="Z15" i="1"/>
  <c r="AA15" i="1"/>
  <c r="AB15" i="1"/>
  <c r="AC15" i="1"/>
  <c r="Y16" i="1"/>
  <c r="Z16" i="1"/>
  <c r="AA16" i="1"/>
  <c r="AB16" i="1"/>
  <c r="AC16" i="1"/>
  <c r="Y17" i="1"/>
  <c r="Z17" i="1"/>
  <c r="AA17" i="1"/>
  <c r="AB17" i="1"/>
  <c r="AC17" i="1"/>
  <c r="Y18" i="1"/>
  <c r="Z18" i="1"/>
  <c r="AA18" i="1"/>
  <c r="AB18" i="1"/>
  <c r="AC18" i="1"/>
  <c r="Y19" i="1"/>
  <c r="Z19" i="1"/>
  <c r="AA19" i="1"/>
  <c r="AB19" i="1"/>
  <c r="AC19" i="1"/>
  <c r="Y20" i="1"/>
  <c r="Z20" i="1"/>
  <c r="AA20" i="1"/>
  <c r="AB20" i="1"/>
  <c r="AC20" i="1"/>
  <c r="Y21" i="1"/>
  <c r="Z21" i="1"/>
  <c r="AA21" i="1"/>
  <c r="AB21" i="1"/>
  <c r="AC21" i="1"/>
  <c r="Y22" i="1"/>
  <c r="Z22" i="1"/>
  <c r="AA22" i="1"/>
  <c r="AB22" i="1"/>
  <c r="AC22" i="1"/>
  <c r="Y23" i="1"/>
  <c r="Z23" i="1"/>
  <c r="AA23" i="1"/>
  <c r="AB23" i="1"/>
  <c r="AC23" i="1"/>
  <c r="Y24" i="1"/>
  <c r="Z24" i="1"/>
  <c r="AA24" i="1"/>
  <c r="AB24" i="1"/>
  <c r="AC24" i="1"/>
  <c r="Y25" i="1"/>
  <c r="Z25" i="1"/>
  <c r="AA25" i="1"/>
  <c r="AB25" i="1"/>
  <c r="AC25" i="1"/>
  <c r="Y26" i="1"/>
  <c r="Z26" i="1"/>
  <c r="AA26" i="1"/>
  <c r="AB26" i="1"/>
  <c r="AC26" i="1"/>
  <c r="Y27" i="1"/>
  <c r="Z27" i="1"/>
  <c r="AA27" i="1"/>
  <c r="AB27" i="1"/>
  <c r="AC27" i="1"/>
  <c r="Y28" i="1"/>
  <c r="Z28" i="1"/>
  <c r="AA28" i="1"/>
  <c r="AB28" i="1"/>
  <c r="AC28" i="1"/>
  <c r="Y29" i="1"/>
  <c r="Z29" i="1"/>
  <c r="AA29" i="1"/>
  <c r="AB29" i="1"/>
  <c r="AC29" i="1"/>
  <c r="Y30" i="1"/>
  <c r="Z30" i="1"/>
  <c r="AA30" i="1"/>
  <c r="AB30" i="1"/>
  <c r="AC30" i="1"/>
  <c r="Y31" i="1"/>
  <c r="Z31" i="1"/>
  <c r="AA31" i="1"/>
  <c r="AB31" i="1"/>
  <c r="AC31" i="1"/>
  <c r="Y32" i="1"/>
  <c r="Z32" i="1"/>
  <c r="AA32" i="1"/>
  <c r="AB32" i="1"/>
  <c r="AC32" i="1"/>
  <c r="Y33" i="1"/>
  <c r="Z33" i="1"/>
  <c r="AA33" i="1"/>
  <c r="AB33" i="1"/>
  <c r="AC33" i="1"/>
  <c r="Y34" i="1"/>
  <c r="Z34" i="1"/>
  <c r="AA34" i="1"/>
  <c r="AB34" i="1"/>
  <c r="AC34" i="1"/>
  <c r="Y35" i="1"/>
  <c r="Z35" i="1"/>
  <c r="AA35" i="1"/>
  <c r="AB35" i="1"/>
  <c r="AC35" i="1"/>
  <c r="Y36" i="1"/>
  <c r="Z36" i="1"/>
  <c r="AA36" i="1"/>
  <c r="AB36" i="1"/>
  <c r="AC36" i="1"/>
  <c r="Y37" i="1"/>
  <c r="Z37" i="1"/>
  <c r="AA37" i="1"/>
  <c r="AB37" i="1"/>
  <c r="AC37" i="1"/>
  <c r="Y38" i="1"/>
  <c r="Z38" i="1"/>
  <c r="AA38" i="1"/>
  <c r="AB38" i="1"/>
  <c r="AC38" i="1"/>
  <c r="Y39" i="1"/>
  <c r="Z39" i="1"/>
  <c r="AA39" i="1"/>
  <c r="AB39" i="1"/>
  <c r="AC39" i="1"/>
  <c r="Y40" i="1"/>
  <c r="Z40" i="1"/>
  <c r="AA40" i="1"/>
  <c r="AB40" i="1"/>
  <c r="AC40" i="1"/>
  <c r="Y41" i="1"/>
  <c r="Z41" i="1"/>
  <c r="AA41" i="1"/>
  <c r="AB41" i="1"/>
  <c r="AC41" i="1"/>
  <c r="Y42" i="1"/>
  <c r="Z42" i="1"/>
  <c r="AA42" i="1"/>
  <c r="AB42" i="1"/>
  <c r="AC42" i="1"/>
  <c r="Y43" i="1"/>
  <c r="Z43" i="1"/>
  <c r="AA43" i="1"/>
  <c r="AB43" i="1"/>
  <c r="AC43" i="1"/>
  <c r="Y44" i="1"/>
  <c r="Z44" i="1"/>
  <c r="AA44" i="1"/>
  <c r="AB44" i="1"/>
  <c r="AC44" i="1"/>
  <c r="Y45" i="1"/>
  <c r="Z45" i="1"/>
  <c r="AA45" i="1"/>
  <c r="AB45" i="1"/>
  <c r="AC45" i="1"/>
  <c r="Y46" i="1"/>
  <c r="Z46" i="1"/>
  <c r="AA46" i="1"/>
  <c r="AB46" i="1"/>
  <c r="AC46" i="1"/>
  <c r="Y47" i="1"/>
  <c r="Z47" i="1"/>
  <c r="AA47" i="1"/>
  <c r="AB47" i="1"/>
  <c r="AC47" i="1"/>
  <c r="Y48" i="1"/>
  <c r="Z48" i="1"/>
  <c r="AA48" i="1"/>
  <c r="AB48" i="1"/>
  <c r="AC48" i="1"/>
  <c r="Y49" i="1"/>
  <c r="Z49" i="1"/>
  <c r="AA49" i="1"/>
  <c r="AB49" i="1"/>
  <c r="AC49" i="1"/>
  <c r="Y50" i="1"/>
  <c r="Z50" i="1"/>
  <c r="AA50" i="1"/>
  <c r="AB50" i="1"/>
  <c r="AC50" i="1"/>
  <c r="Y51" i="1"/>
  <c r="Z51" i="1"/>
  <c r="AA51" i="1"/>
  <c r="AB51" i="1"/>
  <c r="AC51" i="1"/>
  <c r="Y52" i="1"/>
  <c r="Z52" i="1"/>
  <c r="AA52" i="1"/>
  <c r="AB52" i="1"/>
  <c r="AC52" i="1"/>
  <c r="Y53" i="1"/>
  <c r="Z53" i="1"/>
  <c r="AA53" i="1"/>
  <c r="AB53" i="1"/>
  <c r="AC53" i="1"/>
  <c r="Y54" i="1"/>
  <c r="Z54" i="1"/>
  <c r="AA54" i="1"/>
  <c r="AB54" i="1"/>
  <c r="AC54" i="1"/>
  <c r="Y55" i="1"/>
  <c r="Z55" i="1"/>
  <c r="AA55" i="1"/>
  <c r="AB55" i="1"/>
  <c r="AC55" i="1"/>
  <c r="Y56" i="1"/>
  <c r="Z56" i="1"/>
  <c r="AA56" i="1"/>
  <c r="AB56" i="1"/>
  <c r="AC56" i="1"/>
  <c r="Y57" i="1"/>
  <c r="Z57" i="1"/>
  <c r="AA57" i="1"/>
  <c r="AB57" i="1"/>
  <c r="AC57" i="1"/>
  <c r="Y58" i="1"/>
  <c r="Z58" i="1"/>
  <c r="AA58" i="1"/>
  <c r="AB58" i="1"/>
  <c r="AC58" i="1"/>
  <c r="Y59" i="1"/>
  <c r="Z59" i="1"/>
  <c r="AA59" i="1"/>
  <c r="AB59" i="1"/>
  <c r="AC59" i="1"/>
  <c r="Y60" i="1"/>
  <c r="Z60" i="1"/>
  <c r="AA60" i="1"/>
  <c r="AB60" i="1"/>
  <c r="AC60" i="1"/>
  <c r="Y61" i="1"/>
  <c r="Z61" i="1"/>
  <c r="AA61" i="1"/>
  <c r="AB61" i="1"/>
  <c r="AC61" i="1"/>
  <c r="Y62" i="1"/>
  <c r="Z62" i="1"/>
  <c r="AA62" i="1"/>
  <c r="AB62" i="1"/>
  <c r="AC62" i="1"/>
  <c r="Y63" i="1"/>
  <c r="Z63" i="1"/>
  <c r="AA63" i="1"/>
  <c r="AB63" i="1"/>
  <c r="AC63" i="1"/>
  <c r="Y64" i="1"/>
  <c r="Z64" i="1"/>
  <c r="AA64" i="1"/>
  <c r="AB64" i="1"/>
  <c r="AC64" i="1"/>
  <c r="Y65" i="1"/>
  <c r="Z65" i="1"/>
  <c r="AA65" i="1"/>
  <c r="AB65" i="1"/>
  <c r="AC65" i="1"/>
  <c r="Y66" i="1"/>
  <c r="Z66" i="1"/>
  <c r="AA66" i="1"/>
  <c r="AB66" i="1"/>
  <c r="AC66" i="1"/>
  <c r="Y67" i="1"/>
  <c r="Z67" i="1"/>
  <c r="AA67" i="1"/>
  <c r="AB67" i="1"/>
  <c r="AC67" i="1"/>
  <c r="Y68" i="1"/>
  <c r="Z68" i="1"/>
  <c r="AA68" i="1"/>
  <c r="AB68" i="1"/>
  <c r="AC68" i="1"/>
  <c r="Y69" i="1"/>
  <c r="Z69" i="1"/>
  <c r="AA69" i="1"/>
  <c r="AB69" i="1"/>
  <c r="AC69" i="1"/>
  <c r="Y70" i="1"/>
  <c r="Z70" i="1"/>
  <c r="AA70" i="1"/>
  <c r="AB70" i="1"/>
  <c r="AC70" i="1"/>
  <c r="Y71" i="1"/>
  <c r="Z71" i="1"/>
  <c r="AA71" i="1"/>
  <c r="AB71" i="1"/>
  <c r="AC71" i="1"/>
  <c r="Y72" i="1"/>
  <c r="Z72" i="1"/>
  <c r="AA72" i="1"/>
  <c r="AB72" i="1"/>
  <c r="AC72" i="1"/>
  <c r="Y73" i="1"/>
  <c r="Z73" i="1"/>
  <c r="AA73" i="1"/>
  <c r="AB73" i="1"/>
  <c r="AC73" i="1"/>
  <c r="Y74" i="1"/>
  <c r="Z74" i="1"/>
  <c r="AA74" i="1"/>
  <c r="AB74" i="1"/>
  <c r="AC74" i="1"/>
  <c r="Y75" i="1"/>
  <c r="Z75" i="1"/>
  <c r="AA75" i="1"/>
  <c r="AB75" i="1"/>
  <c r="AC75" i="1"/>
  <c r="Y76" i="1"/>
  <c r="Z76" i="1"/>
  <c r="AA76" i="1"/>
  <c r="AB76" i="1"/>
  <c r="AC76" i="1"/>
  <c r="Y77" i="1"/>
  <c r="Z77" i="1"/>
  <c r="AA77" i="1"/>
  <c r="AB77" i="1"/>
  <c r="AC77" i="1"/>
  <c r="Y78" i="1"/>
  <c r="Z78" i="1"/>
  <c r="AA78" i="1"/>
  <c r="AB78" i="1"/>
  <c r="AC78" i="1"/>
  <c r="Y79" i="1"/>
  <c r="Z79" i="1"/>
  <c r="AA79" i="1"/>
  <c r="AB79" i="1"/>
  <c r="AC79" i="1"/>
  <c r="Y80" i="1"/>
  <c r="Z80" i="1"/>
  <c r="AA80" i="1"/>
  <c r="AB80" i="1"/>
  <c r="AC80" i="1"/>
  <c r="Y81" i="1"/>
  <c r="Z81" i="1"/>
  <c r="AA81" i="1"/>
  <c r="AB81" i="1"/>
  <c r="AC81" i="1"/>
  <c r="Y82" i="1"/>
  <c r="Z82" i="1"/>
  <c r="AA82" i="1"/>
  <c r="AB82" i="1"/>
  <c r="AC82" i="1"/>
  <c r="Y83" i="1"/>
  <c r="Z83" i="1"/>
  <c r="AA83" i="1"/>
  <c r="AB83" i="1"/>
  <c r="AC83" i="1"/>
  <c r="Y84" i="1"/>
  <c r="Z84" i="1"/>
  <c r="AA84" i="1"/>
  <c r="AB84" i="1"/>
  <c r="AC84" i="1"/>
  <c r="Y85" i="1"/>
  <c r="Z85" i="1"/>
  <c r="AA85" i="1"/>
  <c r="AB85" i="1"/>
  <c r="AC85" i="1"/>
  <c r="Y86" i="1"/>
  <c r="Z86" i="1"/>
  <c r="AA86" i="1"/>
  <c r="AB86" i="1"/>
  <c r="AC86" i="1"/>
  <c r="Y87" i="1"/>
  <c r="Z87" i="1"/>
  <c r="AA87" i="1"/>
  <c r="AB87" i="1"/>
  <c r="AC87" i="1"/>
  <c r="Y88" i="1"/>
  <c r="Z88" i="1"/>
  <c r="AA88" i="1"/>
  <c r="AB88" i="1"/>
  <c r="AC88" i="1"/>
  <c r="Y89" i="1"/>
  <c r="Z89" i="1"/>
  <c r="AA89" i="1"/>
  <c r="AB89" i="1"/>
  <c r="AC89" i="1"/>
  <c r="Y90" i="1"/>
  <c r="Z90" i="1"/>
  <c r="AA90" i="1"/>
  <c r="AB90" i="1"/>
  <c r="AC90" i="1"/>
  <c r="Y91" i="1"/>
  <c r="Z91" i="1"/>
  <c r="AA91" i="1"/>
  <c r="AB91" i="1"/>
  <c r="AC91" i="1"/>
  <c r="Y92" i="1"/>
  <c r="Z92" i="1"/>
  <c r="AA92" i="1"/>
  <c r="AB92" i="1"/>
  <c r="AC92" i="1"/>
  <c r="Y93" i="1"/>
  <c r="Z93" i="1"/>
  <c r="AA93" i="1"/>
  <c r="AB93" i="1"/>
  <c r="AC93" i="1"/>
  <c r="Y94" i="1"/>
  <c r="Z94" i="1"/>
  <c r="AA94" i="1"/>
  <c r="AB94" i="1"/>
  <c r="AC94" i="1"/>
  <c r="Y95" i="1"/>
  <c r="Z95" i="1"/>
  <c r="AA95" i="1"/>
  <c r="AB95" i="1"/>
  <c r="AC95" i="1"/>
  <c r="Y96" i="1"/>
  <c r="Z96" i="1"/>
  <c r="AA96" i="1"/>
  <c r="AB96" i="1"/>
  <c r="AC96" i="1"/>
  <c r="Y97" i="1"/>
  <c r="Z97" i="1"/>
  <c r="AA97" i="1"/>
  <c r="AB97" i="1"/>
  <c r="AC97" i="1"/>
  <c r="Y98" i="1"/>
  <c r="Z98" i="1"/>
  <c r="AA98" i="1"/>
  <c r="AB98" i="1"/>
  <c r="AC98" i="1"/>
  <c r="Y99" i="1"/>
  <c r="Z99" i="1"/>
  <c r="AA99" i="1"/>
  <c r="AB99" i="1"/>
  <c r="AC99" i="1"/>
  <c r="Y100" i="1"/>
  <c r="Z100" i="1"/>
  <c r="AA100" i="1"/>
  <c r="AB100" i="1"/>
  <c r="AC100" i="1"/>
  <c r="Y101" i="1"/>
  <c r="Z101" i="1"/>
  <c r="AA101" i="1"/>
  <c r="AB101" i="1"/>
  <c r="AC101" i="1"/>
  <c r="Y102" i="1"/>
  <c r="Z102" i="1"/>
  <c r="AA102" i="1"/>
  <c r="AB102" i="1"/>
  <c r="AC102" i="1"/>
  <c r="Y103" i="1"/>
  <c r="Z103" i="1"/>
  <c r="AA103" i="1"/>
  <c r="AB103" i="1"/>
  <c r="AC103" i="1"/>
  <c r="Y104" i="1"/>
  <c r="Z104" i="1"/>
  <c r="AA104" i="1"/>
  <c r="AB104" i="1"/>
  <c r="AC104" i="1"/>
  <c r="Y105" i="1"/>
  <c r="Z105" i="1"/>
  <c r="AA105" i="1"/>
  <c r="AB105" i="1"/>
  <c r="AC105" i="1"/>
  <c r="Y106" i="1"/>
  <c r="Z106" i="1"/>
  <c r="AA106" i="1"/>
  <c r="AB106" i="1"/>
  <c r="AC106" i="1"/>
  <c r="Y107" i="1"/>
  <c r="Z107" i="1"/>
  <c r="AA107" i="1"/>
  <c r="AB107" i="1"/>
  <c r="AC107" i="1"/>
  <c r="Y108" i="1"/>
  <c r="Z108" i="1"/>
  <c r="AA108" i="1"/>
  <c r="AB108" i="1"/>
  <c r="AC108" i="1"/>
  <c r="Y109" i="1"/>
  <c r="Z109" i="1"/>
  <c r="AA109" i="1"/>
  <c r="AB109" i="1"/>
  <c r="AC109" i="1"/>
  <c r="Y110" i="1"/>
  <c r="Z110" i="1"/>
  <c r="AA110" i="1"/>
  <c r="AB110" i="1"/>
  <c r="AC110" i="1"/>
  <c r="Y111" i="1"/>
  <c r="Z111" i="1"/>
  <c r="AA111" i="1"/>
  <c r="AB111" i="1"/>
  <c r="AC111" i="1"/>
  <c r="Y112" i="1"/>
  <c r="Z112" i="1"/>
  <c r="AA112" i="1"/>
  <c r="AB112" i="1"/>
  <c r="AC112" i="1"/>
  <c r="Y113" i="1"/>
  <c r="Z113" i="1"/>
  <c r="AA113" i="1"/>
  <c r="AB113" i="1"/>
  <c r="AC113" i="1"/>
  <c r="Y114" i="1"/>
  <c r="Z114" i="1"/>
  <c r="AA114" i="1"/>
  <c r="AB114" i="1"/>
  <c r="AC114" i="1"/>
  <c r="Y115" i="1"/>
  <c r="Z115" i="1"/>
  <c r="AA115" i="1"/>
  <c r="AB115" i="1"/>
  <c r="AC115" i="1"/>
  <c r="Y116" i="1"/>
  <c r="Z116" i="1"/>
  <c r="AA116" i="1"/>
  <c r="AB116" i="1"/>
  <c r="AC116" i="1"/>
  <c r="Y117" i="1"/>
  <c r="Z117" i="1"/>
  <c r="AA117" i="1"/>
  <c r="AB117" i="1"/>
  <c r="AC117" i="1"/>
  <c r="Y118" i="1"/>
  <c r="Z118" i="1"/>
  <c r="AA118" i="1"/>
  <c r="AB118" i="1"/>
  <c r="AC118" i="1"/>
  <c r="Y119" i="1"/>
  <c r="Z119" i="1"/>
  <c r="AA119" i="1"/>
  <c r="AB119" i="1"/>
  <c r="AC119" i="1"/>
  <c r="Y120" i="1"/>
  <c r="Z120" i="1"/>
  <c r="AA120" i="1"/>
  <c r="AB120" i="1"/>
  <c r="AC120" i="1"/>
  <c r="Y121" i="1"/>
  <c r="Z121" i="1"/>
  <c r="AA121" i="1"/>
  <c r="AB121" i="1"/>
  <c r="AC121" i="1"/>
  <c r="Y122" i="1"/>
  <c r="Z122" i="1"/>
  <c r="AA122" i="1"/>
  <c r="AB122" i="1"/>
  <c r="AC122" i="1"/>
  <c r="Y123" i="1"/>
  <c r="Z123" i="1"/>
  <c r="AA123" i="1"/>
  <c r="AB123" i="1"/>
  <c r="AC123" i="1"/>
  <c r="Y124" i="1"/>
  <c r="Z124" i="1"/>
  <c r="AA124" i="1"/>
  <c r="AB124" i="1"/>
  <c r="AC124" i="1"/>
  <c r="Y125" i="1"/>
  <c r="Z125" i="1"/>
  <c r="AA125" i="1"/>
  <c r="AB125" i="1"/>
  <c r="AC125" i="1"/>
  <c r="Y126" i="1"/>
  <c r="Z126" i="1"/>
  <c r="AA126" i="1"/>
  <c r="AB126" i="1"/>
  <c r="AC126" i="1"/>
  <c r="Y127" i="1"/>
  <c r="Z127" i="1"/>
  <c r="AA127" i="1"/>
  <c r="AB127" i="1"/>
  <c r="AC127" i="1"/>
  <c r="Y128" i="1"/>
  <c r="Z128" i="1"/>
  <c r="AA128" i="1"/>
  <c r="AB128" i="1"/>
  <c r="AC128" i="1"/>
  <c r="Y129" i="1"/>
  <c r="Z129" i="1"/>
  <c r="AA129" i="1"/>
  <c r="AB129" i="1"/>
  <c r="AC129" i="1"/>
  <c r="Y130" i="1"/>
  <c r="Z130" i="1"/>
  <c r="AA130" i="1"/>
  <c r="AB130" i="1"/>
  <c r="AC130" i="1"/>
  <c r="Y131" i="1"/>
  <c r="Z131" i="1"/>
  <c r="AA131" i="1"/>
  <c r="AB131" i="1"/>
  <c r="AC131" i="1"/>
  <c r="Y132" i="1"/>
  <c r="Z132" i="1"/>
  <c r="AA132" i="1"/>
  <c r="AB132" i="1"/>
  <c r="AC132" i="1"/>
  <c r="Y133" i="1"/>
  <c r="Z133" i="1"/>
  <c r="AA133" i="1"/>
  <c r="AB133" i="1"/>
  <c r="AC133" i="1"/>
  <c r="Y134" i="1"/>
  <c r="Z134" i="1"/>
  <c r="AA134" i="1"/>
  <c r="AB134" i="1"/>
  <c r="AC134" i="1"/>
  <c r="Y135" i="1"/>
  <c r="Z135" i="1"/>
  <c r="AA135" i="1"/>
  <c r="AB135" i="1"/>
  <c r="AC135" i="1"/>
  <c r="Y136" i="1"/>
  <c r="Z136" i="1"/>
  <c r="AA136" i="1"/>
  <c r="AB136" i="1"/>
  <c r="AC136" i="1"/>
  <c r="Y137" i="1"/>
  <c r="Z137" i="1"/>
  <c r="AA137" i="1"/>
  <c r="AB137" i="1"/>
  <c r="AC137" i="1"/>
  <c r="Y138" i="1"/>
  <c r="Z138" i="1"/>
  <c r="AA138" i="1"/>
  <c r="AB138" i="1"/>
  <c r="AC138" i="1"/>
  <c r="Y139" i="1"/>
  <c r="Z139" i="1"/>
  <c r="AA139" i="1"/>
  <c r="AB139" i="1"/>
  <c r="AC139" i="1"/>
  <c r="Y140" i="1"/>
  <c r="Z140" i="1"/>
  <c r="AA140" i="1"/>
  <c r="AB140" i="1"/>
  <c r="AC140" i="1"/>
  <c r="Y141" i="1"/>
  <c r="Z141" i="1"/>
  <c r="AA141" i="1"/>
  <c r="AB141" i="1"/>
  <c r="AC141" i="1"/>
  <c r="Y142" i="1"/>
  <c r="Z142" i="1"/>
  <c r="AA142" i="1"/>
  <c r="AB142" i="1"/>
  <c r="AC142" i="1"/>
  <c r="Y143" i="1"/>
  <c r="Z143" i="1"/>
  <c r="AA143" i="1"/>
  <c r="AB143" i="1"/>
  <c r="AC143" i="1"/>
  <c r="Y144" i="1"/>
  <c r="Z144" i="1"/>
  <c r="AA144" i="1"/>
  <c r="AB144" i="1"/>
  <c r="AC144" i="1"/>
  <c r="Y145" i="1"/>
  <c r="Z145" i="1"/>
  <c r="AA145" i="1"/>
  <c r="AB145" i="1"/>
  <c r="AC145" i="1"/>
  <c r="Y146" i="1"/>
  <c r="Z146" i="1"/>
  <c r="AA146" i="1"/>
  <c r="AB146" i="1"/>
  <c r="AC146" i="1"/>
  <c r="Y147" i="1"/>
  <c r="Z147" i="1"/>
  <c r="AA147" i="1"/>
  <c r="AB147" i="1"/>
  <c r="AC147" i="1"/>
  <c r="Y148" i="1"/>
  <c r="Z148" i="1"/>
  <c r="AA148" i="1"/>
  <c r="AB148" i="1"/>
  <c r="AC148" i="1"/>
  <c r="Y149" i="1"/>
  <c r="Z149" i="1"/>
  <c r="AA149" i="1"/>
  <c r="AB149" i="1"/>
  <c r="AC149" i="1"/>
  <c r="Y150" i="1"/>
  <c r="Z150" i="1"/>
  <c r="AA150" i="1"/>
  <c r="AB150" i="1"/>
  <c r="AC150" i="1"/>
  <c r="Y151" i="1"/>
  <c r="Z151" i="1"/>
  <c r="AA151" i="1"/>
  <c r="AB151" i="1"/>
  <c r="AC151" i="1"/>
  <c r="Y152" i="1"/>
  <c r="Z152" i="1"/>
  <c r="AA152" i="1"/>
  <c r="AB152" i="1"/>
  <c r="AC152" i="1"/>
  <c r="Y153" i="1"/>
  <c r="Z153" i="1"/>
  <c r="AA153" i="1"/>
  <c r="AB153" i="1"/>
  <c r="AC153" i="1"/>
  <c r="Y154" i="1"/>
  <c r="Z154" i="1"/>
  <c r="AA154" i="1"/>
  <c r="AB154" i="1"/>
  <c r="AC154" i="1"/>
  <c r="Y155" i="1"/>
  <c r="Z155" i="1"/>
  <c r="AA155" i="1"/>
  <c r="AB155" i="1"/>
  <c r="AC155" i="1"/>
  <c r="Y156" i="1"/>
  <c r="Z156" i="1"/>
  <c r="AA156" i="1"/>
  <c r="AB156" i="1"/>
  <c r="AC156" i="1"/>
  <c r="Y157" i="1"/>
  <c r="Z157" i="1"/>
  <c r="AA157" i="1"/>
  <c r="AB157" i="1"/>
  <c r="AC157" i="1"/>
  <c r="Y158" i="1"/>
  <c r="Z158" i="1"/>
  <c r="AA158" i="1"/>
  <c r="AB158" i="1"/>
  <c r="AC158" i="1"/>
  <c r="Y159" i="1"/>
  <c r="Z159" i="1"/>
  <c r="AA159" i="1"/>
  <c r="AB159" i="1"/>
  <c r="AC159" i="1"/>
  <c r="Y160" i="1"/>
  <c r="Z160" i="1"/>
  <c r="AA160" i="1"/>
  <c r="AB160" i="1"/>
  <c r="AC160" i="1"/>
  <c r="Y161" i="1"/>
  <c r="Z161" i="1"/>
  <c r="AA161" i="1"/>
  <c r="AB161" i="1"/>
  <c r="AC161" i="1"/>
  <c r="Y162" i="1"/>
  <c r="Z162" i="1"/>
  <c r="AA162" i="1"/>
  <c r="AB162" i="1"/>
  <c r="AC162" i="1"/>
  <c r="Y163" i="1"/>
  <c r="Z163" i="1"/>
  <c r="AA163" i="1"/>
  <c r="AB163" i="1"/>
  <c r="AC163" i="1"/>
  <c r="Y164" i="1"/>
  <c r="Z164" i="1"/>
  <c r="AA164" i="1"/>
  <c r="AB164" i="1"/>
  <c r="AC164" i="1"/>
  <c r="Y165" i="1"/>
  <c r="Z165" i="1"/>
  <c r="AA165" i="1"/>
  <c r="AB165" i="1"/>
  <c r="AC165" i="1"/>
  <c r="Y166" i="1"/>
  <c r="Z166" i="1"/>
  <c r="AA166" i="1"/>
  <c r="AB166" i="1"/>
  <c r="AC166" i="1"/>
  <c r="Y167" i="1"/>
  <c r="Z167" i="1"/>
  <c r="AA167" i="1"/>
  <c r="AB167" i="1"/>
  <c r="AC167" i="1"/>
  <c r="Y168" i="1"/>
  <c r="Z168" i="1"/>
  <c r="AA168" i="1"/>
  <c r="AB168" i="1"/>
  <c r="AC168" i="1"/>
  <c r="Y169" i="1"/>
  <c r="Z169" i="1"/>
  <c r="AA169" i="1"/>
  <c r="AB169" i="1"/>
  <c r="AC169" i="1"/>
  <c r="Y170" i="1"/>
  <c r="Z170" i="1"/>
  <c r="AA170" i="1"/>
  <c r="AB170" i="1"/>
  <c r="AC170" i="1"/>
  <c r="Y171" i="1"/>
  <c r="Z171" i="1"/>
  <c r="AA171" i="1"/>
  <c r="AB171" i="1"/>
  <c r="AC171" i="1"/>
  <c r="Y172" i="1"/>
  <c r="Z172" i="1"/>
  <c r="AA172" i="1"/>
  <c r="AB172" i="1"/>
  <c r="AC172" i="1"/>
  <c r="Y173" i="1"/>
  <c r="Z173" i="1"/>
  <c r="AA173" i="1"/>
  <c r="AB173" i="1"/>
  <c r="AC173" i="1"/>
  <c r="Y174" i="1"/>
  <c r="Z174" i="1"/>
  <c r="AA174" i="1"/>
  <c r="AB174" i="1"/>
  <c r="AC174" i="1"/>
  <c r="Y175" i="1"/>
  <c r="Z175" i="1"/>
  <c r="AA175" i="1"/>
  <c r="AB175" i="1"/>
  <c r="AC175" i="1"/>
  <c r="Y176" i="1"/>
  <c r="Z176" i="1"/>
  <c r="AA176" i="1"/>
  <c r="AB176" i="1"/>
  <c r="AC176" i="1"/>
  <c r="Y177" i="1"/>
  <c r="Z177" i="1"/>
  <c r="AA177" i="1"/>
  <c r="AB177" i="1"/>
  <c r="AC177" i="1"/>
  <c r="Y178" i="1"/>
  <c r="Z178" i="1"/>
  <c r="AA178" i="1"/>
  <c r="AB178" i="1"/>
  <c r="AC178" i="1"/>
  <c r="Y179" i="1"/>
  <c r="Z179" i="1"/>
  <c r="AA179" i="1"/>
  <c r="AB179" i="1"/>
  <c r="AC179" i="1"/>
  <c r="Y180" i="1"/>
  <c r="Z180" i="1"/>
  <c r="AA180" i="1"/>
  <c r="AB180" i="1"/>
  <c r="AC180" i="1"/>
  <c r="Y181" i="1"/>
  <c r="Z181" i="1"/>
  <c r="AA181" i="1"/>
  <c r="AB181" i="1"/>
  <c r="AC181" i="1"/>
  <c r="Y182" i="1"/>
  <c r="Z182" i="1"/>
  <c r="AA182" i="1"/>
  <c r="AB182" i="1"/>
  <c r="AC182" i="1"/>
  <c r="Y183" i="1"/>
  <c r="Z183" i="1"/>
  <c r="AA183" i="1"/>
  <c r="AB183" i="1"/>
  <c r="AC183" i="1"/>
  <c r="Y184" i="1"/>
  <c r="Z184" i="1"/>
  <c r="AA184" i="1"/>
  <c r="AB184" i="1"/>
  <c r="AC184" i="1"/>
  <c r="Y185" i="1"/>
  <c r="Z185" i="1"/>
  <c r="AA185" i="1"/>
  <c r="AB185" i="1"/>
  <c r="AC185" i="1"/>
  <c r="Y186" i="1"/>
  <c r="Z186" i="1"/>
  <c r="AA186" i="1"/>
  <c r="AB186" i="1"/>
  <c r="AC186" i="1"/>
  <c r="Y187" i="1"/>
  <c r="Z187" i="1"/>
  <c r="AA187" i="1"/>
  <c r="AB187" i="1"/>
  <c r="AC187" i="1"/>
  <c r="Y188" i="1"/>
  <c r="Z188" i="1"/>
  <c r="AA188" i="1"/>
  <c r="AB188" i="1"/>
  <c r="AC188" i="1"/>
  <c r="Y189" i="1"/>
  <c r="Z189" i="1"/>
  <c r="AA189" i="1"/>
  <c r="AB189" i="1"/>
  <c r="AC189" i="1"/>
  <c r="Y190" i="1"/>
  <c r="Z190" i="1"/>
  <c r="AA190" i="1"/>
  <c r="AB190" i="1"/>
  <c r="AC190" i="1"/>
  <c r="Y191" i="1"/>
  <c r="Z191" i="1"/>
  <c r="AA191" i="1"/>
  <c r="AB191" i="1"/>
  <c r="AC191" i="1"/>
  <c r="Y192" i="1"/>
  <c r="Z192" i="1"/>
  <c r="AA192" i="1"/>
  <c r="AB192" i="1"/>
  <c r="AC192" i="1"/>
  <c r="Y193" i="1"/>
  <c r="Z193" i="1"/>
  <c r="AA193" i="1"/>
  <c r="AB193" i="1"/>
  <c r="AC193" i="1"/>
  <c r="Y194" i="1"/>
  <c r="Z194" i="1"/>
  <c r="AA194" i="1"/>
  <c r="AB194" i="1"/>
  <c r="AC194" i="1"/>
  <c r="Y195" i="1"/>
  <c r="Z195" i="1"/>
  <c r="AA195" i="1"/>
  <c r="AB195" i="1"/>
  <c r="AC195" i="1"/>
  <c r="Y196" i="1"/>
  <c r="Z196" i="1"/>
  <c r="AA196" i="1"/>
  <c r="AB196" i="1"/>
  <c r="AC196" i="1"/>
  <c r="Y197" i="1"/>
  <c r="Z197" i="1"/>
  <c r="AA197" i="1"/>
  <c r="AB197" i="1"/>
  <c r="AC197" i="1"/>
  <c r="Y198" i="1"/>
  <c r="Z198" i="1"/>
  <c r="AA198" i="1"/>
  <c r="AB198" i="1"/>
  <c r="AC198" i="1"/>
  <c r="Y199" i="1"/>
  <c r="Z199" i="1"/>
  <c r="AA199" i="1"/>
  <c r="AB199" i="1"/>
  <c r="AC199" i="1"/>
  <c r="Y200" i="1"/>
  <c r="Z200" i="1"/>
  <c r="AA200" i="1"/>
  <c r="AB200" i="1"/>
  <c r="AC200" i="1"/>
  <c r="Y201" i="1"/>
  <c r="Z201" i="1"/>
  <c r="AA201" i="1"/>
  <c r="AB201" i="1"/>
  <c r="AC201" i="1"/>
  <c r="Y202" i="1"/>
  <c r="Z202" i="1"/>
  <c r="AA202" i="1"/>
  <c r="AB202" i="1"/>
  <c r="AC202" i="1"/>
  <c r="Y203" i="1"/>
  <c r="Z203" i="1"/>
  <c r="AA203" i="1"/>
  <c r="AB203" i="1"/>
  <c r="AC203" i="1"/>
  <c r="Y204" i="1"/>
  <c r="Z204" i="1"/>
  <c r="AA204" i="1"/>
  <c r="AB204" i="1"/>
  <c r="AC204" i="1"/>
  <c r="Y205" i="1"/>
  <c r="Z205" i="1"/>
  <c r="AA205" i="1"/>
  <c r="AB205" i="1"/>
  <c r="AC205" i="1"/>
  <c r="Y206" i="1"/>
  <c r="Z206" i="1"/>
  <c r="AA206" i="1"/>
  <c r="AB206" i="1"/>
  <c r="AC206" i="1"/>
  <c r="Y207" i="1"/>
  <c r="Z207" i="1"/>
  <c r="AA207" i="1"/>
  <c r="AB207" i="1"/>
  <c r="AC207" i="1"/>
  <c r="Y208" i="1"/>
  <c r="Z208" i="1"/>
  <c r="AA208" i="1"/>
  <c r="AB208" i="1"/>
  <c r="AC208" i="1"/>
  <c r="Y209" i="1"/>
  <c r="Z209" i="1"/>
  <c r="AA209" i="1"/>
  <c r="AB209" i="1"/>
  <c r="AC209" i="1"/>
  <c r="Y210" i="1"/>
  <c r="Z210" i="1"/>
  <c r="AA210" i="1"/>
  <c r="AB210" i="1"/>
  <c r="AC210" i="1"/>
  <c r="Y211" i="1"/>
  <c r="Z211" i="1"/>
  <c r="AA211" i="1"/>
  <c r="AB211" i="1"/>
  <c r="AC211" i="1"/>
  <c r="Y212" i="1"/>
  <c r="Z212" i="1"/>
  <c r="AA212" i="1"/>
  <c r="AB212" i="1"/>
  <c r="AC212" i="1"/>
  <c r="Y213" i="1"/>
  <c r="Z213" i="1"/>
  <c r="AA213" i="1"/>
  <c r="AB213" i="1"/>
  <c r="AC213" i="1"/>
  <c r="Y214" i="1"/>
  <c r="Z214" i="1"/>
  <c r="AA214" i="1"/>
  <c r="AB214" i="1"/>
  <c r="AC214" i="1"/>
  <c r="Y215" i="1"/>
  <c r="Z215" i="1"/>
  <c r="AA215" i="1"/>
  <c r="AB215" i="1"/>
  <c r="AC215" i="1"/>
  <c r="Y216" i="1"/>
  <c r="Z216" i="1"/>
  <c r="AA216" i="1"/>
  <c r="AB216" i="1"/>
  <c r="AC216" i="1"/>
  <c r="Y217" i="1"/>
  <c r="Z217" i="1"/>
  <c r="AA217" i="1"/>
  <c r="AB217" i="1"/>
  <c r="AC217" i="1"/>
  <c r="Y218" i="1"/>
  <c r="Z218" i="1"/>
  <c r="AA218" i="1"/>
  <c r="AB218" i="1"/>
  <c r="AC218" i="1"/>
  <c r="Y219" i="1"/>
  <c r="Z219" i="1"/>
  <c r="AA219" i="1"/>
  <c r="AB219" i="1"/>
  <c r="AC219" i="1"/>
  <c r="Y220" i="1"/>
  <c r="Z220" i="1"/>
  <c r="AA220" i="1"/>
  <c r="AB220" i="1"/>
  <c r="AC220" i="1"/>
  <c r="AA1" i="1"/>
  <c r="AB1" i="1"/>
  <c r="AC1" i="1"/>
  <c r="Y1" i="1"/>
  <c r="Z1" i="1"/>
  <c r="A2" i="1"/>
  <c r="AI228" i="1"/>
  <c r="AL228" i="1"/>
  <c r="DF3" i="1"/>
  <c r="DF4" i="1"/>
  <c r="DF5" i="1"/>
  <c r="DF6" i="1"/>
  <c r="DF8" i="1"/>
  <c r="DF12" i="1"/>
  <c r="DF13" i="1"/>
  <c r="DF14" i="1"/>
  <c r="DF15" i="1"/>
  <c r="DF16" i="1"/>
  <c r="DF17" i="1"/>
  <c r="DF18" i="1"/>
  <c r="DF20" i="1"/>
  <c r="DF21" i="1"/>
  <c r="DF22" i="1"/>
  <c r="DF23" i="1"/>
  <c r="DF24" i="1"/>
  <c r="DF25" i="1"/>
  <c r="DF26" i="1"/>
  <c r="DF27" i="1"/>
  <c r="DF28" i="1"/>
  <c r="DF30" i="1"/>
  <c r="DF31" i="1"/>
  <c r="DF33" i="1"/>
  <c r="DF34" i="1"/>
  <c r="DF35" i="1"/>
  <c r="DF36" i="1"/>
  <c r="DF37" i="1"/>
  <c r="DF38" i="1"/>
  <c r="DF39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BH40" i="1" l="1"/>
  <c r="BG40" i="1"/>
  <c r="BF40" i="1"/>
  <c r="BH32" i="1"/>
  <c r="BG32" i="1"/>
  <c r="BF32" i="1"/>
  <c r="CF29" i="1"/>
  <c r="CE29" i="1"/>
  <c r="CD29" i="1"/>
  <c r="DD19" i="1"/>
  <c r="DC19" i="1"/>
  <c r="BD11" i="1"/>
  <c r="BC11" i="1"/>
  <c r="BB11" i="1"/>
  <c r="CN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DH2" i="1" s="1"/>
  <c r="U2" i="1"/>
  <c r="V2" i="1"/>
  <c r="W2" i="1"/>
  <c r="X2" i="1"/>
  <c r="B3" i="1"/>
  <c r="C3" i="1"/>
  <c r="D3" i="1"/>
  <c r="E3" i="1"/>
  <c r="F3" i="1"/>
  <c r="G3" i="1"/>
  <c r="H3" i="1"/>
  <c r="I3" i="1"/>
  <c r="J3" i="1"/>
  <c r="K3" i="1"/>
  <c r="DI3" i="1" s="1"/>
  <c r="L3" i="1"/>
  <c r="M3" i="1"/>
  <c r="N3" i="1"/>
  <c r="O3" i="1"/>
  <c r="P3" i="1"/>
  <c r="Q3" i="1"/>
  <c r="R3" i="1"/>
  <c r="S3" i="1"/>
  <c r="T3" i="1"/>
  <c r="U3" i="1"/>
  <c r="V3" i="1"/>
  <c r="W3" i="1"/>
  <c r="X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B7" i="1"/>
  <c r="C7" i="1"/>
  <c r="D7" i="1"/>
  <c r="E7" i="1"/>
  <c r="F7" i="1"/>
  <c r="G7" i="1"/>
  <c r="H7" i="1"/>
  <c r="I7" i="1"/>
  <c r="J7" i="1"/>
  <c r="C4" i="2" s="1"/>
  <c r="V4" i="2" s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B9" i="1"/>
  <c r="C9" i="1"/>
  <c r="D9" i="1"/>
  <c r="E9" i="1"/>
  <c r="F9" i="1"/>
  <c r="G9" i="1"/>
  <c r="H9" i="1"/>
  <c r="I9" i="1"/>
  <c r="J9" i="1"/>
  <c r="K9" i="1"/>
  <c r="DI9" i="1" s="1"/>
  <c r="L9" i="1"/>
  <c r="M9" i="1"/>
  <c r="N9" i="1"/>
  <c r="O9" i="1"/>
  <c r="P9" i="1"/>
  <c r="Q9" i="1"/>
  <c r="R9" i="1"/>
  <c r="S9" i="1"/>
  <c r="T9" i="1"/>
  <c r="U9" i="1"/>
  <c r="V9" i="1"/>
  <c r="W9" i="1"/>
  <c r="X9" i="1"/>
  <c r="B10" i="1"/>
  <c r="C10" i="1"/>
  <c r="D10" i="1"/>
  <c r="E10" i="1"/>
  <c r="F10" i="1"/>
  <c r="G10" i="1"/>
  <c r="H10" i="1"/>
  <c r="I10" i="1"/>
  <c r="J10" i="1"/>
  <c r="C5" i="2" s="1"/>
  <c r="T5" i="2" s="1"/>
  <c r="U5" i="2" s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B11" i="1"/>
  <c r="C11" i="1"/>
  <c r="D11" i="1"/>
  <c r="E11" i="1"/>
  <c r="F11" i="1"/>
  <c r="G11" i="1"/>
  <c r="H11" i="1"/>
  <c r="I11" i="1"/>
  <c r="J11" i="1"/>
  <c r="K11" i="1"/>
  <c r="DI11" i="1" s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B17" i="1"/>
  <c r="C17" i="1"/>
  <c r="D17" i="1"/>
  <c r="E17" i="1"/>
  <c r="F17" i="1"/>
  <c r="G17" i="1"/>
  <c r="H17" i="1"/>
  <c r="I17" i="1"/>
  <c r="J17" i="1"/>
  <c r="K17" i="1"/>
  <c r="DI17" i="1" s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B19" i="1"/>
  <c r="C19" i="1"/>
  <c r="D19" i="1"/>
  <c r="E19" i="1"/>
  <c r="F19" i="1"/>
  <c r="G19" i="1"/>
  <c r="H19" i="1"/>
  <c r="I19" i="1"/>
  <c r="J19" i="1"/>
  <c r="K19" i="1"/>
  <c r="DI19" i="1" s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B25" i="1"/>
  <c r="C25" i="1"/>
  <c r="D25" i="1"/>
  <c r="E25" i="1"/>
  <c r="F25" i="1"/>
  <c r="G25" i="1"/>
  <c r="H25" i="1"/>
  <c r="I25" i="1"/>
  <c r="J25" i="1"/>
  <c r="K25" i="1"/>
  <c r="DI25" i="1" s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DH34" i="1" s="1"/>
  <c r="U34" i="1"/>
  <c r="V34" i="1"/>
  <c r="W34" i="1"/>
  <c r="X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DH42" i="1" s="1"/>
  <c r="U42" i="1"/>
  <c r="V42" i="1"/>
  <c r="W42" i="1"/>
  <c r="X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DH50" i="1" s="1"/>
  <c r="U50" i="1"/>
  <c r="V50" i="1"/>
  <c r="W50" i="1"/>
  <c r="X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DH58" i="1" s="1"/>
  <c r="U58" i="1"/>
  <c r="V58" i="1"/>
  <c r="W58" i="1"/>
  <c r="X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DH66" i="1" s="1"/>
  <c r="U66" i="1"/>
  <c r="V66" i="1"/>
  <c r="W66" i="1"/>
  <c r="X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DH72" i="1" s="1"/>
  <c r="U72" i="1"/>
  <c r="V72" i="1"/>
  <c r="W72" i="1"/>
  <c r="X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DH74" i="1" s="1"/>
  <c r="U74" i="1"/>
  <c r="V74" i="1"/>
  <c r="W74" i="1"/>
  <c r="X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DH80" i="1" s="1"/>
  <c r="U80" i="1"/>
  <c r="V80" i="1"/>
  <c r="W80" i="1"/>
  <c r="X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DH82" i="1" s="1"/>
  <c r="U82" i="1"/>
  <c r="V82" i="1"/>
  <c r="W82" i="1"/>
  <c r="X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DH88" i="1" s="1"/>
  <c r="U88" i="1"/>
  <c r="V88" i="1"/>
  <c r="W88" i="1"/>
  <c r="X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DH90" i="1" s="1"/>
  <c r="U90" i="1"/>
  <c r="V90" i="1"/>
  <c r="W90" i="1"/>
  <c r="X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DH96" i="1" s="1"/>
  <c r="U96" i="1"/>
  <c r="V96" i="1"/>
  <c r="W96" i="1"/>
  <c r="X9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1" i="1"/>
  <c r="DH64" i="1" l="1"/>
  <c r="DH56" i="1"/>
  <c r="DI92" i="1"/>
  <c r="DI84" i="1"/>
  <c r="DI76" i="1"/>
  <c r="DI68" i="1"/>
  <c r="DI60" i="1"/>
  <c r="DI52" i="1"/>
  <c r="DI44" i="1"/>
  <c r="DI36" i="1"/>
  <c r="DI28" i="1"/>
  <c r="DI20" i="1"/>
  <c r="DI12" i="1"/>
  <c r="DI4" i="1"/>
  <c r="DH26" i="1"/>
  <c r="DH18" i="1"/>
  <c r="DH10" i="1"/>
  <c r="DG89" i="1"/>
  <c r="DI89" i="1"/>
  <c r="DG81" i="1"/>
  <c r="DI81" i="1"/>
  <c r="DH91" i="1"/>
  <c r="DG90" i="1"/>
  <c r="DI90" i="1"/>
  <c r="DH83" i="1"/>
  <c r="DG82" i="1"/>
  <c r="DI82" i="1"/>
  <c r="DH75" i="1"/>
  <c r="DG74" i="1"/>
  <c r="DI74" i="1"/>
  <c r="DH67" i="1"/>
  <c r="DG66" i="1"/>
  <c r="DI66" i="1"/>
  <c r="DH59" i="1"/>
  <c r="DG58" i="1"/>
  <c r="DI58" i="1"/>
  <c r="DH51" i="1"/>
  <c r="DG50" i="1"/>
  <c r="DI50" i="1"/>
  <c r="DH43" i="1"/>
  <c r="DG42" i="1"/>
  <c r="DI42" i="1"/>
  <c r="DH35" i="1"/>
  <c r="DG34" i="1"/>
  <c r="DI34" i="1"/>
  <c r="DH27" i="1"/>
  <c r="DG26" i="1"/>
  <c r="DI26" i="1"/>
  <c r="DH19" i="1"/>
  <c r="DG18" i="1"/>
  <c r="DI18" i="1"/>
  <c r="DH11" i="1"/>
  <c r="DG10" i="1"/>
  <c r="DI10" i="1"/>
  <c r="DH3" i="1"/>
  <c r="DG2" i="1"/>
  <c r="DI2" i="1"/>
  <c r="DH92" i="1"/>
  <c r="DG91" i="1"/>
  <c r="DI91" i="1"/>
  <c r="DH84" i="1"/>
  <c r="DG83" i="1"/>
  <c r="DI83" i="1"/>
  <c r="DH76" i="1"/>
  <c r="DG75" i="1"/>
  <c r="DI75" i="1"/>
  <c r="DH68" i="1"/>
  <c r="DG67" i="1"/>
  <c r="DI67" i="1"/>
  <c r="DH60" i="1"/>
  <c r="DG59" i="1"/>
  <c r="DI59" i="1"/>
  <c r="DH52" i="1"/>
  <c r="DG51" i="1"/>
  <c r="DI51" i="1"/>
  <c r="DH44" i="1"/>
  <c r="DG43" i="1"/>
  <c r="DI43" i="1"/>
  <c r="DH36" i="1"/>
  <c r="DG35" i="1"/>
  <c r="DI35" i="1"/>
  <c r="DH28" i="1"/>
  <c r="DG27" i="1"/>
  <c r="DI27" i="1"/>
  <c r="DH20" i="1"/>
  <c r="DH12" i="1"/>
  <c r="DH4" i="1"/>
  <c r="I5" i="3"/>
  <c r="E92" i="3"/>
  <c r="E84" i="3"/>
  <c r="E76" i="3"/>
  <c r="E68" i="3"/>
  <c r="E60" i="3"/>
  <c r="E52" i="3"/>
  <c r="E44" i="3"/>
  <c r="E36" i="3"/>
  <c r="E28" i="3"/>
  <c r="E20" i="3"/>
  <c r="E12" i="3"/>
  <c r="E4" i="3"/>
  <c r="I91" i="3"/>
  <c r="I83" i="3"/>
  <c r="I27" i="3"/>
  <c r="I19" i="3"/>
  <c r="I11" i="3"/>
  <c r="D98" i="3"/>
  <c r="C95" i="3"/>
  <c r="B92" i="3"/>
  <c r="D90" i="3"/>
  <c r="C87" i="3"/>
  <c r="B84" i="3"/>
  <c r="D82" i="3"/>
  <c r="C79" i="3"/>
  <c r="B76" i="3"/>
  <c r="D74" i="3"/>
  <c r="C71" i="3"/>
  <c r="B68" i="3"/>
  <c r="D66" i="3"/>
  <c r="C63" i="3"/>
  <c r="B60" i="3"/>
  <c r="D58" i="3"/>
  <c r="C55" i="3"/>
  <c r="B52" i="3"/>
  <c r="D50" i="3"/>
  <c r="C47" i="3"/>
  <c r="B44" i="3"/>
  <c r="D42" i="3"/>
  <c r="C39" i="3"/>
  <c r="B36" i="3"/>
  <c r="D34" i="3"/>
  <c r="C31" i="3"/>
  <c r="B28" i="3"/>
  <c r="D26" i="3"/>
  <c r="C23" i="3"/>
  <c r="B20" i="3"/>
  <c r="I4" i="3"/>
  <c r="E91" i="3"/>
  <c r="E83" i="3"/>
  <c r="E75" i="3"/>
  <c r="E67" i="3"/>
  <c r="E59" i="3"/>
  <c r="E51" i="3"/>
  <c r="E43" i="3"/>
  <c r="E35" i="3"/>
  <c r="E27" i="3"/>
  <c r="E19" i="3"/>
  <c r="E11" i="3"/>
  <c r="C98" i="3"/>
  <c r="B95" i="3"/>
  <c r="D93" i="3"/>
  <c r="C90" i="3"/>
  <c r="B87" i="3"/>
  <c r="D85" i="3"/>
  <c r="C82" i="3"/>
  <c r="B79" i="3"/>
  <c r="D77" i="3"/>
  <c r="C74" i="3"/>
  <c r="B71" i="3"/>
  <c r="D69" i="3"/>
  <c r="C66" i="3"/>
  <c r="B63" i="3"/>
  <c r="D61" i="3"/>
  <c r="C58" i="3"/>
  <c r="B55" i="3"/>
  <c r="D53" i="3"/>
  <c r="C50" i="3"/>
  <c r="B47" i="3"/>
  <c r="D45" i="3"/>
  <c r="C42" i="3"/>
  <c r="B39" i="3"/>
  <c r="D37" i="3"/>
  <c r="C34" i="3"/>
  <c r="B31" i="3"/>
  <c r="D29" i="3"/>
  <c r="C26" i="3"/>
  <c r="B23" i="3"/>
  <c r="D21" i="3"/>
  <c r="C18" i="3"/>
  <c r="B15" i="3"/>
  <c r="D13" i="3"/>
  <c r="C10" i="3"/>
  <c r="B7" i="3"/>
  <c r="D5" i="3"/>
  <c r="E98" i="3"/>
  <c r="E90" i="3"/>
  <c r="E82" i="3"/>
  <c r="E74" i="3"/>
  <c r="E66" i="3"/>
  <c r="E58" i="3"/>
  <c r="E50" i="3"/>
  <c r="E42" i="3"/>
  <c r="E34" i="3"/>
  <c r="E26" i="3"/>
  <c r="E18" i="3"/>
  <c r="E10" i="3"/>
  <c r="B98" i="3"/>
  <c r="D96" i="3"/>
  <c r="C93" i="3"/>
  <c r="B90" i="3"/>
  <c r="D88" i="3"/>
  <c r="C85" i="3"/>
  <c r="B82" i="3"/>
  <c r="D80" i="3"/>
  <c r="C77" i="3"/>
  <c r="B74" i="3"/>
  <c r="D72" i="3"/>
  <c r="C69" i="3"/>
  <c r="B66" i="3"/>
  <c r="D64" i="3"/>
  <c r="C61" i="3"/>
  <c r="B58" i="3"/>
  <c r="D56" i="3"/>
  <c r="C53" i="3"/>
  <c r="B50" i="3"/>
  <c r="D48" i="3"/>
  <c r="C45" i="3"/>
  <c r="B42" i="3"/>
  <c r="D40" i="3"/>
  <c r="C37" i="3"/>
  <c r="B34" i="3"/>
  <c r="D32" i="3"/>
  <c r="C29" i="3"/>
  <c r="B26" i="3"/>
  <c r="D24" i="3"/>
  <c r="C21" i="3"/>
  <c r="B18" i="3"/>
  <c r="D16" i="3"/>
  <c r="C13" i="3"/>
  <c r="B10" i="3"/>
  <c r="D8" i="3"/>
  <c r="C5" i="3"/>
  <c r="E97" i="3"/>
  <c r="E89" i="3"/>
  <c r="E81" i="3"/>
  <c r="E73" i="3"/>
  <c r="E65" i="3"/>
  <c r="E57" i="3"/>
  <c r="E49" i="3"/>
  <c r="E41" i="3"/>
  <c r="E33" i="3"/>
  <c r="E25" i="3"/>
  <c r="E17" i="3"/>
  <c r="E9" i="3"/>
  <c r="C96" i="3"/>
  <c r="B93" i="3"/>
  <c r="D91" i="3"/>
  <c r="C88" i="3"/>
  <c r="B85" i="3"/>
  <c r="D83" i="3"/>
  <c r="C80" i="3"/>
  <c r="B77" i="3"/>
  <c r="D75" i="3"/>
  <c r="C72" i="3"/>
  <c r="B69" i="3"/>
  <c r="D67" i="3"/>
  <c r="C64" i="3"/>
  <c r="B61" i="3"/>
  <c r="D59" i="3"/>
  <c r="C56" i="3"/>
  <c r="B53" i="3"/>
  <c r="D51" i="3"/>
  <c r="C48" i="3"/>
  <c r="B45" i="3"/>
  <c r="D43" i="3"/>
  <c r="E96" i="3"/>
  <c r="E88" i="3"/>
  <c r="E80" i="3"/>
  <c r="E72" i="3"/>
  <c r="E64" i="3"/>
  <c r="E56" i="3"/>
  <c r="E48" i="3"/>
  <c r="E40" i="3"/>
  <c r="E32" i="3"/>
  <c r="E24" i="3"/>
  <c r="E16" i="3"/>
  <c r="E8" i="3"/>
  <c r="B96" i="3"/>
  <c r="D94" i="3"/>
  <c r="C91" i="3"/>
  <c r="B88" i="3"/>
  <c r="D86" i="3"/>
  <c r="C83" i="3"/>
  <c r="B80" i="3"/>
  <c r="D78" i="3"/>
  <c r="C75" i="3"/>
  <c r="B72" i="3"/>
  <c r="D70" i="3"/>
  <c r="C67" i="3"/>
  <c r="B64" i="3"/>
  <c r="D62" i="3"/>
  <c r="C59" i="3"/>
  <c r="B56" i="3"/>
  <c r="D54" i="3"/>
  <c r="C51" i="3"/>
  <c r="B48" i="3"/>
  <c r="D46" i="3"/>
  <c r="C43" i="3"/>
  <c r="B40" i="3"/>
  <c r="D38" i="3"/>
  <c r="C35" i="3"/>
  <c r="B32" i="3"/>
  <c r="D30" i="3"/>
  <c r="C27" i="3"/>
  <c r="B24" i="3"/>
  <c r="D22" i="3"/>
  <c r="C19" i="3"/>
  <c r="B16" i="3"/>
  <c r="D14" i="3"/>
  <c r="C11" i="3"/>
  <c r="B8" i="3"/>
  <c r="D6" i="3"/>
  <c r="E95" i="3"/>
  <c r="E87" i="3"/>
  <c r="E79" i="3"/>
  <c r="E71" i="3"/>
  <c r="E63" i="3"/>
  <c r="E55" i="3"/>
  <c r="E47" i="3"/>
  <c r="E39" i="3"/>
  <c r="E31" i="3"/>
  <c r="E23" i="3"/>
  <c r="E15" i="3"/>
  <c r="E7" i="3"/>
  <c r="I94" i="3"/>
  <c r="I86" i="3"/>
  <c r="I78" i="3"/>
  <c r="I70" i="3"/>
  <c r="I62" i="3"/>
  <c r="I54" i="3"/>
  <c r="I46" i="3"/>
  <c r="I38" i="3"/>
  <c r="I30" i="3"/>
  <c r="I22" i="3"/>
  <c r="I14" i="3"/>
  <c r="I6" i="3"/>
  <c r="D97" i="3"/>
  <c r="C94" i="3"/>
  <c r="B91" i="3"/>
  <c r="D89" i="3"/>
  <c r="C86" i="3"/>
  <c r="B83" i="3"/>
  <c r="D81" i="3"/>
  <c r="C78" i="3"/>
  <c r="B75" i="3"/>
  <c r="D73" i="3"/>
  <c r="C70" i="3"/>
  <c r="B67" i="3"/>
  <c r="D65" i="3"/>
  <c r="C62" i="3"/>
  <c r="B59" i="3"/>
  <c r="D57" i="3"/>
  <c r="C54" i="3"/>
  <c r="E94" i="3"/>
  <c r="E86" i="3"/>
  <c r="E78" i="3"/>
  <c r="E70" i="3"/>
  <c r="E62" i="3"/>
  <c r="E54" i="3"/>
  <c r="E46" i="3"/>
  <c r="E38" i="3"/>
  <c r="E30" i="3"/>
  <c r="E22" i="3"/>
  <c r="E14" i="3"/>
  <c r="E6" i="3"/>
  <c r="I93" i="3"/>
  <c r="I85" i="3"/>
  <c r="I77" i="3"/>
  <c r="I69" i="3"/>
  <c r="I61" i="3"/>
  <c r="I53" i="3"/>
  <c r="I45" i="3"/>
  <c r="I37" i="3"/>
  <c r="I29" i="3"/>
  <c r="I21" i="3"/>
  <c r="I13" i="3"/>
  <c r="C97" i="3"/>
  <c r="B94" i="3"/>
  <c r="D92" i="3"/>
  <c r="C89" i="3"/>
  <c r="B86" i="3"/>
  <c r="D84" i="3"/>
  <c r="C81" i="3"/>
  <c r="B78" i="3"/>
  <c r="D76" i="3"/>
  <c r="C73" i="3"/>
  <c r="B70" i="3"/>
  <c r="D68" i="3"/>
  <c r="C65" i="3"/>
  <c r="B62" i="3"/>
  <c r="D60" i="3"/>
  <c r="C57" i="3"/>
  <c r="B54" i="3"/>
  <c r="D52" i="3"/>
  <c r="C49" i="3"/>
  <c r="B46" i="3"/>
  <c r="D44" i="3"/>
  <c r="C41" i="3"/>
  <c r="B38" i="3"/>
  <c r="D36" i="3"/>
  <c r="E93" i="3"/>
  <c r="E85" i="3"/>
  <c r="E77" i="3"/>
  <c r="E69" i="3"/>
  <c r="E61" i="3"/>
  <c r="E53" i="3"/>
  <c r="E45" i="3"/>
  <c r="E37" i="3"/>
  <c r="E29" i="3"/>
  <c r="E21" i="3"/>
  <c r="E13" i="3"/>
  <c r="E5" i="3"/>
  <c r="I92" i="3"/>
  <c r="I84" i="3"/>
  <c r="I76" i="3"/>
  <c r="I68" i="3"/>
  <c r="I60" i="3"/>
  <c r="I52" i="3"/>
  <c r="I44" i="3"/>
  <c r="I36" i="3"/>
  <c r="C92" i="3"/>
  <c r="D79" i="3"/>
  <c r="D47" i="3"/>
  <c r="D41" i="3"/>
  <c r="B37" i="3"/>
  <c r="C33" i="3"/>
  <c r="B30" i="3"/>
  <c r="D20" i="3"/>
  <c r="D17" i="3"/>
  <c r="C15" i="3"/>
  <c r="D12" i="3"/>
  <c r="D7" i="3"/>
  <c r="B4" i="3"/>
  <c r="I28" i="3"/>
  <c r="B65" i="3"/>
  <c r="C46" i="3"/>
  <c r="B41" i="3"/>
  <c r="B33" i="3"/>
  <c r="D23" i="3"/>
  <c r="C20" i="3"/>
  <c r="C17" i="3"/>
  <c r="C12" i="3"/>
  <c r="D9" i="3"/>
  <c r="C7" i="3"/>
  <c r="C4" i="3"/>
  <c r="B6" i="3"/>
  <c r="I20" i="3"/>
  <c r="B89" i="3"/>
  <c r="C76" i="3"/>
  <c r="D63" i="3"/>
  <c r="C52" i="3"/>
  <c r="C40" i="3"/>
  <c r="C36" i="3"/>
  <c r="C32" i="3"/>
  <c r="B29" i="3"/>
  <c r="D19" i="3"/>
  <c r="B17" i="3"/>
  <c r="C14" i="3"/>
  <c r="B12" i="3"/>
  <c r="C9" i="3"/>
  <c r="D4" i="3"/>
  <c r="I12" i="3"/>
  <c r="D87" i="3"/>
  <c r="B51" i="3"/>
  <c r="D35" i="3"/>
  <c r="D25" i="3"/>
  <c r="C22" i="3"/>
  <c r="B19" i="3"/>
  <c r="B14" i="3"/>
  <c r="D11" i="3"/>
  <c r="B9" i="3"/>
  <c r="C6" i="3"/>
  <c r="B73" i="3"/>
  <c r="C60" i="3"/>
  <c r="C44" i="3"/>
  <c r="D39" i="3"/>
  <c r="B35" i="3"/>
  <c r="D28" i="3"/>
  <c r="C25" i="3"/>
  <c r="B22" i="3"/>
  <c r="C16" i="3"/>
  <c r="B11" i="3"/>
  <c r="B97" i="3"/>
  <c r="C84" i="3"/>
  <c r="D71" i="3"/>
  <c r="D49" i="3"/>
  <c r="B43" i="3"/>
  <c r="D31" i="3"/>
  <c r="C28" i="3"/>
  <c r="B25" i="3"/>
  <c r="C8" i="3"/>
  <c r="D95" i="3"/>
  <c r="B57" i="3"/>
  <c r="B49" i="3"/>
  <c r="C38" i="3"/>
  <c r="D27" i="3"/>
  <c r="C24" i="3"/>
  <c r="B21" i="3"/>
  <c r="D18" i="3"/>
  <c r="B13" i="3"/>
  <c r="B81" i="3"/>
  <c r="C68" i="3"/>
  <c r="D55" i="3"/>
  <c r="D33" i="3"/>
  <c r="C30" i="3"/>
  <c r="B27" i="3"/>
  <c r="D15" i="3"/>
  <c r="D10" i="3"/>
  <c r="B5" i="3"/>
  <c r="DH93" i="1"/>
  <c r="DH85" i="1"/>
  <c r="DH77" i="1"/>
  <c r="DH69" i="1"/>
  <c r="DH61" i="1"/>
  <c r="DH53" i="1"/>
  <c r="DH45" i="1"/>
  <c r="DH37" i="1"/>
  <c r="DH29" i="1"/>
  <c r="DH21" i="1"/>
  <c r="DH13" i="1"/>
  <c r="DH5" i="1"/>
  <c r="DH94" i="1"/>
  <c r="DI93" i="1"/>
  <c r="I95" i="3" s="1"/>
  <c r="DH86" i="1"/>
  <c r="DI85" i="1"/>
  <c r="I87" i="3" s="1"/>
  <c r="DH78" i="1"/>
  <c r="DI77" i="1"/>
  <c r="I79" i="3" s="1"/>
  <c r="DH70" i="1"/>
  <c r="DI69" i="1"/>
  <c r="I71" i="3" s="1"/>
  <c r="DH62" i="1"/>
  <c r="DI61" i="1"/>
  <c r="I63" i="3" s="1"/>
  <c r="DH54" i="1"/>
  <c r="DI53" i="1"/>
  <c r="I55" i="3" s="1"/>
  <c r="DH46" i="1"/>
  <c r="DI45" i="1"/>
  <c r="I47" i="3" s="1"/>
  <c r="DH38" i="1"/>
  <c r="DI37" i="1"/>
  <c r="I39" i="3" s="1"/>
  <c r="DH30" i="1"/>
  <c r="DI29" i="1"/>
  <c r="I31" i="3" s="1"/>
  <c r="DH22" i="1"/>
  <c r="DG21" i="1"/>
  <c r="DI21" i="1"/>
  <c r="I23" i="3" s="1"/>
  <c r="DH14" i="1"/>
  <c r="DG13" i="1"/>
  <c r="DI13" i="1"/>
  <c r="I15" i="3" s="1"/>
  <c r="DH6" i="1"/>
  <c r="DG5" i="1"/>
  <c r="DI5" i="1"/>
  <c r="I7" i="3" s="1"/>
  <c r="DH95" i="1"/>
  <c r="DG94" i="1"/>
  <c r="DI94" i="1"/>
  <c r="I96" i="3" s="1"/>
  <c r="DH87" i="1"/>
  <c r="DG86" i="1"/>
  <c r="DI86" i="1"/>
  <c r="I88" i="3" s="1"/>
  <c r="DH79" i="1"/>
  <c r="DG78" i="1"/>
  <c r="DI78" i="1"/>
  <c r="I80" i="3" s="1"/>
  <c r="DH71" i="1"/>
  <c r="DG70" i="1"/>
  <c r="DI70" i="1"/>
  <c r="I72" i="3" s="1"/>
  <c r="DH63" i="1"/>
  <c r="DG62" i="1"/>
  <c r="DI62" i="1"/>
  <c r="I64" i="3" s="1"/>
  <c r="DH55" i="1"/>
  <c r="DG54" i="1"/>
  <c r="DI54" i="1"/>
  <c r="I56" i="3" s="1"/>
  <c r="DH47" i="1"/>
  <c r="DG46" i="1"/>
  <c r="DI46" i="1"/>
  <c r="I48" i="3" s="1"/>
  <c r="DH39" i="1"/>
  <c r="DG38" i="1"/>
  <c r="DI38" i="1"/>
  <c r="I40" i="3" s="1"/>
  <c r="DH31" i="1"/>
  <c r="DG30" i="1"/>
  <c r="DI30" i="1"/>
  <c r="I32" i="3" s="1"/>
  <c r="DH23" i="1"/>
  <c r="DG22" i="1"/>
  <c r="DI22" i="1"/>
  <c r="I24" i="3" s="1"/>
  <c r="DH15" i="1"/>
  <c r="DG14" i="1"/>
  <c r="DI14" i="1"/>
  <c r="I16" i="3" s="1"/>
  <c r="DH7" i="1"/>
  <c r="DG6" i="1"/>
  <c r="DI6" i="1"/>
  <c r="I8" i="3" s="1"/>
  <c r="DI87" i="1"/>
  <c r="I89" i="3" s="1"/>
  <c r="DI79" i="1"/>
  <c r="I81" i="3" s="1"/>
  <c r="DI71" i="1"/>
  <c r="I73" i="3" s="1"/>
  <c r="DI63" i="1"/>
  <c r="I65" i="3" s="1"/>
  <c r="DI55" i="1"/>
  <c r="I57" i="3" s="1"/>
  <c r="DH48" i="1"/>
  <c r="DI47" i="1"/>
  <c r="I49" i="3" s="1"/>
  <c r="DH40" i="1"/>
  <c r="DI39" i="1"/>
  <c r="I41" i="3" s="1"/>
  <c r="DH32" i="1"/>
  <c r="DI31" i="1"/>
  <c r="I33" i="3" s="1"/>
  <c r="DH24" i="1"/>
  <c r="DI23" i="1"/>
  <c r="I25" i="3" s="1"/>
  <c r="DH16" i="1"/>
  <c r="DI15" i="1"/>
  <c r="I17" i="3" s="1"/>
  <c r="DH8" i="1"/>
  <c r="DI7" i="1"/>
  <c r="I9" i="3" s="1"/>
  <c r="DI95" i="1"/>
  <c r="I97" i="3" s="1"/>
  <c r="DI96" i="1"/>
  <c r="I98" i="3" s="1"/>
  <c r="DH89" i="1"/>
  <c r="DI88" i="1"/>
  <c r="I90" i="3" s="1"/>
  <c r="DH81" i="1"/>
  <c r="DI80" i="1"/>
  <c r="I82" i="3" s="1"/>
  <c r="DH73" i="1"/>
  <c r="DI72" i="1"/>
  <c r="I74" i="3" s="1"/>
  <c r="DH65" i="1"/>
  <c r="DI64" i="1"/>
  <c r="I66" i="3" s="1"/>
  <c r="DH57" i="1"/>
  <c r="DI56" i="1"/>
  <c r="I58" i="3" s="1"/>
  <c r="DH49" i="1"/>
  <c r="DI48" i="1"/>
  <c r="I50" i="3" s="1"/>
  <c r="DH41" i="1"/>
  <c r="DI40" i="1"/>
  <c r="I42" i="3" s="1"/>
  <c r="DH33" i="1"/>
  <c r="DI32" i="1"/>
  <c r="I34" i="3" s="1"/>
  <c r="DH25" i="1"/>
  <c r="DI24" i="1"/>
  <c r="I26" i="3" s="1"/>
  <c r="DH17" i="1"/>
  <c r="DI16" i="1"/>
  <c r="I18" i="3" s="1"/>
  <c r="DH9" i="1"/>
  <c r="DI8" i="1"/>
  <c r="I10" i="3" s="1"/>
  <c r="DG73" i="1"/>
  <c r="DI73" i="1"/>
  <c r="I75" i="3" s="1"/>
  <c r="DG65" i="1"/>
  <c r="DI65" i="1"/>
  <c r="I67" i="3" s="1"/>
  <c r="DG57" i="1"/>
  <c r="DI57" i="1"/>
  <c r="I59" i="3" s="1"/>
  <c r="DG49" i="1"/>
  <c r="DI49" i="1"/>
  <c r="I51" i="3" s="1"/>
  <c r="DG41" i="1"/>
  <c r="DI41" i="1"/>
  <c r="I43" i="3" s="1"/>
  <c r="DG33" i="1"/>
  <c r="DI33" i="1"/>
  <c r="I35" i="3" s="1"/>
  <c r="DG19" i="1"/>
  <c r="DG11" i="1"/>
  <c r="DG3" i="1"/>
  <c r="DG92" i="1"/>
  <c r="DG84" i="1"/>
  <c r="DG76" i="1"/>
  <c r="DG68" i="1"/>
  <c r="DG60" i="1"/>
  <c r="DG52" i="1"/>
  <c r="DG44" i="1"/>
  <c r="DG36" i="1"/>
  <c r="DG28" i="1"/>
  <c r="DG20" i="1"/>
  <c r="DG12" i="1"/>
  <c r="DG4" i="1"/>
  <c r="DG93" i="1"/>
  <c r="DG85" i="1"/>
  <c r="DG77" i="1"/>
  <c r="DG69" i="1"/>
  <c r="DG61" i="1"/>
  <c r="DG53" i="1"/>
  <c r="DG45" i="1"/>
  <c r="DG37" i="1"/>
  <c r="DG29" i="1"/>
  <c r="DG95" i="1"/>
  <c r="DG87" i="1"/>
  <c r="DG79" i="1"/>
  <c r="DG71" i="1"/>
  <c r="DG63" i="1"/>
  <c r="DG55" i="1"/>
  <c r="DG47" i="1"/>
  <c r="DG39" i="1"/>
  <c r="DG31" i="1"/>
  <c r="DG23" i="1"/>
  <c r="DG15" i="1"/>
  <c r="DG7" i="1"/>
  <c r="DG96" i="1"/>
  <c r="DG88" i="1"/>
  <c r="DG80" i="1"/>
  <c r="DG72" i="1"/>
  <c r="DG64" i="1"/>
  <c r="DG56" i="1"/>
  <c r="DG48" i="1"/>
  <c r="DG40" i="1"/>
  <c r="BI32" i="1" a="1"/>
  <c r="BI32" i="1" s="1"/>
  <c r="DG32" i="1"/>
  <c r="DG24" i="1"/>
  <c r="DG16" i="1"/>
  <c r="DG8" i="1"/>
  <c r="DG25" i="1"/>
  <c r="DG17" i="1"/>
  <c r="DG9" i="1"/>
  <c r="H93" i="3"/>
  <c r="J91" i="3"/>
  <c r="H85" i="3"/>
  <c r="J83" i="3"/>
  <c r="H77" i="3"/>
  <c r="J75" i="3"/>
  <c r="H69" i="3"/>
  <c r="J67" i="3"/>
  <c r="H61" i="3"/>
  <c r="J59" i="3"/>
  <c r="H53" i="3"/>
  <c r="J51" i="3"/>
  <c r="H45" i="3"/>
  <c r="J43" i="3"/>
  <c r="H37" i="3"/>
  <c r="J35" i="3"/>
  <c r="H29" i="3"/>
  <c r="J27" i="3"/>
  <c r="V5" i="2"/>
  <c r="C10" i="2"/>
  <c r="B10" i="2"/>
  <c r="E9" i="2"/>
  <c r="C7" i="2"/>
  <c r="B7" i="2"/>
  <c r="N9" i="2"/>
  <c r="BY9" i="1" a="1"/>
  <c r="BY9" i="1" s="1"/>
  <c r="CW9" i="1" a="1"/>
  <c r="CW9" i="1" s="1"/>
  <c r="BU9" i="1" a="1"/>
  <c r="BU9" i="1" s="1"/>
  <c r="CS9" i="1" a="1"/>
  <c r="CS9" i="1" s="1"/>
  <c r="CO9" i="1" a="1"/>
  <c r="CO9" i="1" s="1"/>
  <c r="G6" i="2"/>
  <c r="M6" i="2"/>
  <c r="F6" i="2"/>
  <c r="L6" i="2"/>
  <c r="K6" i="2"/>
  <c r="BM2" i="1" a="1"/>
  <c r="BM2" i="1" s="1"/>
  <c r="DE19" i="1" a="1"/>
  <c r="DE19" i="1" s="1"/>
  <c r="BE11" i="1" a="1"/>
  <c r="BE11" i="1" s="1"/>
  <c r="BA11" i="1" a="1"/>
  <c r="BA11" i="1" s="1"/>
  <c r="B25" i="2"/>
  <c r="D3" i="2"/>
  <c r="C3" i="2"/>
  <c r="B3" i="2"/>
  <c r="O8" i="2"/>
  <c r="C8" i="2"/>
  <c r="B8" i="2"/>
  <c r="S2" i="2"/>
  <c r="R2" i="2"/>
  <c r="Q2" i="2"/>
  <c r="P2" i="2"/>
  <c r="BY29" i="1" a="1"/>
  <c r="BY29" i="1" s="1"/>
  <c r="CC29" i="1" a="1"/>
  <c r="CC29" i="1" s="1"/>
  <c r="CG29" i="1" a="1"/>
  <c r="CG29" i="1" s="1"/>
  <c r="CK29" i="1" a="1"/>
  <c r="CK29" i="1" s="1"/>
  <c r="C1" i="2"/>
  <c r="T1" i="2" s="1"/>
  <c r="U1" i="2" s="1"/>
  <c r="G11" i="2"/>
  <c r="J11" i="2"/>
  <c r="I11" i="2"/>
  <c r="H11" i="2"/>
  <c r="T4" i="2"/>
  <c r="U4" i="2" s="1"/>
  <c r="BI40" i="1" a="1"/>
  <c r="BI40" i="1" s="1"/>
  <c r="AO2" i="1" a="1"/>
  <c r="AO2" i="1" s="1"/>
  <c r="H21" i="3"/>
  <c r="J19" i="3"/>
  <c r="AO7" i="1" a="1"/>
  <c r="AO7" i="1" s="1"/>
  <c r="DF7" i="1" s="1"/>
  <c r="H13" i="3"/>
  <c r="AO19" i="1" a="1"/>
  <c r="AO19" i="1" s="1"/>
  <c r="AW11" i="1" a="1"/>
  <c r="AW11" i="1" s="1"/>
  <c r="AS11" i="1" a="1"/>
  <c r="AS11" i="1" s="1"/>
  <c r="AO40" i="1" a="1"/>
  <c r="AO40" i="1" s="1"/>
  <c r="AK32" i="1" a="1"/>
  <c r="AK32" i="1" s="1"/>
  <c r="AO32" i="1" a="1"/>
  <c r="AO32" i="1" s="1"/>
  <c r="AO10" i="1" a="1"/>
  <c r="AO10" i="1" s="1"/>
  <c r="AG40" i="1" a="1"/>
  <c r="AG40" i="1" s="1"/>
  <c r="AK40" i="1" a="1"/>
  <c r="AK40" i="1" s="1"/>
  <c r="AK10" i="1" a="1"/>
  <c r="AK10" i="1" s="1"/>
  <c r="AG2" i="1" a="1"/>
  <c r="AG2" i="1" s="1"/>
  <c r="AK2" i="1" a="1"/>
  <c r="AK2" i="1" s="1"/>
  <c r="AK19" i="1" a="1"/>
  <c r="AK19" i="1" s="1"/>
  <c r="J98" i="3"/>
  <c r="H92" i="3"/>
  <c r="J90" i="3"/>
  <c r="H84" i="3"/>
  <c r="J82" i="3"/>
  <c r="AG32" i="1" a="1"/>
  <c r="AG32" i="1" s="1"/>
  <c r="AG10" i="1" a="1"/>
  <c r="AG10" i="1" s="1"/>
  <c r="DF10" i="1" s="1"/>
  <c r="AG19" i="1" a="1"/>
  <c r="AG19" i="1" s="1"/>
  <c r="J63" i="3"/>
  <c r="H57" i="3"/>
  <c r="J55" i="3"/>
  <c r="H49" i="3"/>
  <c r="J47" i="3"/>
  <c r="H41" i="3"/>
  <c r="J39" i="3"/>
  <c r="H33" i="3"/>
  <c r="J31" i="3"/>
  <c r="H25" i="3"/>
  <c r="J23" i="3"/>
  <c r="H17" i="3"/>
  <c r="J15" i="3"/>
  <c r="H96" i="3"/>
  <c r="J94" i="3"/>
  <c r="H88" i="3"/>
  <c r="J86" i="3"/>
  <c r="H80" i="3"/>
  <c r="J78" i="3"/>
  <c r="H72" i="3"/>
  <c r="J70" i="3"/>
  <c r="H64" i="3"/>
  <c r="H97" i="3"/>
  <c r="J95" i="3"/>
  <c r="H89" i="3"/>
  <c r="J87" i="3"/>
  <c r="H81" i="3"/>
  <c r="J79" i="3"/>
  <c r="H73" i="3"/>
  <c r="J71" i="3"/>
  <c r="H65" i="3"/>
  <c r="H98" i="3"/>
  <c r="J96" i="3"/>
  <c r="H90" i="3"/>
  <c r="J88" i="3"/>
  <c r="H82" i="3"/>
  <c r="J80" i="3"/>
  <c r="H74" i="3"/>
  <c r="J72" i="3"/>
  <c r="H66" i="3"/>
  <c r="J64" i="3"/>
  <c r="H58" i="3"/>
  <c r="J56" i="3"/>
  <c r="H50" i="3"/>
  <c r="J48" i="3"/>
  <c r="H42" i="3"/>
  <c r="J40" i="3"/>
  <c r="H34" i="3"/>
  <c r="J32" i="3"/>
  <c r="H26" i="3"/>
  <c r="J24" i="3"/>
  <c r="H18" i="3"/>
  <c r="J16" i="3"/>
  <c r="J97" i="3"/>
  <c r="H91" i="3"/>
  <c r="J89" i="3"/>
  <c r="H83" i="3"/>
  <c r="J81" i="3"/>
  <c r="H75" i="3"/>
  <c r="J73" i="3"/>
  <c r="H67" i="3"/>
  <c r="J65" i="3"/>
  <c r="H59" i="3"/>
  <c r="J57" i="3"/>
  <c r="H51" i="3"/>
  <c r="J49" i="3"/>
  <c r="H43" i="3"/>
  <c r="J41" i="3"/>
  <c r="H35" i="3"/>
  <c r="J33" i="3"/>
  <c r="H27" i="3"/>
  <c r="J25" i="3"/>
  <c r="H19" i="3"/>
  <c r="J17" i="3"/>
  <c r="H76" i="3"/>
  <c r="J74" i="3"/>
  <c r="H68" i="3"/>
  <c r="J66" i="3"/>
  <c r="H60" i="3"/>
  <c r="J58" i="3"/>
  <c r="H52" i="3"/>
  <c r="J50" i="3"/>
  <c r="H44" i="3"/>
  <c r="J42" i="3"/>
  <c r="H36" i="3"/>
  <c r="J34" i="3"/>
  <c r="H28" i="3"/>
  <c r="J26" i="3"/>
  <c r="H20" i="3"/>
  <c r="J18" i="3"/>
  <c r="H12" i="3"/>
  <c r="J10" i="3"/>
  <c r="H4" i="3"/>
  <c r="H94" i="3"/>
  <c r="J92" i="3"/>
  <c r="H86" i="3"/>
  <c r="J84" i="3"/>
  <c r="H78" i="3"/>
  <c r="J76" i="3"/>
  <c r="H70" i="3"/>
  <c r="J68" i="3"/>
  <c r="H62" i="3"/>
  <c r="J60" i="3"/>
  <c r="H54" i="3"/>
  <c r="J52" i="3"/>
  <c r="H46" i="3"/>
  <c r="J44" i="3"/>
  <c r="H38" i="3"/>
  <c r="J36" i="3"/>
  <c r="H30" i="3"/>
  <c r="J28" i="3"/>
  <c r="H22" i="3"/>
  <c r="J20" i="3"/>
  <c r="H14" i="3"/>
  <c r="J12" i="3"/>
  <c r="H5" i="3"/>
  <c r="H95" i="3"/>
  <c r="J93" i="3"/>
  <c r="H87" i="3"/>
  <c r="J85" i="3"/>
  <c r="H79" i="3"/>
  <c r="J77" i="3"/>
  <c r="H71" i="3"/>
  <c r="J69" i="3"/>
  <c r="H63" i="3"/>
  <c r="J61" i="3"/>
  <c r="H55" i="3"/>
  <c r="J53" i="3"/>
  <c r="H47" i="3"/>
  <c r="J45" i="3"/>
  <c r="H39" i="3"/>
  <c r="J37" i="3"/>
  <c r="H31" i="3"/>
  <c r="J29" i="3"/>
  <c r="H23" i="3"/>
  <c r="J21" i="3"/>
  <c r="H15" i="3"/>
  <c r="J13" i="3"/>
  <c r="J62" i="3"/>
  <c r="H56" i="3"/>
  <c r="J54" i="3"/>
  <c r="H48" i="3"/>
  <c r="J46" i="3"/>
  <c r="H40" i="3"/>
  <c r="J38" i="3"/>
  <c r="H32" i="3"/>
  <c r="J30" i="3"/>
  <c r="H24" i="3"/>
  <c r="J22" i="3"/>
  <c r="H16" i="3"/>
  <c r="J14" i="3"/>
  <c r="H8" i="3"/>
  <c r="J6" i="3"/>
  <c r="V1" i="2" l="1"/>
  <c r="DF19" i="1"/>
  <c r="DF32" i="1"/>
  <c r="DF40" i="1"/>
  <c r="V11" i="2"/>
  <c r="T11" i="2"/>
  <c r="U11" i="2" s="1"/>
  <c r="V6" i="2"/>
  <c r="T6" i="2"/>
  <c r="U6" i="2" s="1"/>
  <c r="V7" i="2"/>
  <c r="T7" i="2"/>
  <c r="U7" i="2" s="1"/>
  <c r="V8" i="2"/>
  <c r="T8" i="2"/>
  <c r="U8" i="2" s="1"/>
  <c r="T9" i="2"/>
  <c r="U9" i="2" s="1"/>
  <c r="V9" i="2"/>
  <c r="DF29" i="1"/>
  <c r="DF9" i="1"/>
  <c r="V10" i="2"/>
  <c r="T10" i="2"/>
  <c r="U10" i="2" s="1"/>
  <c r="B13" i="2"/>
  <c r="V3" i="2"/>
  <c r="T3" i="2"/>
  <c r="U3" i="2" s="1"/>
  <c r="V2" i="2"/>
  <c r="T2" i="2"/>
  <c r="U2" i="2" s="1"/>
  <c r="C13" i="2"/>
  <c r="DF11" i="1"/>
  <c r="J11" i="3"/>
  <c r="J8" i="3"/>
  <c r="H10" i="3"/>
  <c r="J5" i="3"/>
  <c r="H7" i="3"/>
  <c r="J7" i="3"/>
  <c r="J4" i="3"/>
  <c r="J9" i="3"/>
  <c r="H9" i="3"/>
  <c r="H6" i="3"/>
  <c r="H11" i="3"/>
  <c r="D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<sst xmlns="http://schemas.openxmlformats.org/spreadsheetml/2006/main" count="990" uniqueCount="612">
  <si>
    <t>Plant et al. 2019 CO2</t>
  </si>
  <si>
    <t>min</t>
  </si>
  <si>
    <t>max</t>
  </si>
  <si>
    <t>Plant et al. 2019 CO</t>
  </si>
  <si>
    <t>Plant et al. 2022</t>
  </si>
  <si>
    <t>Lamb et al. 2016 inventory with measurements</t>
  </si>
  <si>
    <t>Lamb et al. 2016 mass balance</t>
  </si>
  <si>
    <t>Lamb et al. 2016 inversion</t>
  </si>
  <si>
    <t>Jones et al. 2021</t>
  </si>
  <si>
    <t>Huang et al. 2016 (Baltimore and DC)</t>
  </si>
  <si>
    <t>Pitt et al. 2022</t>
  </si>
  <si>
    <t>Lopez Coto et al. 2020 (winter, DC and Baltimore)</t>
  </si>
  <si>
    <t>Cusworth et al. 2022</t>
  </si>
  <si>
    <t>Jeong et al. 2016</t>
  </si>
  <si>
    <t>Fairley and Fischer 2015 (mean 2009 through 2012)</t>
  </si>
  <si>
    <t>Guha et al. 2022</t>
  </si>
  <si>
    <t>Jeong et al. 2017</t>
  </si>
  <si>
    <t>Wunch et al. 2016</t>
  </si>
  <si>
    <t>Cui et al. 2015</t>
  </si>
  <si>
    <t>Yadav et al. 2019</t>
  </si>
  <si>
    <t>Ren et al. 2018 (used 2016)</t>
  </si>
  <si>
    <t>Sargent et al. (2021)</t>
  </si>
  <si>
    <t>any</t>
  </si>
  <si>
    <t>KC</t>
  </si>
  <si>
    <t>IND</t>
  </si>
  <si>
    <t>NYC</t>
  </si>
  <si>
    <t>ATL</t>
  </si>
  <si>
    <t>PHI</t>
  </si>
  <si>
    <t>LA</t>
  </si>
  <si>
    <t>BLT</t>
  </si>
  <si>
    <t>BOS</t>
  </si>
  <si>
    <t>BLT-DC</t>
  </si>
  <si>
    <t>DC</t>
  </si>
  <si>
    <t>SFO</t>
  </si>
  <si>
    <t>Plant 2019</t>
  </si>
  <si>
    <t>Plant 2022</t>
  </si>
  <si>
    <t>Pitt</t>
  </si>
  <si>
    <t>Lopez-Coto</t>
  </si>
  <si>
    <t>Cusworth</t>
  </si>
  <si>
    <t>Jeong</t>
  </si>
  <si>
    <t>F&amp;F</t>
  </si>
  <si>
    <t>Guha</t>
  </si>
  <si>
    <t>Wunch</t>
  </si>
  <si>
    <t>Cui</t>
  </si>
  <si>
    <t>Yadav</t>
  </si>
  <si>
    <t>Ren</t>
  </si>
  <si>
    <t>Sargent</t>
  </si>
  <si>
    <t>Lamb</t>
  </si>
  <si>
    <t>Jones</t>
  </si>
  <si>
    <t>Landfills</t>
  </si>
  <si>
    <t>Wastewater</t>
  </si>
  <si>
    <t>Scale factor</t>
  </si>
  <si>
    <t>Sensitivity</t>
  </si>
  <si>
    <t>Posterior emissions</t>
  </si>
  <si>
    <t>prior_wastewater</t>
  </si>
  <si>
    <t>post_range</t>
  </si>
  <si>
    <t>xhat_range</t>
  </si>
  <si>
    <t>dofs_range</t>
  </si>
  <si>
    <t>per_capita</t>
  </si>
  <si>
    <t>prior_landfills</t>
  </si>
  <si>
    <r>
      <t>Total (Gg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</si>
  <si>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r>
      <t>Per capita (kg person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</si>
  <si>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t>Urban area</t>
  </si>
  <si>
    <t>67.5</t>
  </si>
  <si>
    <t>40.4</t>
  </si>
  <si>
    <t>3.7</t>
  </si>
  <si>
    <t>2.3</t>
  </si>
  <si>
    <t>0.0</t>
  </si>
  <si>
    <t>Post-meter gas</t>
  </si>
  <si>
    <t>Gas distribution</t>
  </si>
  <si>
    <t>Other</t>
  </si>
  <si>
    <t>Prior anthropogenic emissions (Gg a)</t>
  </si>
  <si>
    <t>prior_postmeter</t>
  </si>
  <si>
    <t>prior_gasdist</t>
  </si>
  <si>
    <t>prior_other</t>
  </si>
  <si>
    <t>27.3</t>
  </si>
  <si>
    <t>36.7</t>
  </si>
  <si>
    <t>35.9</t>
  </si>
  <si>
    <t>309 (241, 417)</t>
  </si>
  <si>
    <t>16.9</t>
  </si>
  <si>
    <t>0.28 (0.04, 0.54)</t>
  </si>
  <si>
    <t>2. Detroit, MI</t>
  </si>
  <si>
    <t>55.9</t>
  </si>
  <si>
    <t>6.1</t>
  </si>
  <si>
    <t>5.6</t>
  </si>
  <si>
    <t>8.5</t>
  </si>
  <si>
    <t>15.4</t>
  </si>
  <si>
    <t>210 (170, 259)</t>
  </si>
  <si>
    <t>56.3</t>
  </si>
  <si>
    <t>0.33 (0.14, 0.55)</t>
  </si>
  <si>
    <t>3. Atlanta, GA</t>
  </si>
  <si>
    <t>53.1</t>
  </si>
  <si>
    <t>3.0</t>
  </si>
  <si>
    <t>6.7</t>
  </si>
  <si>
    <t>4.4</t>
  </si>
  <si>
    <t>26.1</t>
  </si>
  <si>
    <t>179 (157, 208)</t>
  </si>
  <si>
    <t>39.7</t>
  </si>
  <si>
    <t>0.50 (0.33, 0.65)</t>
  </si>
  <si>
    <t>68.4</t>
  </si>
  <si>
    <t>11.8</t>
  </si>
  <si>
    <t>7.6</t>
  </si>
  <si>
    <t>17.3</t>
  </si>
  <si>
    <t>136.3</t>
  </si>
  <si>
    <t>362 (337, 384)</t>
  </si>
  <si>
    <t>70.7</t>
  </si>
  <si>
    <t>0.52 (0.34, 0.70)</t>
  </si>
  <si>
    <t>5. Houston, TX</t>
  </si>
  <si>
    <t>44.4</t>
  </si>
  <si>
    <t>5.4</t>
  </si>
  <si>
    <t>7.4</t>
  </si>
  <si>
    <t>15.2</t>
  </si>
  <si>
    <t>67.4</t>
  </si>
  <si>
    <t>209 (183, 236)</t>
  </si>
  <si>
    <t>42.3</t>
  </si>
  <si>
    <t>0.36 (0.21, 0.51)</t>
  </si>
  <si>
    <t>73.4</t>
  </si>
  <si>
    <t>21.7</t>
  </si>
  <si>
    <t>12.8</t>
  </si>
  <si>
    <t>31.8</t>
  </si>
  <si>
    <t>207 (190, 224)</t>
  </si>
  <si>
    <t>24.1</t>
  </si>
  <si>
    <t>0.38 (0.18, 0.58)</t>
  </si>
  <si>
    <t>111.1</t>
  </si>
  <si>
    <t>12.2</t>
  </si>
  <si>
    <t>18.1</t>
  </si>
  <si>
    <t>14.5</t>
  </si>
  <si>
    <t>28.9</t>
  </si>
  <si>
    <t>121 (116, 127)</t>
  </si>
  <si>
    <t>9.9</t>
  </si>
  <si>
    <t>0.76 (0.62, 0.88)</t>
  </si>
  <si>
    <t>41.3</t>
  </si>
  <si>
    <t>2.4</t>
  </si>
  <si>
    <t>3.3</t>
  </si>
  <si>
    <t>8.4</t>
  </si>
  <si>
    <t>98 (85, 109)</t>
  </si>
  <si>
    <t>60.1</t>
  </si>
  <si>
    <t>0.48 (0.22, 0.74)</t>
  </si>
  <si>
    <t>9. Miami, FL</t>
  </si>
  <si>
    <t>72.4</t>
  </si>
  <si>
    <t>8.6</t>
  </si>
  <si>
    <t>8.2</t>
  </si>
  <si>
    <t>2.7</t>
  </si>
  <si>
    <t>12.4</t>
  </si>
  <si>
    <t>284 (206, 395)</t>
  </si>
  <si>
    <t>51.5</t>
  </si>
  <si>
    <t>0.24 (0.06, 0.44)</t>
  </si>
  <si>
    <t>31.4</t>
  </si>
  <si>
    <t>10.4</t>
  </si>
  <si>
    <t>8.1</t>
  </si>
  <si>
    <t>29.3</t>
  </si>
  <si>
    <t>122 (108, 132)</t>
  </si>
  <si>
    <t>22.4</t>
  </si>
  <si>
    <t>0.24 (0.07, 0.43)</t>
  </si>
  <si>
    <t>11. Indianapolis, IN</t>
  </si>
  <si>
    <t>22.1</t>
  </si>
  <si>
    <t>1.4</t>
  </si>
  <si>
    <t>2.2</t>
  </si>
  <si>
    <t>3.6</t>
  </si>
  <si>
    <t>15.6</t>
  </si>
  <si>
    <t>101 (84, 127)</t>
  </si>
  <si>
    <t>68.0</t>
  </si>
  <si>
    <t>0.34 (0.13, 0.60)</t>
  </si>
  <si>
    <t>41.8</t>
  </si>
  <si>
    <t>2.0</t>
  </si>
  <si>
    <t>3.5</t>
  </si>
  <si>
    <t>5.5</t>
  </si>
  <si>
    <t>27.9</t>
  </si>
  <si>
    <t>96 (76, 119)</t>
  </si>
  <si>
    <t>40.6</t>
  </si>
  <si>
    <t>0.59 (0.43, 0.73)</t>
  </si>
  <si>
    <t>13. Reading, PA</t>
  </si>
  <si>
    <t>11.3</t>
  </si>
  <si>
    <t>0.3</t>
  </si>
  <si>
    <t>0.4</t>
  </si>
  <si>
    <t>1.0</t>
  </si>
  <si>
    <t>15.8</t>
  </si>
  <si>
    <t>104 (66, 158)</t>
  </si>
  <si>
    <t>390.7</t>
  </si>
  <si>
    <t>0.38 (0.15, 0.64)</t>
  </si>
  <si>
    <t>19.9</t>
  </si>
  <si>
    <t>7.7</t>
  </si>
  <si>
    <t>1.6</t>
  </si>
  <si>
    <t>15.5</t>
  </si>
  <si>
    <t>81 (70, 96)</t>
  </si>
  <si>
    <t>76.2</t>
  </si>
  <si>
    <t>0.49 (0.26, 0.71)</t>
  </si>
  <si>
    <t>15. Birmingham, AL</t>
  </si>
  <si>
    <t>31.1</t>
  </si>
  <si>
    <t>1.1</t>
  </si>
  <si>
    <t>81.6</t>
  </si>
  <si>
    <t>248 (201, 310)</t>
  </si>
  <si>
    <t>330.9</t>
  </si>
  <si>
    <t>0.50 (0.28, 0.74)</t>
  </si>
  <si>
    <t>16. Austin, TX</t>
  </si>
  <si>
    <t>22.8</t>
  </si>
  <si>
    <t>4.1</t>
  </si>
  <si>
    <t>67 (58, 82)</t>
  </si>
  <si>
    <t>49.5</t>
  </si>
  <si>
    <t>0.53 (0.32, 0.75)</t>
  </si>
  <si>
    <t>17. Fort Wayne, IN</t>
  </si>
  <si>
    <t>7.8</t>
  </si>
  <si>
    <t>0.5</t>
  </si>
  <si>
    <t>0.8</t>
  </si>
  <si>
    <t>5.2</t>
  </si>
  <si>
    <t>58 (45, 74)</t>
  </si>
  <si>
    <t>183.7</t>
  </si>
  <si>
    <t>0.31 (0.16, 0.50)</t>
  </si>
  <si>
    <t>18. San Diego, CA</t>
  </si>
  <si>
    <t>21.1</t>
  </si>
  <si>
    <t>2.8</t>
  </si>
  <si>
    <t>5.8</t>
  </si>
  <si>
    <t>46 (43, 48)</t>
  </si>
  <si>
    <t>0.73 (0.56, 0.88)</t>
  </si>
  <si>
    <t>11.7</t>
  </si>
  <si>
    <t>0.7</t>
  </si>
  <si>
    <t>57 (48, 72)</t>
  </si>
  <si>
    <t>202.3</t>
  </si>
  <si>
    <t>0.23 (0.11, 0.37)</t>
  </si>
  <si>
    <t>20. Rockford, IL</t>
  </si>
  <si>
    <t>20.9</t>
  </si>
  <si>
    <t>49 (34, 54)</t>
  </si>
  <si>
    <t>165.9</t>
  </si>
  <si>
    <t>0.33 (0.13, 0.58)</t>
  </si>
  <si>
    <t>21. Corpus Christi, TX</t>
  </si>
  <si>
    <t>16.6</t>
  </si>
  <si>
    <t>1.2</t>
  </si>
  <si>
    <t>21.0</t>
  </si>
  <si>
    <t>79 (60, 117)</t>
  </si>
  <si>
    <t>245.9</t>
  </si>
  <si>
    <t>0.21 (0.10, 0.34)</t>
  </si>
  <si>
    <t>22. Peoria, IL</t>
  </si>
  <si>
    <t>14.8</t>
  </si>
  <si>
    <t>49 (43, 55)</t>
  </si>
  <si>
    <t>183.6</t>
  </si>
  <si>
    <t>0.22 (0.10, 0.33)</t>
  </si>
  <si>
    <t>24.2</t>
  </si>
  <si>
    <t>13.2</t>
  </si>
  <si>
    <t>4.9</t>
  </si>
  <si>
    <t>14.2</t>
  </si>
  <si>
    <t>69 (59, 87)</t>
  </si>
  <si>
    <t>21.2</t>
  </si>
  <si>
    <t>0.30 (0.16, 0.44)</t>
  </si>
  <si>
    <t>24. San Antonio, TX</t>
  </si>
  <si>
    <t>21.9</t>
  </si>
  <si>
    <t>5.9</t>
  </si>
  <si>
    <t>2.6</t>
  </si>
  <si>
    <t>19.4</t>
  </si>
  <si>
    <t>51 (38, 63)</t>
  </si>
  <si>
    <t>28.8</t>
  </si>
  <si>
    <t>0.33 (0.22, 0.44)</t>
  </si>
  <si>
    <t>25. Sacramento, CA</t>
  </si>
  <si>
    <t>25.3</t>
  </si>
  <si>
    <t>1.9</t>
  </si>
  <si>
    <t>30.1</t>
  </si>
  <si>
    <t>67 (64, 71)</t>
  </si>
  <si>
    <t>38.6</t>
  </si>
  <si>
    <t>0.53 (0.33, 0.71)</t>
  </si>
  <si>
    <t>13.5</t>
  </si>
  <si>
    <t>50 (42, 59)</t>
  </si>
  <si>
    <t>40.0</t>
  </si>
  <si>
    <t>0.39 (0.21, 0.56)</t>
  </si>
  <si>
    <t>15.7</t>
  </si>
  <si>
    <t>2.1</t>
  </si>
  <si>
    <t>4.0</t>
  </si>
  <si>
    <t>4.3</t>
  </si>
  <si>
    <t>17.2</t>
  </si>
  <si>
    <t>53 (42, 70)</t>
  </si>
  <si>
    <t>20.0</t>
  </si>
  <si>
    <t>0.23 (0.07, 0.34)</t>
  </si>
  <si>
    <t>28.6</t>
  </si>
  <si>
    <t>23.8</t>
  </si>
  <si>
    <t>43 (40, 47)</t>
  </si>
  <si>
    <t>12.0</t>
  </si>
  <si>
    <t>0.79 (0.67, 0.88)</t>
  </si>
  <si>
    <t>7.0</t>
  </si>
  <si>
    <t>15 (13, 18)</t>
  </si>
  <si>
    <t>18.4</t>
  </si>
  <si>
    <t>0.45 (0.33, 0.53)</t>
  </si>
  <si>
    <t>30. Oklahoma City, OK</t>
  </si>
  <si>
    <t>1.3</t>
  </si>
  <si>
    <t>17.9</t>
  </si>
  <si>
    <t>59 (49, 71)</t>
  </si>
  <si>
    <t>69.0</t>
  </si>
  <si>
    <t>0.53 (0.30, 0.75)</t>
  </si>
  <si>
    <t>14.4</t>
  </si>
  <si>
    <t>2.9</t>
  </si>
  <si>
    <t>13.1</t>
  </si>
  <si>
    <t>40 (39, 42)</t>
  </si>
  <si>
    <t>0.43 (0.32, 0.54)</t>
  </si>
  <si>
    <t>32. Montgomery, AL</t>
  </si>
  <si>
    <t>32 (27, 37)</t>
  </si>
  <si>
    <t>121.4</t>
  </si>
  <si>
    <t>0.20 (0.10, 0.31)</t>
  </si>
  <si>
    <t>33. Stockton, CA</t>
  </si>
  <si>
    <t>7.2</t>
  </si>
  <si>
    <t>0.6</t>
  </si>
  <si>
    <t>17.4</t>
  </si>
  <si>
    <t>57 (47, 68)</t>
  </si>
  <si>
    <t>152.5</t>
  </si>
  <si>
    <t>0.25 (0.14, 0.39)</t>
  </si>
  <si>
    <t>34. San Jose, CA</t>
  </si>
  <si>
    <t>4.2</t>
  </si>
  <si>
    <t>2.5</t>
  </si>
  <si>
    <t>1.7</t>
  </si>
  <si>
    <t>26 (24, 32)</t>
  </si>
  <si>
    <t>0.31 (0.17, 0.47)</t>
  </si>
  <si>
    <t>35. Tulsa, OK</t>
  </si>
  <si>
    <t>12.9</t>
  </si>
  <si>
    <t>36 (28, 43)</t>
  </si>
  <si>
    <t>54.4</t>
  </si>
  <si>
    <t>0.39 (0.24, 0.54)</t>
  </si>
  <si>
    <t>16.0</t>
  </si>
  <si>
    <t>23.9</t>
  </si>
  <si>
    <t>55 (48, 63)</t>
  </si>
  <si>
    <t>141.2</t>
  </si>
  <si>
    <t>0.42 (0.21, 0.63)</t>
  </si>
  <si>
    <t>37. Grand Rapids, MI</t>
  </si>
  <si>
    <t>13.8</t>
  </si>
  <si>
    <t>45 (41, 52)</t>
  </si>
  <si>
    <t>79.4</t>
  </si>
  <si>
    <t>0.22 (0.05, 0.33)</t>
  </si>
  <si>
    <t>38. Tuscaloosa, AL</t>
  </si>
  <si>
    <t>11.6</t>
  </si>
  <si>
    <t>0.2</t>
  </si>
  <si>
    <t>55 (45, 69)</t>
  </si>
  <si>
    <t>396.7</t>
  </si>
  <si>
    <t>0.50 (0.27, 0.74)</t>
  </si>
  <si>
    <t>39. Lancaster, PA</t>
  </si>
  <si>
    <t>22.5</t>
  </si>
  <si>
    <t>64 (51, 78)</t>
  </si>
  <si>
    <t>158.4</t>
  </si>
  <si>
    <t>0.31 (0.15, 0.47)</t>
  </si>
  <si>
    <t>40. Pittsburgh, PA</t>
  </si>
  <si>
    <t>13.4</t>
  </si>
  <si>
    <t>277.5</t>
  </si>
  <si>
    <t>415 (354, 502)</t>
  </si>
  <si>
    <t>239.3</t>
  </si>
  <si>
    <t>0.47 (0.23, 0.71)</t>
  </si>
  <si>
    <t>41. Lexington-Fayette, KY</t>
  </si>
  <si>
    <t>9.2</t>
  </si>
  <si>
    <t>6.8</t>
  </si>
  <si>
    <t>27 (22, 33)</t>
  </si>
  <si>
    <t>93.4</t>
  </si>
  <si>
    <t>0.37 (0.21, 0.54)</t>
  </si>
  <si>
    <t>42. Sioux Falls, SD</t>
  </si>
  <si>
    <t>5.3</t>
  </si>
  <si>
    <t>32 (28, 39)</t>
  </si>
  <si>
    <t>201.8</t>
  </si>
  <si>
    <t>0.33 (0.22, 0.48)</t>
  </si>
  <si>
    <t>43. Fairfield, CA</t>
  </si>
  <si>
    <t>3.8</t>
  </si>
  <si>
    <t>23 (21, 24)</t>
  </si>
  <si>
    <t>170.1</t>
  </si>
  <si>
    <t>0.24 (0.11, 0.38)</t>
  </si>
  <si>
    <t>3.2</t>
  </si>
  <si>
    <t>28 (21, 37)</t>
  </si>
  <si>
    <t>0.51 (0.24, 0.73)</t>
  </si>
  <si>
    <t>45. McKinney, TX</t>
  </si>
  <si>
    <t>21 (16, 32)</t>
  </si>
  <si>
    <t>125.7</t>
  </si>
  <si>
    <t>0.42 (0.21, 0.65)</t>
  </si>
  <si>
    <t>13.7</t>
  </si>
  <si>
    <t>6.0</t>
  </si>
  <si>
    <t>22 (13, 31)</t>
  </si>
  <si>
    <t>57.6</t>
  </si>
  <si>
    <t>0.33 (0.21, 0.45)</t>
  </si>
  <si>
    <t>12.3</t>
  </si>
  <si>
    <t>6.3</t>
  </si>
  <si>
    <t>29 (15, 39)</t>
  </si>
  <si>
    <t>0.24 (0.06, 0.39)</t>
  </si>
  <si>
    <t>48. Lansing, MI</t>
  </si>
  <si>
    <t>10.9</t>
  </si>
  <si>
    <t>0.9</t>
  </si>
  <si>
    <t>6.2</t>
  </si>
  <si>
    <t>22 (12, 28)</t>
  </si>
  <si>
    <t>71.5</t>
  </si>
  <si>
    <t>0.1</t>
  </si>
  <si>
    <t>17 (12, 28)</t>
  </si>
  <si>
    <t>142.8</t>
  </si>
  <si>
    <t>0.30 (0.17, 0.45)</t>
  </si>
  <si>
    <t>50. Greensboro, NC</t>
  </si>
  <si>
    <t>12.6</t>
  </si>
  <si>
    <t>19 (15, 23)</t>
  </si>
  <si>
    <t>61.9</t>
  </si>
  <si>
    <t>0.44 (0.30, 0.58)</t>
  </si>
  <si>
    <t>51. Appleton, WI</t>
  </si>
  <si>
    <t>8.9</t>
  </si>
  <si>
    <t>33 (25, 44)</t>
  </si>
  <si>
    <t>152.2</t>
  </si>
  <si>
    <t>0.22 (0.08, 0.43)</t>
  </si>
  <si>
    <t>52. York, PA</t>
  </si>
  <si>
    <t>25 (20, 31)</t>
  </si>
  <si>
    <t>107.6</t>
  </si>
  <si>
    <t>0.21 (0.09, 0.37)</t>
  </si>
  <si>
    <t>53. Concord, NC</t>
  </si>
  <si>
    <t>6.9</t>
  </si>
  <si>
    <t>5.7</t>
  </si>
  <si>
    <t>21 (18, 25)</t>
  </si>
  <si>
    <t>97.5</t>
  </si>
  <si>
    <t>0.30 (0.18, 0.42)</t>
  </si>
  <si>
    <t>11.0</t>
  </si>
  <si>
    <t>22 (19, 28)</t>
  </si>
  <si>
    <t>208.3</t>
  </si>
  <si>
    <t>0.52 (0.31, 0.72)</t>
  </si>
  <si>
    <t>55. Modesto, CA</t>
  </si>
  <si>
    <t>3.1</t>
  </si>
  <si>
    <t>47.5</t>
  </si>
  <si>
    <t>103 (89, 127)</t>
  </si>
  <si>
    <t>288.8</t>
  </si>
  <si>
    <t>0.38 (0.21, 0.58)</t>
  </si>
  <si>
    <t>56. Nashville-Davidson, TN</t>
  </si>
  <si>
    <t>3.9</t>
  </si>
  <si>
    <t>32 (27, 40)</t>
  </si>
  <si>
    <t>33.0</t>
  </si>
  <si>
    <t>0.22 (0.11, 0.32)</t>
  </si>
  <si>
    <t>57. Fort Collins, CO</t>
  </si>
  <si>
    <t>7.5</t>
  </si>
  <si>
    <t>20.5</t>
  </si>
  <si>
    <t>35 (33, 39)</t>
  </si>
  <si>
    <t>133.4</t>
  </si>
  <si>
    <t>0.20 (0.11, 0.30)</t>
  </si>
  <si>
    <t>17 (13, 20)</t>
  </si>
  <si>
    <t>0.52 (0.39, 0.65)</t>
  </si>
  <si>
    <t>59. Tallahassee, FL</t>
  </si>
  <si>
    <t>3.4</t>
  </si>
  <si>
    <t>16 (13, 18)</t>
  </si>
  <si>
    <t>64.9</t>
  </si>
  <si>
    <t>0.23 (0.05, 0.44)</t>
  </si>
  <si>
    <t>60. Laredo, TX</t>
  </si>
  <si>
    <t>25 (17, 30)</t>
  </si>
  <si>
    <t>107.4</t>
  </si>
  <si>
    <t>0.36 (0.18, 0.58)</t>
  </si>
  <si>
    <t>61. Wichita, KS</t>
  </si>
  <si>
    <t>5.1</t>
  </si>
  <si>
    <t>16 (14, 18)</t>
  </si>
  <si>
    <t>34.6</t>
  </si>
  <si>
    <t>0.29 (0.17, 0.42)</t>
  </si>
  <si>
    <t>62. Canton, OH</t>
  </si>
  <si>
    <t>8.7</t>
  </si>
  <si>
    <t>14.6</t>
  </si>
  <si>
    <t>25 (15, 33)</t>
  </si>
  <si>
    <t>88.0</t>
  </si>
  <si>
    <t>0.36 (0.15, 0.61)</t>
  </si>
  <si>
    <t>14.3</t>
  </si>
  <si>
    <t>38 (32, 41)</t>
  </si>
  <si>
    <t>307.4</t>
  </si>
  <si>
    <t>0.50 (0.27, 0.75)</t>
  </si>
  <si>
    <t>64. Jacksonville, NC</t>
  </si>
  <si>
    <t>4.6</t>
  </si>
  <si>
    <t>15 (13, 17)</t>
  </si>
  <si>
    <t>144.0</t>
  </si>
  <si>
    <t>0.24 (0.06, 0.53)</t>
  </si>
  <si>
    <t>65. Lincoln, NE</t>
  </si>
  <si>
    <t>6.5</t>
  </si>
  <si>
    <t>15 (12, 17)</t>
  </si>
  <si>
    <t>58.9</t>
  </si>
  <si>
    <t>0.20 (0.10, 0.33)</t>
  </si>
  <si>
    <t>66. Bakersfield, CA</t>
  </si>
  <si>
    <t>29.8</t>
  </si>
  <si>
    <t>78 (71, 90)</t>
  </si>
  <si>
    <t>149.5</t>
  </si>
  <si>
    <t>0.61 (0.37, 0.80)</t>
  </si>
  <si>
    <t>67. Tucson, AZ</t>
  </si>
  <si>
    <t>17 (14, 22)</t>
  </si>
  <si>
    <t>20.4</t>
  </si>
  <si>
    <t>0.24 (0.16, 0.34)</t>
  </si>
  <si>
    <t>68. Amarillo, TX</t>
  </si>
  <si>
    <t>40 (31, 51)</t>
  </si>
  <si>
    <t>200.9</t>
  </si>
  <si>
    <t>0.57 (0.39, 0.74)</t>
  </si>
  <si>
    <t>69. Antioch, CA</t>
  </si>
  <si>
    <t>4.8</t>
  </si>
  <si>
    <t>13 (-1, 22)</t>
  </si>
  <si>
    <t>45.6</t>
  </si>
  <si>
    <t>0.24 (0.13, 0.37)</t>
  </si>
  <si>
    <t>70. Santa Clarita, CA</t>
  </si>
  <si>
    <t>10 (7, 12)</t>
  </si>
  <si>
    <t>37.5</t>
  </si>
  <si>
    <t>0.27 (0.19, 0.36)</t>
  </si>
  <si>
    <t>22 (19, 27)</t>
  </si>
  <si>
    <t>207.1</t>
  </si>
  <si>
    <t>0.29 (0.17, 0.44)</t>
  </si>
  <si>
    <t>15.3</t>
  </si>
  <si>
    <t>29 (26, 31)</t>
  </si>
  <si>
    <t>168.1</t>
  </si>
  <si>
    <t>0.22 (0.12, 0.34)</t>
  </si>
  <si>
    <t>73. Waco, TX</t>
  </si>
  <si>
    <t>11 (8, 14)</t>
  </si>
  <si>
    <t>62.4</t>
  </si>
  <si>
    <t>0.20 (0.10, 0.32)</t>
  </si>
  <si>
    <t>74. McAllen, TX</t>
  </si>
  <si>
    <t>38 (32, 46)</t>
  </si>
  <si>
    <t>52.7</t>
  </si>
  <si>
    <t>0.33 (0.19, 0.49)</t>
  </si>
  <si>
    <t>75. Yuba City, CA</t>
  </si>
  <si>
    <t>19.1</t>
  </si>
  <si>
    <t>24 (20, 26)</t>
  </si>
  <si>
    <t>201.5</t>
  </si>
  <si>
    <t>0.41 (0.25, 0.58)</t>
  </si>
  <si>
    <t>16.1</t>
  </si>
  <si>
    <t>34 (32, 37)</t>
  </si>
  <si>
    <t>92.6</t>
  </si>
  <si>
    <t>77. Greeley, CO</t>
  </si>
  <si>
    <t>30.0</t>
  </si>
  <si>
    <t>57 (44, 76)</t>
  </si>
  <si>
    <t>487.8</t>
  </si>
  <si>
    <t>0.58 (0.36, 0.79)</t>
  </si>
  <si>
    <t>78. Redding, CA</t>
  </si>
  <si>
    <t>7 (6, 8)</t>
  </si>
  <si>
    <t>59.6</t>
  </si>
  <si>
    <t>0.53 (0.36, 0.66)</t>
  </si>
  <si>
    <t>79. Norman, OK</t>
  </si>
  <si>
    <t>1.8</t>
  </si>
  <si>
    <t>8 (8, 9)</t>
  </si>
  <si>
    <t>80.5</t>
  </si>
  <si>
    <t>0.23 (0.12, 0.37)</t>
  </si>
  <si>
    <t>10 (8, 13)</t>
  </si>
  <si>
    <t>31.0</t>
  </si>
  <si>
    <t>0.22 (0.13, 0.31)</t>
  </si>
  <si>
    <t>81. Visalia, CA</t>
  </si>
  <si>
    <t>76.5</t>
  </si>
  <si>
    <t>72 (63, 82)</t>
  </si>
  <si>
    <t>328.9</t>
  </si>
  <si>
    <t>0.22 (0.13, 0.33)</t>
  </si>
  <si>
    <t>82. Gainesville, GA</t>
  </si>
  <si>
    <t>8 (3, 11)</t>
  </si>
  <si>
    <t>0.21 (0.10, 0.33)</t>
  </si>
  <si>
    <t>1.5</t>
  </si>
  <si>
    <t>11 (10, 12)</t>
  </si>
  <si>
    <t>24.8</t>
  </si>
  <si>
    <t>0.21 (0.14, 0.29)</t>
  </si>
  <si>
    <t>84. Monroe, LA</t>
  </si>
  <si>
    <t>9.8</t>
  </si>
  <si>
    <t>8 (-4, 14)</t>
  </si>
  <si>
    <t>65.9</t>
  </si>
  <si>
    <t>0.22 (0.10, 0.35)</t>
  </si>
  <si>
    <t>85. Merced, CA</t>
  </si>
  <si>
    <t>71.4</t>
  </si>
  <si>
    <t>146 (130, 171)</t>
  </si>
  <si>
    <t>1069.5</t>
  </si>
  <si>
    <t>0.44 (0.27, 0.63)</t>
  </si>
  <si>
    <t>86. Abilene, TX</t>
  </si>
  <si>
    <t>9 (8, 10)</t>
  </si>
  <si>
    <t>83.6</t>
  </si>
  <si>
    <t>0.20 (0.10, 0.34)</t>
  </si>
  <si>
    <t>87. Charleston, WV</t>
  </si>
  <si>
    <t>115.0</t>
  </si>
  <si>
    <t>24 (-3, 52)</t>
  </si>
  <si>
    <t>156.7</t>
  </si>
  <si>
    <t>0.52 (0.29, 0.76)</t>
  </si>
  <si>
    <t>88. Odessa, TX</t>
  </si>
  <si>
    <t>76.8</t>
  </si>
  <si>
    <t>175 (139, 217)</t>
  </si>
  <si>
    <t>1385.2</t>
  </si>
  <si>
    <t>0.46 (0.36, 0.58)</t>
  </si>
  <si>
    <t>5 (5, 6)</t>
  </si>
  <si>
    <t>27.7</t>
  </si>
  <si>
    <t>0.42 (0.27, 0.57)</t>
  </si>
  <si>
    <t>90. Midland, TX</t>
  </si>
  <si>
    <t>78.3</t>
  </si>
  <si>
    <t>41 (-22, 90)</t>
  </si>
  <si>
    <t>344.9</t>
  </si>
  <si>
    <t>0.71 (0.52, 0.86)</t>
  </si>
  <si>
    <t>91. Las Cruces, NM</t>
  </si>
  <si>
    <t>6 (4, 8)</t>
  </si>
  <si>
    <t>48.8</t>
  </si>
  <si>
    <t>0.21 (0.13, 0.30)</t>
  </si>
  <si>
    <t>92. Pueblo, CO</t>
  </si>
  <si>
    <t>1 (-3, 3)</t>
  </si>
  <si>
    <t>0.26 (0.16, 0.39)</t>
  </si>
  <si>
    <t>93. Simi Valley, CA</t>
  </si>
  <si>
    <t>-1 (-4, 0)</t>
  </si>
  <si>
    <t>-10.7</t>
  </si>
  <si>
    <t>0.27 (0.19, 0.37)</t>
  </si>
  <si>
    <t>0 (-5, 5)</t>
  </si>
  <si>
    <t>0.28 (0.16, 0.43)</t>
  </si>
  <si>
    <t>34.2</t>
  </si>
  <si>
    <t>17.0</t>
  </si>
  <si>
    <t>3 (-19, 21)</t>
  </si>
  <si>
    <t>0.45 (0.22, 0.71)</t>
  </si>
  <si>
    <t>1. New York-Newark, NY-NJ-CT</t>
  </si>
  <si>
    <t>4. Dallas-Fort Worth-Arlington, TX</t>
  </si>
  <si>
    <t>6. Chicago, IL-IN</t>
  </si>
  <si>
    <t>7. Los Angeles-Long Beach-Anaheim, CA</t>
  </si>
  <si>
    <t>8. Cincinnati, OH-KY-IN</t>
  </si>
  <si>
    <t>10. Philadelphia, PA-NJ-DE-MD</t>
  </si>
  <si>
    <t>12. Denver-Aurora, CO</t>
  </si>
  <si>
    <t>14. Memphis, TN-MS-AR</t>
  </si>
  <si>
    <t>19. Davenport, IA-IL</t>
  </si>
  <si>
    <t>23. San Francisco-Oakland, CA</t>
  </si>
  <si>
    <t>26. Charlotte, NC-SC</t>
  </si>
  <si>
    <t>27. Minneapolis-St. Paul, MN-WI</t>
  </si>
  <si>
    <t>28. Phoenix-Mesa, AZ</t>
  </si>
  <si>
    <t>29. El Paso, TX-NM</t>
  </si>
  <si>
    <t>31. Riverside-San Bernardino, CA</t>
  </si>
  <si>
    <t>36. Youngstown, OH-PA</t>
  </si>
  <si>
    <t>44. St. Louis, MO-IL</t>
  </si>
  <si>
    <t>46. Chattanooga, TN-GA</t>
  </si>
  <si>
    <t>47. Washington, DC-VA-MD</t>
  </si>
  <si>
    <t>49. Mauldin-Simpsonville, SC</t>
  </si>
  <si>
    <t>54. Kingsport, TN-VA</t>
  </si>
  <si>
    <t>58. Mission Viejo-Lake Forest-San Clemente, CA</t>
  </si>
  <si>
    <t>63. Fort Smith, AR-OK</t>
  </si>
  <si>
    <t>71. El Centro-Calexico, CA</t>
  </si>
  <si>
    <t>72. College Station-Bryan, TX</t>
  </si>
  <si>
    <t>76. Denton-Lewisville, TX</t>
  </si>
  <si>
    <t>80. Victorville-Hesperia, CA</t>
  </si>
  <si>
    <t>83. Murrieta-Temecula-Menifee, CA</t>
  </si>
  <si>
    <t>89. Avondale-Goodyear, AZ</t>
  </si>
  <si>
    <t>94. Clarksville, TN-KY</t>
  </si>
  <si>
    <t>95. Kansas City, MO-KS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</si>
</sst>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hair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0" tint="-0.14996795556505021"/>
      </bottom>
      <diagonal/>
    </border>
    <border>
      <left style="thin">
        <color theme="1"/>
      </left>
      <right style="thin">
        <color theme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1"/>
      </left>
      <right style="thin">
        <color theme="1"/>
      </right>
      <top style="hair">
        <color theme="0" tint="-0.14996795556505021"/>
      </top>
      <bottom style="thin">
        <color indexed="64"/>
      </bottom>
      <diagonal/>
    </border>
    <border>
      <left/>
      <right/>
      <top style="hair">
        <color theme="0" tint="-0.14996795556505021"/>
      </top>
      <bottom style="thin">
        <color indexed="64"/>
      </bottom>
      <diagonal/>
    </border>
    <border>
      <left/>
      <right style="thin">
        <color theme="1"/>
      </right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hair">
        <color theme="0" tint="-0.14996795556505021"/>
      </bottom>
      <diagonal/>
    </border>
    <border>
      <left/>
      <right style="thin">
        <color indexed="64"/>
      </right>
      <top style="thin">
        <color theme="1"/>
      </top>
      <bottom style="hair">
        <color theme="0" tint="-0.14996795556505021"/>
      </bottom>
      <diagonal/>
    </border>
    <border>
      <left style="thin">
        <color theme="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1"/>
      </left>
      <right/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cities/summ_cit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_cities"/>
    </sheetNames>
    <sheetDataSet>
      <sheetData sheetId="0">
        <row r="1">
          <cell r="B1" t="str">
            <v>area</v>
          </cell>
          <cell r="C1" t="str">
            <v>prior_landfills</v>
          </cell>
          <cell r="D1" t="str">
            <v>prior_wastewater</v>
          </cell>
          <cell r="E1" t="str">
            <v>prior_ong</v>
          </cell>
          <cell r="F1" t="str">
            <v>prior_livestock</v>
          </cell>
          <cell r="G1" t="str">
            <v>prior_coal</v>
          </cell>
          <cell r="H1" t="str">
            <v>prior_other_anth</v>
          </cell>
          <cell r="I1" t="str">
            <v>prior_total</v>
          </cell>
          <cell r="J1" t="str">
            <v>prior_gasdist</v>
          </cell>
          <cell r="K1" t="str">
            <v>post_mean</v>
          </cell>
          <cell r="L1" t="str">
            <v>post_min</v>
          </cell>
          <cell r="M1" t="str">
            <v>post_max</v>
          </cell>
          <cell r="N1" t="str">
            <v>post_hr_mean</v>
          </cell>
          <cell r="O1" t="str">
            <v>post_hr_min</v>
          </cell>
          <cell r="P1" t="str">
            <v>post_hr_max</v>
          </cell>
          <cell r="Q1" t="str">
            <v>diff_mean</v>
          </cell>
          <cell r="R1" t="str">
            <v>diff_min</v>
          </cell>
          <cell r="S1" t="str">
            <v>diff_max</v>
          </cell>
          <cell r="T1" t="str">
            <v>dofs_mean</v>
          </cell>
          <cell r="U1" t="str">
            <v>dofs_min</v>
          </cell>
          <cell r="V1" t="str">
            <v>dofs_max</v>
          </cell>
          <cell r="W1" t="str">
            <v>pop_2010</v>
          </cell>
          <cell r="X1" t="str">
            <v>pop_2000</v>
          </cell>
          <cell r="Y1" t="str">
            <v>prior_postmeter</v>
          </cell>
          <cell r="Z1" t="str">
            <v>xhat_mean</v>
          </cell>
          <cell r="AA1" t="str">
            <v>xhat_min</v>
          </cell>
          <cell r="AB1" t="str">
            <v>xhat_max</v>
          </cell>
          <cell r="AC1" t="str">
            <v>post_mean_pc</v>
          </cell>
        </row>
        <row r="2">
          <cell r="A2" t="str">
            <v>New York--Newark, NY--NJ--CT</v>
          </cell>
          <cell r="B2">
            <v>23566.080369549101</v>
          </cell>
          <cell r="C2">
            <v>67.501201409908106</v>
          </cell>
          <cell r="D2">
            <v>40.399248819041901</v>
          </cell>
          <cell r="E2">
            <v>3.7038081794814799</v>
          </cell>
          <cell r="F2">
            <v>2.2706657893771598</v>
          </cell>
          <cell r="G2">
            <v>0</v>
          </cell>
          <cell r="H2">
            <v>29.925599695491599</v>
          </cell>
          <cell r="I2">
            <v>207.84540241268201</v>
          </cell>
          <cell r="J2">
            <v>36.698203208646497</v>
          </cell>
          <cell r="K2">
            <v>309.38269624455501</v>
          </cell>
          <cell r="L2">
            <v>240.828887272652</v>
          </cell>
          <cell r="M2">
            <v>416.83956389448502</v>
          </cell>
          <cell r="N2">
            <v>215.73750342218301</v>
          </cell>
          <cell r="O2">
            <v>167.63901646128801</v>
          </cell>
          <cell r="P2">
            <v>288.86106072429999</v>
          </cell>
          <cell r="Q2">
            <v>128.88396914260801</v>
          </cell>
          <cell r="R2">
            <v>60.330160170705298</v>
          </cell>
          <cell r="S2">
            <v>236.340836792538</v>
          </cell>
          <cell r="T2">
            <v>0.28255708930352302</v>
          </cell>
          <cell r="U2">
            <v>4.1699494216203697E-2</v>
          </cell>
          <cell r="V2">
            <v>0.53525915207288699</v>
          </cell>
          <cell r="W2">
            <v>18351295</v>
          </cell>
          <cell r="X2">
            <v>17799861</v>
          </cell>
          <cell r="Y2">
            <v>27.3466753107359</v>
          </cell>
          <cell r="Z2">
            <v>1.71404364569182</v>
          </cell>
          <cell r="AA2">
            <v>1.3342414716123201</v>
          </cell>
          <cell r="AB2">
            <v>2.3093767506684499</v>
          </cell>
          <cell r="AC2">
            <v>1.6858902668424999E-5</v>
          </cell>
        </row>
        <row r="3">
          <cell r="A3" t="str">
            <v>Detroit, MI</v>
          </cell>
          <cell r="B3">
            <v>9438.3232467154194</v>
          </cell>
          <cell r="C3">
            <v>55.889418147508202</v>
          </cell>
          <cell r="D3">
            <v>6.1181374469398397</v>
          </cell>
          <cell r="E3">
            <v>8.2400482185552093</v>
          </cell>
          <cell r="F3">
            <v>1.4104011125901399</v>
          </cell>
          <cell r="G3">
            <v>0</v>
          </cell>
          <cell r="H3">
            <v>5.7201415238871398</v>
          </cell>
          <cell r="I3">
            <v>91.412439774331503</v>
          </cell>
          <cell r="J3">
            <v>8.4698387830289406</v>
          </cell>
          <cell r="K3">
            <v>210.184445915688</v>
          </cell>
          <cell r="L3">
            <v>169.79181316069</v>
          </cell>
          <cell r="M3">
            <v>258.96927083763001</v>
          </cell>
          <cell r="N3">
            <v>185.900459244796</v>
          </cell>
          <cell r="O3">
            <v>151.709248110408</v>
          </cell>
          <cell r="P3">
            <v>229.021733981149</v>
          </cell>
          <cell r="Q3">
            <v>124.336460683178</v>
          </cell>
          <cell r="R3">
            <v>83.943827928180497</v>
          </cell>
          <cell r="S3">
            <v>173.12128560511999</v>
          </cell>
          <cell r="T3">
            <v>0.33292807789579598</v>
          </cell>
          <cell r="U3">
            <v>0.13783629054810401</v>
          </cell>
          <cell r="V3">
            <v>0.54877308976654204</v>
          </cell>
          <cell r="W3">
            <v>3734090</v>
          </cell>
          <cell r="X3">
            <v>3903377</v>
          </cell>
          <cell r="Y3">
            <v>5.5644545418220304</v>
          </cell>
          <cell r="Z3">
            <v>2.44833289152246</v>
          </cell>
          <cell r="AA3">
            <v>1.97781942931832</v>
          </cell>
          <cell r="AB3">
            <v>3.0166027791594798</v>
          </cell>
          <cell r="AC3">
            <v>5.6287996785210902E-5</v>
          </cell>
        </row>
        <row r="4">
          <cell r="A4" t="str">
            <v>Atlanta, GA</v>
          </cell>
          <cell r="B4">
            <v>18246.8318338309</v>
          </cell>
          <cell r="C4">
            <v>53.116245379161697</v>
          </cell>
          <cell r="D4">
            <v>2.98522013886573</v>
          </cell>
          <cell r="E4">
            <v>9.6075298751311795</v>
          </cell>
          <cell r="F4">
            <v>11.666715696625999</v>
          </cell>
          <cell r="G4">
            <v>0</v>
          </cell>
          <cell r="H4">
            <v>4.8204445375584299</v>
          </cell>
          <cell r="I4">
            <v>93.2913224321954</v>
          </cell>
          <cell r="J4">
            <v>4.3663938607669603</v>
          </cell>
          <cell r="K4">
            <v>179.333094433431</v>
          </cell>
          <cell r="L4">
            <v>156.87874222408601</v>
          </cell>
          <cell r="M4">
            <v>208.08082485608099</v>
          </cell>
          <cell r="N4">
            <v>136.62976817227599</v>
          </cell>
          <cell r="O4">
            <v>118.88916806938001</v>
          </cell>
          <cell r="P4">
            <v>160.02289131420599</v>
          </cell>
          <cell r="Q4">
            <v>92.770544945320907</v>
          </cell>
          <cell r="R4">
            <v>70.316192735976102</v>
          </cell>
          <cell r="S4">
            <v>121.51827536797001</v>
          </cell>
          <cell r="T4">
            <v>0.497243315020653</v>
          </cell>
          <cell r="U4">
            <v>0.33264454233331597</v>
          </cell>
          <cell r="V4">
            <v>0.65004901633459899</v>
          </cell>
          <cell r="W4">
            <v>4515419</v>
          </cell>
          <cell r="X4">
            <v>3499840</v>
          </cell>
          <cell r="Y4">
            <v>6.7287729440853097</v>
          </cell>
          <cell r="Z4">
            <v>2.0717168740283398</v>
          </cell>
          <cell r="AA4">
            <v>1.8123165635923699</v>
          </cell>
          <cell r="AB4">
            <v>2.4038204291182699</v>
          </cell>
          <cell r="AC4">
            <v>3.9715715071719998E-5</v>
          </cell>
        </row>
        <row r="5">
          <cell r="A5" t="str">
            <v>Dallas--Fort Worth--Arlington, TX</v>
          </cell>
          <cell r="B5">
            <v>12557.526559850299</v>
          </cell>
          <cell r="C5">
            <v>68.437244124147398</v>
          </cell>
          <cell r="D5">
            <v>11.783311595953</v>
          </cell>
          <cell r="E5">
            <v>116.414831404284</v>
          </cell>
          <cell r="F5">
            <v>14.616726099905801</v>
          </cell>
          <cell r="G5">
            <v>0</v>
          </cell>
          <cell r="H5">
            <v>5.2922058345085796</v>
          </cell>
          <cell r="I5">
            <v>241.48700559467201</v>
          </cell>
          <cell r="J5">
            <v>17.310161555992899</v>
          </cell>
          <cell r="K5">
            <v>362.15097240828999</v>
          </cell>
          <cell r="L5">
            <v>337.27890586862299</v>
          </cell>
          <cell r="M5">
            <v>384.385178664823</v>
          </cell>
          <cell r="N5">
            <v>124.064709335629</v>
          </cell>
          <cell r="O5">
            <v>106.197441325554</v>
          </cell>
          <cell r="P5">
            <v>132.315393640785</v>
          </cell>
          <cell r="Q5">
            <v>128.29649179349801</v>
          </cell>
          <cell r="R5">
            <v>103.424425253831</v>
          </cell>
          <cell r="S5">
            <v>150.53069805003099</v>
          </cell>
          <cell r="T5">
            <v>0.51870539040024599</v>
          </cell>
          <cell r="U5">
            <v>0.335703178225634</v>
          </cell>
          <cell r="V5">
            <v>0.70497302612023605</v>
          </cell>
          <cell r="W5">
            <v>5121892</v>
          </cell>
          <cell r="X5">
            <v>4145659</v>
          </cell>
          <cell r="Y5">
            <v>7.6325249798804897</v>
          </cell>
          <cell r="Z5">
            <v>1.5486167785035001</v>
          </cell>
          <cell r="AA5">
            <v>1.44225975479252</v>
          </cell>
          <cell r="AB5">
            <v>1.64369388028954</v>
          </cell>
          <cell r="AC5">
            <v>7.0706483543247296E-5</v>
          </cell>
        </row>
        <row r="6">
          <cell r="A6" t="str">
            <v>Houston, TX</v>
          </cell>
          <cell r="B6">
            <v>13618.222410995601</v>
          </cell>
          <cell r="C6">
            <v>44.371001781385303</v>
          </cell>
          <cell r="D6">
            <v>5.4262702548706798</v>
          </cell>
          <cell r="E6">
            <v>19.972880596608299</v>
          </cell>
          <cell r="F6">
            <v>24.4779427078327</v>
          </cell>
          <cell r="G6">
            <v>0</v>
          </cell>
          <cell r="H6">
            <v>22.972201243210701</v>
          </cell>
          <cell r="I6">
            <v>139.75115239707199</v>
          </cell>
          <cell r="J6">
            <v>15.162926638004301</v>
          </cell>
          <cell r="K6">
            <v>209.033014916208</v>
          </cell>
          <cell r="L6">
            <v>182.983364654723</v>
          </cell>
          <cell r="M6">
            <v>236.26203843011899</v>
          </cell>
          <cell r="N6">
            <v>112.939763868187</v>
          </cell>
          <cell r="O6">
            <v>94.742677507845301</v>
          </cell>
          <cell r="P6">
            <v>131.31296376377099</v>
          </cell>
          <cell r="Q6">
            <v>76.649791694296596</v>
          </cell>
          <cell r="R6">
            <v>50.600141432811199</v>
          </cell>
          <cell r="S6">
            <v>103.878815208207</v>
          </cell>
          <cell r="T6">
            <v>0.36017434457340203</v>
          </cell>
          <cell r="U6">
            <v>0.21155031931920201</v>
          </cell>
          <cell r="V6">
            <v>0.50734732019301299</v>
          </cell>
          <cell r="W6">
            <v>4944332</v>
          </cell>
          <cell r="X6">
            <v>3822509</v>
          </cell>
          <cell r="Y6">
            <v>7.3679291751607501</v>
          </cell>
          <cell r="Z6">
            <v>1.57899928577663</v>
          </cell>
          <cell r="AA6">
            <v>1.38222472758493</v>
          </cell>
          <cell r="AB6">
            <v>1.7846826257891899</v>
          </cell>
          <cell r="AC6">
            <v>4.2277301547753803E-5</v>
          </cell>
        </row>
        <row r="7">
          <cell r="A7" t="str">
            <v>Chicago, IL--IN</v>
          </cell>
          <cell r="B7">
            <v>15222.5827034226</v>
          </cell>
          <cell r="C7">
            <v>73.380060526673702</v>
          </cell>
          <cell r="D7">
            <v>21.7426719322271</v>
          </cell>
          <cell r="E7">
            <v>8.5144652650081998</v>
          </cell>
          <cell r="F7">
            <v>8.5977017218967102</v>
          </cell>
          <cell r="G7">
            <v>0</v>
          </cell>
          <cell r="H7">
            <v>14.6689755470919</v>
          </cell>
          <cell r="I7">
            <v>154.90755333169699</v>
          </cell>
          <cell r="J7">
            <v>15.175925900442</v>
          </cell>
          <cell r="K7">
            <v>207.46684032941999</v>
          </cell>
          <cell r="L7">
            <v>189.667201398125</v>
          </cell>
          <cell r="M7">
            <v>223.62032547880801</v>
          </cell>
          <cell r="N7">
            <v>100.547629305301</v>
          </cell>
          <cell r="O7">
            <v>88.614657525153604</v>
          </cell>
          <cell r="P7">
            <v>109.858139725409</v>
          </cell>
          <cell r="Q7">
            <v>65.387039436080499</v>
          </cell>
          <cell r="R7">
            <v>47.587400504785499</v>
          </cell>
          <cell r="S7">
            <v>81.540524585468404</v>
          </cell>
          <cell r="T7">
            <v>0.38484369577022298</v>
          </cell>
          <cell r="U7">
            <v>0.18404514080466899</v>
          </cell>
          <cell r="V7">
            <v>0.582975732867408</v>
          </cell>
          <cell r="W7">
            <v>8608208</v>
          </cell>
          <cell r="X7">
            <v>8307904</v>
          </cell>
          <cell r="Y7">
            <v>12.8277524383581</v>
          </cell>
          <cell r="Z7">
            <v>1.4602134787982</v>
          </cell>
          <cell r="AA7">
            <v>1.3349343130098299</v>
          </cell>
          <cell r="AB7">
            <v>1.57390652346621</v>
          </cell>
          <cell r="AC7">
            <v>2.41010487118132E-5</v>
          </cell>
        </row>
        <row r="8">
          <cell r="A8" t="str">
            <v>Los Angeles--Long Beach--Anaheim, CA</v>
          </cell>
          <cell r="B8">
            <v>8876.8025339645392</v>
          </cell>
          <cell r="C8">
            <v>111.101568939568</v>
          </cell>
          <cell r="D8">
            <v>12.1642493934805</v>
          </cell>
          <cell r="E8">
            <v>9.49209739986504</v>
          </cell>
          <cell r="F8">
            <v>4.67119012286049</v>
          </cell>
          <cell r="G8">
            <v>0</v>
          </cell>
          <cell r="H8">
            <v>14.7247889777344</v>
          </cell>
          <cell r="I8">
            <v>184.81100992016201</v>
          </cell>
          <cell r="J8">
            <v>14.549981921715499</v>
          </cell>
          <cell r="K8">
            <v>120.55882112741899</v>
          </cell>
          <cell r="L8">
            <v>115.64936633799201</v>
          </cell>
          <cell r="M8">
            <v>127.450667237785</v>
          </cell>
          <cell r="N8">
            <v>96.909132961370403</v>
          </cell>
          <cell r="O8">
            <v>92.256997039573307</v>
          </cell>
          <cell r="P8">
            <v>109.105287281524</v>
          </cell>
          <cell r="Q8">
            <v>-46.145055627804801</v>
          </cell>
          <cell r="R8">
            <v>-51.054510417231697</v>
          </cell>
          <cell r="S8">
            <v>-39.253209517438897</v>
          </cell>
          <cell r="T8">
            <v>0.76192763889797899</v>
          </cell>
          <cell r="U8">
            <v>0.62159675835727601</v>
          </cell>
          <cell r="V8">
            <v>0.87636588698840001</v>
          </cell>
          <cell r="W8">
            <v>12150996</v>
          </cell>
          <cell r="X8">
            <v>11789487</v>
          </cell>
          <cell r="Y8">
            <v>18.107133164937402</v>
          </cell>
          <cell r="Z8">
            <v>0.72319146665340694</v>
          </cell>
          <cell r="AA8">
            <v>0.69374131297380404</v>
          </cell>
          <cell r="AB8">
            <v>0.76453331331295005</v>
          </cell>
          <cell r="AC8">
            <v>9.9217233819696497E-6</v>
          </cell>
        </row>
        <row r="9">
          <cell r="A9" t="str">
            <v>Cincinnati, OH--KY--IN</v>
          </cell>
          <cell r="B9">
            <v>7481.9451299938801</v>
          </cell>
          <cell r="C9">
            <v>41.2684528307609</v>
          </cell>
          <cell r="D9">
            <v>12.200759239454401</v>
          </cell>
          <cell r="E9">
            <v>0.13381456142950199</v>
          </cell>
          <cell r="F9">
            <v>5.3982952056466598</v>
          </cell>
          <cell r="G9">
            <v>0</v>
          </cell>
          <cell r="H9">
            <v>2.8680841292697701</v>
          </cell>
          <cell r="I9">
            <v>67.585827661750599</v>
          </cell>
          <cell r="J9">
            <v>3.2951420849428898</v>
          </cell>
          <cell r="K9">
            <v>97.6359501094053</v>
          </cell>
          <cell r="L9">
            <v>85.084671281502807</v>
          </cell>
          <cell r="M9">
            <v>109.30206768872</v>
          </cell>
          <cell r="N9">
            <v>88.729359988636304</v>
          </cell>
          <cell r="O9">
            <v>76.696962660495004</v>
          </cell>
          <cell r="P9">
            <v>99.628852324636597</v>
          </cell>
          <cell r="Q9">
            <v>32.471402057901003</v>
          </cell>
          <cell r="R9">
            <v>19.920123229998602</v>
          </cell>
          <cell r="S9">
            <v>44.137519637215703</v>
          </cell>
          <cell r="T9">
            <v>0.477497568488636</v>
          </cell>
          <cell r="U9">
            <v>0.21815655110555901</v>
          </cell>
          <cell r="V9">
            <v>0.74420249884627698</v>
          </cell>
          <cell r="W9">
            <v>1624827</v>
          </cell>
          <cell r="X9">
            <v>1503262</v>
          </cell>
          <cell r="Y9">
            <v>2.4212796102464198</v>
          </cell>
          <cell r="Z9">
            <v>1.4982985845652801</v>
          </cell>
          <cell r="AA9">
            <v>1.3056895785459</v>
          </cell>
          <cell r="AB9">
            <v>1.67732411191328</v>
          </cell>
          <cell r="AC9">
            <v>6.00900588859031E-5</v>
          </cell>
        </row>
        <row r="10">
          <cell r="A10" t="str">
            <v>Miami, FL</v>
          </cell>
          <cell r="B10">
            <v>12226.1771729755</v>
          </cell>
          <cell r="C10">
            <v>72.382826560759099</v>
          </cell>
          <cell r="D10">
            <v>8.5874023627329894</v>
          </cell>
          <cell r="E10">
            <v>0.286261991638674</v>
          </cell>
          <cell r="F10">
            <v>1.3491569194642199</v>
          </cell>
          <cell r="G10">
            <v>0</v>
          </cell>
          <cell r="H10">
            <v>10.7347094551696</v>
          </cell>
          <cell r="I10">
            <v>104.224325079046</v>
          </cell>
          <cell r="J10">
            <v>2.6844498833463599</v>
          </cell>
          <cell r="K10">
            <v>283.52428429408099</v>
          </cell>
          <cell r="L10">
            <v>205.812593810143</v>
          </cell>
          <cell r="M10">
            <v>394.980662778789</v>
          </cell>
          <cell r="N10">
            <v>88.188731299032398</v>
          </cell>
          <cell r="O10">
            <v>68.355281276784794</v>
          </cell>
          <cell r="P10">
            <v>115.857629697538</v>
          </cell>
          <cell r="Q10">
            <v>187.49947712097</v>
          </cell>
          <cell r="R10">
            <v>109.787786637032</v>
          </cell>
          <cell r="S10">
            <v>298.95585560567798</v>
          </cell>
          <cell r="T10">
            <v>0.23652140167219399</v>
          </cell>
          <cell r="U10">
            <v>6.2323716673496302E-2</v>
          </cell>
          <cell r="V10">
            <v>0.43689348557838797</v>
          </cell>
          <cell r="W10">
            <v>5502379</v>
          </cell>
          <cell r="X10">
            <v>4919036</v>
          </cell>
          <cell r="Y10">
            <v>8.1995179059359007</v>
          </cell>
          <cell r="Z10">
            <v>2.95261498190724</v>
          </cell>
          <cell r="AA10">
            <v>2.1433273324788802</v>
          </cell>
          <cell r="AB10">
            <v>4.1133189891933704</v>
          </cell>
          <cell r="AC10">
            <v>5.1527581850338103E-5</v>
          </cell>
        </row>
        <row r="11">
          <cell r="A11" t="str">
            <v>Philadelphia, PA--NJ--DE--MD</v>
          </cell>
          <cell r="B11">
            <v>11623.3787038381</v>
          </cell>
          <cell r="C11">
            <v>31.428316433168199</v>
          </cell>
          <cell r="D11">
            <v>10.390937580283801</v>
          </cell>
          <cell r="E11">
            <v>4.2751032429622198</v>
          </cell>
          <cell r="F11">
            <v>14.4113608892672</v>
          </cell>
          <cell r="G11">
            <v>0</v>
          </cell>
          <cell r="H11">
            <v>10.570071610808199</v>
          </cell>
          <cell r="I11">
            <v>93.674499633889297</v>
          </cell>
          <cell r="J11">
            <v>14.489812607173199</v>
          </cell>
          <cell r="K11">
            <v>121.768394256474</v>
          </cell>
          <cell r="L11">
            <v>107.787799444602</v>
          </cell>
          <cell r="M11">
            <v>132.362371723086</v>
          </cell>
          <cell r="N11">
            <v>81.755099798955897</v>
          </cell>
          <cell r="O11">
            <v>72.610034402424304</v>
          </cell>
          <cell r="P11">
            <v>88.638640749507701</v>
          </cell>
          <cell r="Q11">
            <v>36.202791892811398</v>
          </cell>
          <cell r="R11">
            <v>22.222197080938901</v>
          </cell>
          <cell r="S11">
            <v>46.796769359423699</v>
          </cell>
          <cell r="T11">
            <v>0.24008330790110499</v>
          </cell>
          <cell r="U11">
            <v>6.6727810299057194E-2</v>
          </cell>
          <cell r="V11">
            <v>0.42731544690970802</v>
          </cell>
          <cell r="W11">
            <v>5441567</v>
          </cell>
          <cell r="X11">
            <v>5149079</v>
          </cell>
          <cell r="Y11">
            <v>8.1088972702261799</v>
          </cell>
          <cell r="Z11">
            <v>1.4230998309220699</v>
          </cell>
          <cell r="AA11">
            <v>1.2597094681399199</v>
          </cell>
          <cell r="AB11">
            <v>1.54691100239711</v>
          </cell>
          <cell r="AC11">
            <v>2.2377450145605899E-5</v>
          </cell>
        </row>
        <row r="12">
          <cell r="A12" t="str">
            <v>Indianapolis, IN</v>
          </cell>
          <cell r="B12">
            <v>8174.1779332966998</v>
          </cell>
          <cell r="C12">
            <v>22.085611092656698</v>
          </cell>
          <cell r="D12">
            <v>1.4474520660191801</v>
          </cell>
          <cell r="E12">
            <v>6.6461759884794898</v>
          </cell>
          <cell r="F12">
            <v>5.8067730882668096</v>
          </cell>
          <cell r="G12">
            <v>0</v>
          </cell>
          <cell r="H12">
            <v>3.1969071355493202</v>
          </cell>
          <cell r="I12">
            <v>44.969714596778601</v>
          </cell>
          <cell r="J12">
            <v>3.5701824673483098</v>
          </cell>
          <cell r="K12">
            <v>101.112482068506</v>
          </cell>
          <cell r="L12">
            <v>84.212287513684601</v>
          </cell>
          <cell r="M12">
            <v>127.21059756182299</v>
          </cell>
          <cell r="N12">
            <v>70.788351432099802</v>
          </cell>
          <cell r="O12">
            <v>58.185152141170398</v>
          </cell>
          <cell r="P12">
            <v>90.318863446983698</v>
          </cell>
          <cell r="Q12">
            <v>58.359380230185998</v>
          </cell>
          <cell r="R12">
            <v>41.459185675364601</v>
          </cell>
          <cell r="S12">
            <v>84.457495723503897</v>
          </cell>
          <cell r="T12">
            <v>0.33771679301225799</v>
          </cell>
          <cell r="U12">
            <v>0.126848622817056</v>
          </cell>
          <cell r="V12">
            <v>0.59762942261585295</v>
          </cell>
          <cell r="W12">
            <v>1487483</v>
          </cell>
          <cell r="X12">
            <v>1218919</v>
          </cell>
          <cell r="Y12">
            <v>2.2166127584586999</v>
          </cell>
          <cell r="Z12">
            <v>2.3650326577679599</v>
          </cell>
          <cell r="AA12">
            <v>1.96973515119795</v>
          </cell>
          <cell r="AB12">
            <v>2.97547059960463</v>
          </cell>
          <cell r="AC12">
            <v>6.7975554724663E-5</v>
          </cell>
        </row>
        <row r="13">
          <cell r="A13" t="str">
            <v>Denver--Aurora, CO</v>
          </cell>
          <cell r="B13">
            <v>7437.7949129276603</v>
          </cell>
          <cell r="C13">
            <v>41.761286386905901</v>
          </cell>
          <cell r="D13">
            <v>1.9509497075489499</v>
          </cell>
          <cell r="E13">
            <v>17.706375429524201</v>
          </cell>
          <cell r="F13">
            <v>6.9348058040655003</v>
          </cell>
          <cell r="G13">
            <v>0</v>
          </cell>
          <cell r="H13">
            <v>3.2258943179478199</v>
          </cell>
          <cell r="I13">
            <v>80.659137745004401</v>
          </cell>
          <cell r="J13">
            <v>5.5418437079722498</v>
          </cell>
          <cell r="K13">
            <v>96.474903551603106</v>
          </cell>
          <cell r="L13">
            <v>76.407887296367804</v>
          </cell>
          <cell r="M13">
            <v>119.249148209693</v>
          </cell>
          <cell r="N13">
            <v>68.384369668880396</v>
          </cell>
          <cell r="O13">
            <v>55.273447977804501</v>
          </cell>
          <cell r="P13">
            <v>85.146420996298602</v>
          </cell>
          <cell r="Q13">
            <v>19.3537481976383</v>
          </cell>
          <cell r="R13">
            <v>-0.71326805759684897</v>
          </cell>
          <cell r="S13">
            <v>42.127992855728699</v>
          </cell>
          <cell r="T13">
            <v>0.58749011782467397</v>
          </cell>
          <cell r="U13">
            <v>0.42546731306691299</v>
          </cell>
          <cell r="V13">
            <v>0.73107859778342599</v>
          </cell>
          <cell r="W13">
            <v>2374203</v>
          </cell>
          <cell r="X13">
            <v>1984889</v>
          </cell>
          <cell r="Y13">
            <v>3.5379823910397099</v>
          </cell>
          <cell r="Z13">
            <v>1.25095251891403</v>
          </cell>
          <cell r="AA13">
            <v>0.99075133075583199</v>
          </cell>
          <cell r="AB13">
            <v>1.5462572839109101</v>
          </cell>
          <cell r="AC13">
            <v>4.0634648154181799E-5</v>
          </cell>
        </row>
        <row r="14">
          <cell r="A14" t="str">
            <v>Reading, PA</v>
          </cell>
          <cell r="B14">
            <v>2130.9344619940798</v>
          </cell>
          <cell r="C14">
            <v>11.2550799669502</v>
          </cell>
          <cell r="D14">
            <v>0.320903851742741</v>
          </cell>
          <cell r="E14">
            <v>6.3095126033692503</v>
          </cell>
          <cell r="F14">
            <v>8.9620619528176899</v>
          </cell>
          <cell r="G14">
            <v>7.4455792175656205E-2</v>
          </cell>
          <cell r="H14">
            <v>0.46027513852290702</v>
          </cell>
          <cell r="I14">
            <v>28.745667701104601</v>
          </cell>
          <cell r="J14">
            <v>0.96661284365722999</v>
          </cell>
          <cell r="K14">
            <v>104.025383468893</v>
          </cell>
          <cell r="L14">
            <v>65.789183190183095</v>
          </cell>
          <cell r="M14">
            <v>157.73137007116301</v>
          </cell>
          <cell r="N14">
            <v>67.327513707140497</v>
          </cell>
          <cell r="O14">
            <v>40.6013297607333</v>
          </cell>
          <cell r="P14">
            <v>106.97887585474599</v>
          </cell>
          <cell r="Q14">
            <v>75.676481319657697</v>
          </cell>
          <cell r="R14">
            <v>37.440281040947298</v>
          </cell>
          <cell r="S14">
            <v>129.382467921927</v>
          </cell>
          <cell r="T14">
            <v>0.375690109167089</v>
          </cell>
          <cell r="U14">
            <v>0.14695697792075399</v>
          </cell>
          <cell r="V14">
            <v>0.63970831160802799</v>
          </cell>
          <cell r="W14">
            <v>266254</v>
          </cell>
          <cell r="X14">
            <v>240264</v>
          </cell>
          <cell r="Y14">
            <v>0.39676555186893803</v>
          </cell>
          <cell r="Z14">
            <v>3.6694677953057102</v>
          </cell>
          <cell r="AA14">
            <v>2.3206959777084899</v>
          </cell>
          <cell r="AB14">
            <v>5.5639322200494998</v>
          </cell>
          <cell r="AC14">
            <v>3.9069979594257102E-4</v>
          </cell>
        </row>
        <row r="15">
          <cell r="A15" t="str">
            <v>Memphis, TN--MS--AR</v>
          </cell>
          <cell r="B15">
            <v>6328.3607462080399</v>
          </cell>
          <cell r="C15">
            <v>19.8844566457295</v>
          </cell>
          <cell r="D15">
            <v>7.7280671373795302</v>
          </cell>
          <cell r="E15">
            <v>4.4520297046374404</v>
          </cell>
          <cell r="F15">
            <v>3.2674884652286802</v>
          </cell>
          <cell r="G15">
            <v>0</v>
          </cell>
          <cell r="H15">
            <v>7.8040932718098803</v>
          </cell>
          <cell r="I15">
            <v>46.100208806020298</v>
          </cell>
          <cell r="J15">
            <v>1.3843952001414399</v>
          </cell>
          <cell r="K15">
            <v>80.762480008365202</v>
          </cell>
          <cell r="L15">
            <v>69.669887116939407</v>
          </cell>
          <cell r="M15">
            <v>95.770685740394796</v>
          </cell>
          <cell r="N15">
            <v>64.855984822641602</v>
          </cell>
          <cell r="O15">
            <v>52.3296827850805</v>
          </cell>
          <cell r="P15">
            <v>83.154052446875994</v>
          </cell>
          <cell r="Q15">
            <v>36.241949583438597</v>
          </cell>
          <cell r="R15">
            <v>25.149356692012802</v>
          </cell>
          <cell r="S15">
            <v>51.250155315468298</v>
          </cell>
          <cell r="T15">
            <v>0.48586178025653998</v>
          </cell>
          <cell r="U15">
            <v>0.25505170555676998</v>
          </cell>
          <cell r="V15">
            <v>0.71232271876933895</v>
          </cell>
          <cell r="W15">
            <v>1060061</v>
          </cell>
          <cell r="X15">
            <v>972091</v>
          </cell>
          <cell r="Y15">
            <v>1.57967838109376</v>
          </cell>
          <cell r="Z15">
            <v>1.8140502648447101</v>
          </cell>
          <cell r="AA15">
            <v>1.5648934649244799</v>
          </cell>
          <cell r="AB15">
            <v>2.1511577877961199</v>
          </cell>
          <cell r="AC15">
            <v>7.6186634550620401E-5</v>
          </cell>
        </row>
        <row r="16">
          <cell r="A16" t="str">
            <v>Birmingham, AL</v>
          </cell>
          <cell r="B16">
            <v>8076.6765163657201</v>
          </cell>
          <cell r="C16">
            <v>31.1421862628737</v>
          </cell>
          <cell r="D16">
            <v>5.4770122518991</v>
          </cell>
          <cell r="E16">
            <v>26.578079422779702</v>
          </cell>
          <cell r="F16">
            <v>2.7064598927110799</v>
          </cell>
          <cell r="G16">
            <v>50.4187050187385</v>
          </cell>
          <cell r="H16">
            <v>1.90951850257903</v>
          </cell>
          <cell r="I16">
            <v>121.397912570974</v>
          </cell>
          <cell r="J16">
            <v>2.0490711075522201</v>
          </cell>
          <cell r="K16">
            <v>248.02386469094199</v>
          </cell>
          <cell r="L16">
            <v>201.41238200644599</v>
          </cell>
          <cell r="M16">
            <v>309.77372579565099</v>
          </cell>
          <cell r="N16">
            <v>57.260883960209</v>
          </cell>
          <cell r="O16">
            <v>52.508009383287899</v>
          </cell>
          <cell r="P16">
            <v>62.607444829454003</v>
          </cell>
          <cell r="Q16">
            <v>127.74283223180799</v>
          </cell>
          <cell r="R16">
            <v>81.131349547313206</v>
          </cell>
          <cell r="S16">
            <v>189.49269333651799</v>
          </cell>
          <cell r="T16">
            <v>0.50076517362756401</v>
          </cell>
          <cell r="U16">
            <v>0.27582417750404198</v>
          </cell>
          <cell r="V16">
            <v>0.73678082879700402</v>
          </cell>
          <cell r="W16">
            <v>749495</v>
          </cell>
          <cell r="X16">
            <v>663615</v>
          </cell>
          <cell r="Y16">
            <v>1.11688011184061</v>
          </cell>
          <cell r="Z16">
            <v>2.0620363794699701</v>
          </cell>
          <cell r="AA16">
            <v>1.67451490803322</v>
          </cell>
          <cell r="AB16">
            <v>2.5754162519423001</v>
          </cell>
          <cell r="AC16">
            <v>3.3092130660103397E-4</v>
          </cell>
        </row>
        <row r="17">
          <cell r="A17" t="str">
            <v>Austin, TX</v>
          </cell>
          <cell r="B17">
            <v>7506.4652316634101</v>
          </cell>
          <cell r="C17">
            <v>22.786760494914201</v>
          </cell>
          <cell r="D17">
            <v>1.02575233033003</v>
          </cell>
          <cell r="E17">
            <v>0.15909297327785099</v>
          </cell>
          <cell r="F17">
            <v>8.4364744824081104</v>
          </cell>
          <cell r="G17">
            <v>0</v>
          </cell>
          <cell r="H17">
            <v>1.32975170337988</v>
          </cell>
          <cell r="I17">
            <v>39.873688591544202</v>
          </cell>
          <cell r="J17">
            <v>4.1056157991521101</v>
          </cell>
          <cell r="K17">
            <v>67.496171461158994</v>
          </cell>
          <cell r="L17">
            <v>57.834313431137303</v>
          </cell>
          <cell r="M17">
            <v>82.002357035679793</v>
          </cell>
          <cell r="N17">
            <v>53.235057538532303</v>
          </cell>
          <cell r="O17">
            <v>45.338639842615699</v>
          </cell>
          <cell r="P17">
            <v>65.079276915216795</v>
          </cell>
          <cell r="Q17">
            <v>29.652723677696802</v>
          </cell>
          <cell r="R17">
            <v>19.990865647675101</v>
          </cell>
          <cell r="S17">
            <v>44.158909252217597</v>
          </cell>
          <cell r="T17">
            <v>0.53286050986799505</v>
          </cell>
          <cell r="U17">
            <v>0.31922511813334897</v>
          </cell>
          <cell r="V17">
            <v>0.74598327195421998</v>
          </cell>
          <cell r="W17">
            <v>1362416</v>
          </cell>
          <cell r="X17">
            <v>901920</v>
          </cell>
          <cell r="Y17">
            <v>2.03024080808202</v>
          </cell>
          <cell r="Z17">
            <v>1.78356295249227</v>
          </cell>
          <cell r="AA17">
            <v>1.5282517005866201</v>
          </cell>
          <cell r="AB17">
            <v>2.1668838818516698</v>
          </cell>
          <cell r="AC17">
            <v>4.9541528770330797E-5</v>
          </cell>
        </row>
        <row r="18">
          <cell r="A18" t="str">
            <v>Fort Wayne, IN</v>
          </cell>
          <cell r="B18">
            <v>2914.1920438863699</v>
          </cell>
          <cell r="C18">
            <v>7.7904266754284901</v>
          </cell>
          <cell r="D18">
            <v>0.45939133578132102</v>
          </cell>
          <cell r="E18">
            <v>0.84735783768526596</v>
          </cell>
          <cell r="F18">
            <v>3.6725294388631999</v>
          </cell>
          <cell r="G18">
            <v>0</v>
          </cell>
          <cell r="H18">
            <v>0.71035338290986305</v>
          </cell>
          <cell r="I18">
            <v>14.709754852024201</v>
          </cell>
          <cell r="J18">
            <v>0.76253765458650502</v>
          </cell>
          <cell r="K18">
            <v>57.587821685907898</v>
          </cell>
          <cell r="L18">
            <v>45.378196596146502</v>
          </cell>
          <cell r="M18">
            <v>74.260345134655296</v>
          </cell>
          <cell r="N18">
            <v>47.386370519221202</v>
          </cell>
          <cell r="O18">
            <v>36.696678966248903</v>
          </cell>
          <cell r="P18">
            <v>62.317795462888697</v>
          </cell>
          <cell r="Q18">
            <v>43.345225360653203</v>
          </cell>
          <cell r="R18">
            <v>31.135600270891899</v>
          </cell>
          <cell r="S18">
            <v>60.017748809400601</v>
          </cell>
          <cell r="T18">
            <v>0.314073173350983</v>
          </cell>
          <cell r="U18">
            <v>0.160781859100778</v>
          </cell>
          <cell r="V18">
            <v>0.49964456853316103</v>
          </cell>
          <cell r="W18">
            <v>313492</v>
          </cell>
          <cell r="X18">
            <v>287759</v>
          </cell>
          <cell r="Y18">
            <v>0.46715852676954001</v>
          </cell>
          <cell r="Z18">
            <v>4.0433513925964704</v>
          </cell>
          <cell r="AA18">
            <v>3.1860902015233599</v>
          </cell>
          <cell r="AB18">
            <v>5.2139612356335903</v>
          </cell>
          <cell r="AC18">
            <v>1.8369789878500199E-4</v>
          </cell>
        </row>
        <row r="19">
          <cell r="A19" t="str">
            <v>San Diego, CA</v>
          </cell>
          <cell r="B19">
            <v>8187.9943982221403</v>
          </cell>
          <cell r="C19">
            <v>21.064773725277199</v>
          </cell>
          <cell r="D19">
            <v>2.6872121288646</v>
          </cell>
          <cell r="E19">
            <v>0</v>
          </cell>
          <cell r="F19">
            <v>2.7396044573007301</v>
          </cell>
          <cell r="G19">
            <v>0</v>
          </cell>
          <cell r="H19">
            <v>3.0527425772513901</v>
          </cell>
          <cell r="I19">
            <v>36.732758258337498</v>
          </cell>
          <cell r="J19">
            <v>2.7823508752650401</v>
          </cell>
          <cell r="K19">
            <v>45.877786216918302</v>
          </cell>
          <cell r="L19">
            <v>42.9865246570943</v>
          </cell>
          <cell r="M19">
            <v>47.7855717838871</v>
          </cell>
          <cell r="N19">
            <v>44.357870859795199</v>
          </cell>
          <cell r="O19">
            <v>40.079848729332397</v>
          </cell>
          <cell r="P19">
            <v>47.390739768828503</v>
          </cell>
          <cell r="Q19">
            <v>13.5511024529593</v>
          </cell>
          <cell r="R19">
            <v>10.6598408931353</v>
          </cell>
          <cell r="S19">
            <v>15.4588880199281</v>
          </cell>
          <cell r="T19">
            <v>0.73252945606784403</v>
          </cell>
          <cell r="U19">
            <v>0.55833380003594801</v>
          </cell>
          <cell r="V19">
            <v>0.87514005926021099</v>
          </cell>
          <cell r="W19">
            <v>2956746</v>
          </cell>
          <cell r="X19">
            <v>2674436</v>
          </cell>
          <cell r="Y19">
            <v>4.4060744943785801</v>
          </cell>
          <cell r="Z19">
            <v>1.4191924712075601</v>
          </cell>
          <cell r="AA19">
            <v>1.3297536168872299</v>
          </cell>
          <cell r="AB19">
            <v>1.4782082855391101</v>
          </cell>
          <cell r="AC19">
            <v>1.55163095568298E-5</v>
          </cell>
        </row>
        <row r="20">
          <cell r="A20" t="str">
            <v>Davenport, IA--IL</v>
          </cell>
          <cell r="B20">
            <v>2891.8768312535999</v>
          </cell>
          <cell r="C20">
            <v>11.6996857128863</v>
          </cell>
          <cell r="D20">
            <v>0.48287142464434801</v>
          </cell>
          <cell r="E20">
            <v>0.88694035744022104</v>
          </cell>
          <cell r="F20">
            <v>6.7634767681723504</v>
          </cell>
          <cell r="G20">
            <v>0</v>
          </cell>
          <cell r="H20">
            <v>0.82723271047786795</v>
          </cell>
          <cell r="I20">
            <v>21.746546784772601</v>
          </cell>
          <cell r="J20">
            <v>0.66901428903190796</v>
          </cell>
          <cell r="K20">
            <v>56.643299287494202</v>
          </cell>
          <cell r="L20">
            <v>47.811489216050703</v>
          </cell>
          <cell r="M20">
            <v>71.835467620295702</v>
          </cell>
          <cell r="N20">
            <v>42.2023829916483</v>
          </cell>
          <cell r="O20">
            <v>34.402907672482797</v>
          </cell>
          <cell r="P20">
            <v>54.705049134967403</v>
          </cell>
          <cell r="Q20">
            <v>35.314078024841201</v>
          </cell>
          <cell r="R20">
            <v>26.482267953397699</v>
          </cell>
          <cell r="S20">
            <v>50.506246357642702</v>
          </cell>
          <cell r="T20">
            <v>0.229176775358615</v>
          </cell>
          <cell r="U20">
            <v>0.113051951694491</v>
          </cell>
          <cell r="V20">
            <v>0.36801552845966801</v>
          </cell>
          <cell r="W20">
            <v>280051</v>
          </cell>
          <cell r="X20">
            <v>270626</v>
          </cell>
          <cell r="Y20">
            <v>0.41732552211966001</v>
          </cell>
          <cell r="Z20">
            <v>2.65566654262597</v>
          </cell>
          <cell r="AA20">
            <v>2.2415956319871602</v>
          </cell>
          <cell r="AB20">
            <v>3.3679367256636801</v>
          </cell>
          <cell r="AC20">
            <v>2.0226065712135999E-4</v>
          </cell>
        </row>
        <row r="21">
          <cell r="A21" t="str">
            <v>Rockford, IL</v>
          </cell>
          <cell r="B21">
            <v>2860.8358786721201</v>
          </cell>
          <cell r="C21">
            <v>20.859587339501601</v>
          </cell>
          <cell r="D21">
            <v>0.48422106268408799</v>
          </cell>
          <cell r="E21">
            <v>0.53291284510109005</v>
          </cell>
          <cell r="F21">
            <v>4.4363518407584799</v>
          </cell>
          <cell r="G21">
            <v>0</v>
          </cell>
          <cell r="H21">
            <v>0.59387627614739602</v>
          </cell>
          <cell r="I21">
            <v>28.116936106842601</v>
          </cell>
          <cell r="J21">
            <v>0.76760836702189705</v>
          </cell>
          <cell r="K21">
            <v>49.256559465262903</v>
          </cell>
          <cell r="L21">
            <v>34.017911373588198</v>
          </cell>
          <cell r="M21">
            <v>53.991152082794997</v>
          </cell>
          <cell r="N21">
            <v>41.972966184254197</v>
          </cell>
          <cell r="O21">
            <v>25.903990083813799</v>
          </cell>
          <cell r="P21">
            <v>47.614722184275102</v>
          </cell>
          <cell r="Q21">
            <v>21.582001734048301</v>
          </cell>
          <cell r="R21">
            <v>6.3433536423736498</v>
          </cell>
          <cell r="S21">
            <v>26.316594351580399</v>
          </cell>
          <cell r="T21">
            <v>0.32678939495047099</v>
          </cell>
          <cell r="U21">
            <v>0.12817930503778999</v>
          </cell>
          <cell r="V21">
            <v>0.583576224385702</v>
          </cell>
          <cell r="W21">
            <v>296863</v>
          </cell>
          <cell r="X21">
            <v>270414</v>
          </cell>
          <cell r="Y21">
            <v>0.442378375628041</v>
          </cell>
          <cell r="Z21">
            <v>1.7798499236613099</v>
          </cell>
          <cell r="AA21">
            <v>1.2292124666989299</v>
          </cell>
          <cell r="AB21">
            <v>1.95093098170445</v>
          </cell>
          <cell r="AC21">
            <v>1.65923538687081E-4</v>
          </cell>
        </row>
        <row r="22">
          <cell r="A22" t="str">
            <v>Corpus Christi, TX</v>
          </cell>
          <cell r="B22">
            <v>5987.5993469231198</v>
          </cell>
          <cell r="C22">
            <v>16.562371444761101</v>
          </cell>
          <cell r="D22">
            <v>0.78070639255565699</v>
          </cell>
          <cell r="E22">
            <v>15.861910478480301</v>
          </cell>
          <cell r="F22">
            <v>3.4525241916884299</v>
          </cell>
          <cell r="G22">
            <v>0</v>
          </cell>
          <cell r="H22">
            <v>1.6996751383919999</v>
          </cell>
          <cell r="I22">
            <v>40.057030995219399</v>
          </cell>
          <cell r="J22">
            <v>1.22288392931003</v>
          </cell>
          <cell r="K22">
            <v>78.704221892914205</v>
          </cell>
          <cell r="L22">
            <v>59.577502092808601</v>
          </cell>
          <cell r="M22">
            <v>117.308349948163</v>
          </cell>
          <cell r="N22">
            <v>41.702232734095702</v>
          </cell>
          <cell r="O22">
            <v>27.675211652242101</v>
          </cell>
          <cell r="P22">
            <v>67.998544489094002</v>
          </cell>
          <cell r="Q22">
            <v>39.124150317726603</v>
          </cell>
          <cell r="R22">
            <v>19.997430517620899</v>
          </cell>
          <cell r="S22">
            <v>77.728278372975296</v>
          </cell>
          <cell r="T22">
            <v>0.20632301186518301</v>
          </cell>
          <cell r="U22">
            <v>0.10197179036437</v>
          </cell>
          <cell r="V22">
            <v>0.33850861156354101</v>
          </cell>
          <cell r="W22">
            <v>320069</v>
          </cell>
          <cell r="X22">
            <v>293925</v>
          </cell>
          <cell r="Y22">
            <v>0.476959420031771</v>
          </cell>
          <cell r="Z22">
            <v>1.98848104009627</v>
          </cell>
          <cell r="AA22">
            <v>1.5052398775892299</v>
          </cell>
          <cell r="AB22">
            <v>2.96382359302509</v>
          </cell>
          <cell r="AC22">
            <v>2.4589767172988999E-4</v>
          </cell>
        </row>
        <row r="23">
          <cell r="A23" t="str">
            <v>Peoria, IL</v>
          </cell>
          <cell r="B23">
            <v>4396.1569222284797</v>
          </cell>
          <cell r="C23">
            <v>14.780528538817601</v>
          </cell>
          <cell r="D23">
            <v>0.48997770593911699</v>
          </cell>
          <cell r="E23">
            <v>0</v>
          </cell>
          <cell r="F23">
            <v>3.7994684289638299</v>
          </cell>
          <cell r="G23">
            <v>0</v>
          </cell>
          <cell r="H23">
            <v>0.558857963933587</v>
          </cell>
          <cell r="I23">
            <v>20.5635635466308</v>
          </cell>
          <cell r="J23">
            <v>0.53697140913658403</v>
          </cell>
          <cell r="K23">
            <v>48.998440195633798</v>
          </cell>
          <cell r="L23">
            <v>43.434714367774603</v>
          </cell>
          <cell r="M23">
            <v>54.776574550993303</v>
          </cell>
          <cell r="N23">
            <v>41.618907600106603</v>
          </cell>
          <cell r="O23">
            <v>37.266048204459302</v>
          </cell>
          <cell r="P23">
            <v>46.418827768828798</v>
          </cell>
          <cell r="Q23">
            <v>28.8326361488431</v>
          </cell>
          <cell r="R23">
            <v>23.2689103209838</v>
          </cell>
          <cell r="S23">
            <v>34.610770504202598</v>
          </cell>
          <cell r="T23">
            <v>0.21899222931065501</v>
          </cell>
          <cell r="U23">
            <v>0.10433619561304899</v>
          </cell>
          <cell r="V23">
            <v>0.33410694916086903</v>
          </cell>
          <cell r="W23">
            <v>266921</v>
          </cell>
          <cell r="X23">
            <v>247172</v>
          </cell>
          <cell r="Y23">
            <v>0.397759499840035</v>
          </cell>
          <cell r="Z23">
            <v>2.4297786531071401</v>
          </cell>
          <cell r="AA23">
            <v>2.1538796205196098</v>
          </cell>
          <cell r="AB23">
            <v>2.7163099682955898</v>
          </cell>
          <cell r="AC23">
            <v>1.8356907173146299E-4</v>
          </cell>
        </row>
        <row r="24">
          <cell r="A24" t="str">
            <v>San Francisco--Oakland, CA</v>
          </cell>
          <cell r="B24">
            <v>4891.0595136883803</v>
          </cell>
          <cell r="C24">
            <v>24.160120621849099</v>
          </cell>
          <cell r="D24">
            <v>13.203300809034999</v>
          </cell>
          <cell r="E24">
            <v>0.52066222421274799</v>
          </cell>
          <cell r="F24">
            <v>6.9652231796734396</v>
          </cell>
          <cell r="G24">
            <v>0</v>
          </cell>
          <cell r="H24">
            <v>6.7296969296318103</v>
          </cell>
          <cell r="I24">
            <v>59.728120663173499</v>
          </cell>
          <cell r="J24">
            <v>3.2595306766714902</v>
          </cell>
          <cell r="K24">
            <v>69.422126926152004</v>
          </cell>
          <cell r="L24">
            <v>58.595627877567303</v>
          </cell>
          <cell r="M24">
            <v>87.116265469066505</v>
          </cell>
          <cell r="N24">
            <v>40.275922165379903</v>
          </cell>
          <cell r="O24">
            <v>35.179665350511797</v>
          </cell>
          <cell r="P24">
            <v>49.409961381155902</v>
          </cell>
          <cell r="Q24">
            <v>14.583592485078301</v>
          </cell>
          <cell r="R24">
            <v>3.7570934364936899</v>
          </cell>
          <cell r="S24">
            <v>32.2777310279928</v>
          </cell>
          <cell r="T24">
            <v>0.29696434049032699</v>
          </cell>
          <cell r="U24">
            <v>0.16018443910896199</v>
          </cell>
          <cell r="V24">
            <v>0.435604860972368</v>
          </cell>
          <cell r="W24">
            <v>3281212</v>
          </cell>
          <cell r="X24">
            <v>3228605</v>
          </cell>
          <cell r="Y24">
            <v>4.8895862220998803</v>
          </cell>
          <cell r="Z24">
            <v>1.2659369480551801</v>
          </cell>
          <cell r="AA24">
            <v>1.0685119227708499</v>
          </cell>
          <cell r="AB24">
            <v>1.58859579959556</v>
          </cell>
          <cell r="AC24">
            <v>2.1157464658227501E-5</v>
          </cell>
        </row>
        <row r="25">
          <cell r="A25" t="str">
            <v>San Antonio, TX</v>
          </cell>
          <cell r="B25">
            <v>6732.1679515856204</v>
          </cell>
          <cell r="C25">
            <v>21.889678728655799</v>
          </cell>
          <cell r="D25">
            <v>5.8855178598414497</v>
          </cell>
          <cell r="E25">
            <v>10.4551407011189</v>
          </cell>
          <cell r="F25">
            <v>7.17985484962154</v>
          </cell>
          <cell r="G25">
            <v>0</v>
          </cell>
          <cell r="H25">
            <v>1.7924630890726401</v>
          </cell>
          <cell r="I25">
            <v>54.990627347085599</v>
          </cell>
          <cell r="J25">
            <v>5.1679282473160404</v>
          </cell>
          <cell r="K25">
            <v>50.5771580469276</v>
          </cell>
          <cell r="L25">
            <v>38.275225345652998</v>
          </cell>
          <cell r="M25">
            <v>63.324526589991699</v>
          </cell>
          <cell r="N25">
            <v>36.534971789446601</v>
          </cell>
          <cell r="O25">
            <v>27.6488010533593</v>
          </cell>
          <cell r="P25">
            <v>45.615462208039901</v>
          </cell>
          <cell r="Q25">
            <v>-1.79342542869883</v>
          </cell>
          <cell r="R25">
            <v>-14.0953581299734</v>
          </cell>
          <cell r="S25">
            <v>10.953943114365201</v>
          </cell>
          <cell r="T25">
            <v>0.32543669322742103</v>
          </cell>
          <cell r="U25">
            <v>0.21532064832223799</v>
          </cell>
          <cell r="V25">
            <v>0.44044687589017001</v>
          </cell>
          <cell r="W25">
            <v>1758210</v>
          </cell>
          <cell r="X25">
            <v>1327554</v>
          </cell>
          <cell r="Y25">
            <v>2.6200438714591501</v>
          </cell>
          <cell r="Z25">
            <v>0.96575509933866699</v>
          </cell>
          <cell r="AA25">
            <v>0.73085352129915604</v>
          </cell>
          <cell r="AB25">
            <v>1.2091621362107401</v>
          </cell>
          <cell r="AC25">
            <v>2.8766278230090601E-5</v>
          </cell>
        </row>
        <row r="26">
          <cell r="A26" t="str">
            <v>Sacramento, CA</v>
          </cell>
          <cell r="B26">
            <v>6044.7828455798899</v>
          </cell>
          <cell r="C26">
            <v>25.325481416395402</v>
          </cell>
          <cell r="D26">
            <v>1.9101876953602099</v>
          </cell>
          <cell r="E26">
            <v>0.21667201867435701</v>
          </cell>
          <cell r="F26">
            <v>14.529673187932101</v>
          </cell>
          <cell r="G26">
            <v>0</v>
          </cell>
          <cell r="H26">
            <v>15.334592108671799</v>
          </cell>
          <cell r="I26">
            <v>62.065707518833896</v>
          </cell>
          <cell r="J26">
            <v>2.1805815757361602</v>
          </cell>
          <cell r="K26">
            <v>66.602696105093003</v>
          </cell>
          <cell r="L26">
            <v>64.293413892470994</v>
          </cell>
          <cell r="M26">
            <v>70.898503030071396</v>
          </cell>
          <cell r="N26">
            <v>36.386227736817901</v>
          </cell>
          <cell r="O26">
            <v>34.898845727209199</v>
          </cell>
          <cell r="P26">
            <v>40.6249254515064</v>
          </cell>
          <cell r="Q26">
            <v>7.1055081023229203</v>
          </cell>
          <cell r="R26">
            <v>4.7962258897009002</v>
          </cell>
          <cell r="S26">
            <v>11.401315027301299</v>
          </cell>
          <cell r="T26">
            <v>0.52539378601999398</v>
          </cell>
          <cell r="U26">
            <v>0.32838299463106502</v>
          </cell>
          <cell r="V26">
            <v>0.70764371460929998</v>
          </cell>
          <cell r="W26">
            <v>1723634</v>
          </cell>
          <cell r="X26">
            <v>1393498</v>
          </cell>
          <cell r="Y26">
            <v>2.5685195160638501</v>
          </cell>
          <cell r="Z26">
            <v>1.1194259483656901</v>
          </cell>
          <cell r="AA26">
            <v>1.0806126482730101</v>
          </cell>
          <cell r="AB26">
            <v>1.1916277963719899</v>
          </cell>
          <cell r="AC26">
            <v>3.8640857690839801E-5</v>
          </cell>
        </row>
        <row r="27">
          <cell r="A27" t="str">
            <v>Charlotte, NC--SC</v>
          </cell>
          <cell r="B27">
            <v>5028.0032568123797</v>
          </cell>
          <cell r="C27">
            <v>14.4664959361935</v>
          </cell>
          <cell r="D27">
            <v>1.01010095888346</v>
          </cell>
          <cell r="E27">
            <v>4.7168548887505297</v>
          </cell>
          <cell r="F27">
            <v>7.0939928155717897</v>
          </cell>
          <cell r="G27">
            <v>0</v>
          </cell>
          <cell r="H27">
            <v>1.73148085954918</v>
          </cell>
          <cell r="I27">
            <v>31.704505939568701</v>
          </cell>
          <cell r="J27">
            <v>0.82369091404759998</v>
          </cell>
          <cell r="K27">
            <v>50.028734845848497</v>
          </cell>
          <cell r="L27">
            <v>42.4069076840875</v>
          </cell>
          <cell r="M27">
            <v>58.9099654976756</v>
          </cell>
          <cell r="N27">
            <v>33.196999798716497</v>
          </cell>
          <cell r="O27">
            <v>27.616780857330301</v>
          </cell>
          <cell r="P27">
            <v>40.422185903539599</v>
          </cell>
          <cell r="Q27">
            <v>20.186118472852399</v>
          </cell>
          <cell r="R27">
            <v>12.564291311091299</v>
          </cell>
          <cell r="S27">
            <v>29.067349124679399</v>
          </cell>
          <cell r="T27">
            <v>0.385397244377716</v>
          </cell>
          <cell r="U27">
            <v>0.208586813765437</v>
          </cell>
          <cell r="V27">
            <v>0.55636034112293398</v>
          </cell>
          <cell r="W27">
            <v>1249442</v>
          </cell>
          <cell r="X27">
            <v>758927</v>
          </cell>
          <cell r="Y27">
            <v>1.8618895665726301</v>
          </cell>
          <cell r="Z27">
            <v>1.6764191926254199</v>
          </cell>
          <cell r="AA27">
            <v>1.4210184239227901</v>
          </cell>
          <cell r="AB27">
            <v>1.9740214718901701</v>
          </cell>
          <cell r="AC27">
            <v>4.0040862117528099E-5</v>
          </cell>
        </row>
        <row r="28">
          <cell r="A28" t="str">
            <v>Minneapolis--St. Paul, MN--WI</v>
          </cell>
          <cell r="B28">
            <v>8215.6275199523407</v>
          </cell>
          <cell r="C28">
            <v>15.674627770337199</v>
          </cell>
          <cell r="D28">
            <v>2.1473057367984798</v>
          </cell>
          <cell r="E28">
            <v>1.84711275713488</v>
          </cell>
          <cell r="F28">
            <v>10.15002679286</v>
          </cell>
          <cell r="G28">
            <v>0</v>
          </cell>
          <cell r="H28">
            <v>5.2331788961805499</v>
          </cell>
          <cell r="I28">
            <v>43.262373567546298</v>
          </cell>
          <cell r="J28">
            <v>4.2598266560604197</v>
          </cell>
          <cell r="K28">
            <v>53.035126967439403</v>
          </cell>
          <cell r="L28">
            <v>42.029779289383903</v>
          </cell>
          <cell r="M28">
            <v>70.001316427085598</v>
          </cell>
          <cell r="N28">
            <v>30.074468477402402</v>
          </cell>
          <cell r="O28">
            <v>23.6767876900775</v>
          </cell>
          <cell r="P28">
            <v>39.857881894640499</v>
          </cell>
          <cell r="Q28">
            <v>13.7230483580678</v>
          </cell>
          <cell r="R28">
            <v>2.71770068001236</v>
          </cell>
          <cell r="S28">
            <v>30.689237817714002</v>
          </cell>
          <cell r="T28">
            <v>0.22571122000865201</v>
          </cell>
          <cell r="U28">
            <v>7.1837468690523404E-2</v>
          </cell>
          <cell r="V28">
            <v>0.33709657030458401</v>
          </cell>
          <cell r="W28">
            <v>2650890</v>
          </cell>
          <cell r="X28">
            <v>2388593</v>
          </cell>
          <cell r="Y28">
            <v>3.9502949581747102</v>
          </cell>
          <cell r="Z28">
            <v>1.34907969365925</v>
          </cell>
          <cell r="AA28">
            <v>1.06913144194223</v>
          </cell>
          <cell r="AB28">
            <v>1.78065670662344</v>
          </cell>
          <cell r="AC28">
            <v>2.0006536283074498E-5</v>
          </cell>
        </row>
        <row r="29">
          <cell r="A29" t="str">
            <v>Phoenix--Mesa, AZ</v>
          </cell>
          <cell r="B29">
            <v>9757.7047004520391</v>
          </cell>
          <cell r="C29">
            <v>28.561670921534699</v>
          </cell>
          <cell r="D29">
            <v>2.3386993005402599</v>
          </cell>
          <cell r="E29">
            <v>4.3129247540381402E-2</v>
          </cell>
          <cell r="F29">
            <v>21.729591906081101</v>
          </cell>
          <cell r="G29">
            <v>0</v>
          </cell>
          <cell r="H29">
            <v>2.0218725379031199</v>
          </cell>
          <cell r="I29">
            <v>62.097301437906196</v>
          </cell>
          <cell r="J29">
            <v>1.9943157894018999</v>
          </cell>
          <cell r="K29">
            <v>43.480864818814901</v>
          </cell>
          <cell r="L29">
            <v>40.239748583429503</v>
          </cell>
          <cell r="M29">
            <v>46.609734661012403</v>
          </cell>
          <cell r="N29">
            <v>29.1722018193291</v>
          </cell>
          <cell r="O29">
            <v>27.176407471070299</v>
          </cell>
          <cell r="P29">
            <v>31.285849048135098</v>
          </cell>
          <cell r="Q29">
            <v>-13.208414884186601</v>
          </cell>
          <cell r="R29">
            <v>-16.449531119572001</v>
          </cell>
          <cell r="S29">
            <v>-10.0795450419891</v>
          </cell>
          <cell r="T29">
            <v>0.79164172580216596</v>
          </cell>
          <cell r="U29">
            <v>0.67475435662072403</v>
          </cell>
          <cell r="V29">
            <v>0.88409459792178102</v>
          </cell>
          <cell r="W29">
            <v>3629114</v>
          </cell>
          <cell r="X29">
            <v>2907049</v>
          </cell>
          <cell r="Y29">
            <v>5.4080217349046</v>
          </cell>
          <cell r="Z29">
            <v>0.76700330373950298</v>
          </cell>
          <cell r="AA29">
            <v>0.70982995011134198</v>
          </cell>
          <cell r="AB29">
            <v>0.82219662880183797</v>
          </cell>
          <cell r="AC29">
            <v>1.19811239930228E-5</v>
          </cell>
        </row>
        <row r="30">
          <cell r="A30" t="str">
            <v>El Paso, TX--NM</v>
          </cell>
          <cell r="B30">
            <v>4109.9504240681599</v>
          </cell>
          <cell r="C30">
            <v>7.0089642065407398</v>
          </cell>
          <cell r="D30">
            <v>2.0131754381656299</v>
          </cell>
          <cell r="E30">
            <v>5.2191781387350797E-2</v>
          </cell>
          <cell r="F30">
            <v>4.6004674984197802</v>
          </cell>
          <cell r="G30">
            <v>0</v>
          </cell>
          <cell r="H30">
            <v>0.49912650877336101</v>
          </cell>
          <cell r="I30">
            <v>16.7774960492142</v>
          </cell>
          <cell r="J30">
            <v>1.4068304355424099</v>
          </cell>
          <cell r="K30">
            <v>14.7624433461952</v>
          </cell>
          <cell r="L30">
            <v>12.6806651797556</v>
          </cell>
          <cell r="M30">
            <v>17.521385179476599</v>
          </cell>
          <cell r="N30">
            <v>28.272950586463502</v>
          </cell>
          <cell r="O30">
            <v>26.705822618338001</v>
          </cell>
          <cell r="P30">
            <v>31.1606686053148</v>
          </cell>
          <cell r="Q30">
            <v>-0.81831252263403198</v>
          </cell>
          <cell r="R30">
            <v>-2.9000906890736098</v>
          </cell>
          <cell r="S30">
            <v>1.94062931064731</v>
          </cell>
          <cell r="T30">
            <v>0.45277655454634702</v>
          </cell>
          <cell r="U30">
            <v>0.33305203851180099</v>
          </cell>
          <cell r="V30">
            <v>0.53383015835152303</v>
          </cell>
          <cell r="W30">
            <v>803086</v>
          </cell>
          <cell r="X30">
            <v>674801</v>
          </cell>
          <cell r="Y30">
            <v>1.19674018038496</v>
          </cell>
          <cell r="Z30">
            <v>0.94747927959829303</v>
          </cell>
          <cell r="AA30">
            <v>0.81386713754526396</v>
          </cell>
          <cell r="AB30">
            <v>1.1245529630901701</v>
          </cell>
          <cell r="AC30">
            <v>1.8382145058182101E-5</v>
          </cell>
        </row>
        <row r="31">
          <cell r="A31" t="str">
            <v>Oklahoma City, OK</v>
          </cell>
          <cell r="B31">
            <v>3522.8116256716798</v>
          </cell>
          <cell r="C31">
            <v>17.191301825970299</v>
          </cell>
          <cell r="D31">
            <v>0.68153751513747596</v>
          </cell>
          <cell r="E31">
            <v>12.1787396546796</v>
          </cell>
          <cell r="F31">
            <v>4.5180961238662896</v>
          </cell>
          <cell r="G31">
            <v>0</v>
          </cell>
          <cell r="H31">
            <v>1.2429623002546899</v>
          </cell>
          <cell r="I31">
            <v>40.774964463513797</v>
          </cell>
          <cell r="J31">
            <v>3.6785322207563</v>
          </cell>
          <cell r="K31">
            <v>59.4354759211326</v>
          </cell>
          <cell r="L31">
            <v>49.046444581786602</v>
          </cell>
          <cell r="M31">
            <v>71.493455376549605</v>
          </cell>
          <cell r="N31">
            <v>27.246128929077301</v>
          </cell>
          <cell r="O31">
            <v>19.303249298069801</v>
          </cell>
          <cell r="P31">
            <v>32.436436008814603</v>
          </cell>
          <cell r="Q31">
            <v>19.944306280467799</v>
          </cell>
          <cell r="R31">
            <v>9.5552749411218798</v>
          </cell>
          <cell r="S31">
            <v>32.002285735884797</v>
          </cell>
          <cell r="T31">
            <v>0.53182399540329095</v>
          </cell>
          <cell r="U31">
            <v>0.30131117871389201</v>
          </cell>
          <cell r="V31">
            <v>0.75428463799795897</v>
          </cell>
          <cell r="W31">
            <v>861505</v>
          </cell>
          <cell r="X31">
            <v>747003</v>
          </cell>
          <cell r="Y31">
            <v>1.2837948228490399</v>
          </cell>
          <cell r="Z31">
            <v>1.5050320479728401</v>
          </cell>
          <cell r="AA31">
            <v>1.2419597856449001</v>
          </cell>
          <cell r="AB31">
            <v>1.8103656089975999</v>
          </cell>
          <cell r="AC31">
            <v>6.8990285513296601E-5</v>
          </cell>
        </row>
        <row r="32">
          <cell r="A32" t="str">
            <v>Riverside--San Bernardino, CA</v>
          </cell>
          <cell r="B32">
            <v>4214.6312856385302</v>
          </cell>
          <cell r="C32">
            <v>14.386889870965501</v>
          </cell>
          <cell r="D32">
            <v>2.3808687403440101</v>
          </cell>
          <cell r="E32">
            <v>5.9944474136625699E-4</v>
          </cell>
          <cell r="F32">
            <v>10.362700466846301</v>
          </cell>
          <cell r="G32">
            <v>0</v>
          </cell>
          <cell r="H32">
            <v>2.7347853183997199</v>
          </cell>
          <cell r="I32">
            <v>34.778672922525402</v>
          </cell>
          <cell r="J32">
            <v>2.0328149140484899</v>
          </cell>
          <cell r="K32">
            <v>40.335548871213497</v>
          </cell>
          <cell r="L32">
            <v>38.931705229231497</v>
          </cell>
          <cell r="M32">
            <v>42.327513889129101</v>
          </cell>
          <cell r="N32">
            <v>25.724009952648199</v>
          </cell>
          <cell r="O32">
            <v>24.184093083762299</v>
          </cell>
          <cell r="P32">
            <v>26.832483327942501</v>
          </cell>
          <cell r="Q32">
            <v>8.4368901158680405</v>
          </cell>
          <cell r="R32">
            <v>7.03304647388613</v>
          </cell>
          <cell r="S32">
            <v>10.4288551337836</v>
          </cell>
          <cell r="T32">
            <v>0.42977839213324098</v>
          </cell>
          <cell r="U32">
            <v>0.319223447887791</v>
          </cell>
          <cell r="V32">
            <v>0.54476579747662601</v>
          </cell>
          <cell r="W32">
            <v>1932666</v>
          </cell>
          <cell r="X32">
            <v>1506816</v>
          </cell>
          <cell r="Y32">
            <v>2.8800141671799602</v>
          </cell>
          <cell r="Z32">
            <v>1.2644904345532699</v>
          </cell>
          <cell r="AA32">
            <v>1.2204809464820301</v>
          </cell>
          <cell r="AB32">
            <v>1.3269371045902001</v>
          </cell>
          <cell r="AC32">
            <v>2.08704188262294E-5</v>
          </cell>
        </row>
        <row r="33">
          <cell r="A33" t="str">
            <v>Montgomery, AL</v>
          </cell>
          <cell r="B33">
            <v>4901.0188156677796</v>
          </cell>
          <cell r="C33">
            <v>8.4926822379778599</v>
          </cell>
          <cell r="D33">
            <v>4.0774200915342798</v>
          </cell>
          <cell r="E33">
            <v>0.71315029733687296</v>
          </cell>
          <cell r="F33">
            <v>3.9775376797873601</v>
          </cell>
          <cell r="G33">
            <v>0</v>
          </cell>
          <cell r="H33">
            <v>0.90168511782576699</v>
          </cell>
          <cell r="I33">
            <v>19.2104330483307</v>
          </cell>
          <cell r="J33">
            <v>0.65468951710940204</v>
          </cell>
          <cell r="K33">
            <v>32.045122309172399</v>
          </cell>
          <cell r="L33">
            <v>27.138606450409899</v>
          </cell>
          <cell r="M33">
            <v>37.1300669263629</v>
          </cell>
          <cell r="N33">
            <v>24.4832356578038</v>
          </cell>
          <cell r="O33">
            <v>20.394612112962001</v>
          </cell>
          <cell r="P33">
            <v>29.035047741065799</v>
          </cell>
          <cell r="Q33">
            <v>13.227957367600901</v>
          </cell>
          <cell r="R33">
            <v>8.3214415088383493</v>
          </cell>
          <cell r="S33">
            <v>18.312901984791399</v>
          </cell>
          <cell r="T33">
            <v>0.20309151523213401</v>
          </cell>
          <cell r="U33">
            <v>9.5374506212061602E-2</v>
          </cell>
          <cell r="V33">
            <v>0.30567082989046501</v>
          </cell>
          <cell r="W33">
            <v>263907</v>
          </cell>
          <cell r="X33">
            <v>196892</v>
          </cell>
          <cell r="Y33">
            <v>0.39326810675924401</v>
          </cell>
          <cell r="Z33">
            <v>1.7029729190701399</v>
          </cell>
          <cell r="AA33">
            <v>1.4422261023207701</v>
          </cell>
          <cell r="AB33">
            <v>1.97320196967258</v>
          </cell>
          <cell r="AC33">
            <v>1.21425814052573E-4</v>
          </cell>
        </row>
        <row r="34">
          <cell r="A34" t="str">
            <v>Stockton, CA</v>
          </cell>
          <cell r="B34">
            <v>1447.6849373691</v>
          </cell>
          <cell r="C34">
            <v>7.2463742628092902</v>
          </cell>
          <cell r="D34">
            <v>2.67835349341019</v>
          </cell>
          <cell r="E34">
            <v>0.70131032381023195</v>
          </cell>
          <cell r="F34">
            <v>15.8868038751153</v>
          </cell>
          <cell r="G34">
            <v>0</v>
          </cell>
          <cell r="H34">
            <v>0.82815336259426797</v>
          </cell>
          <cell r="I34">
            <v>28.508848255739</v>
          </cell>
          <cell r="J34">
            <v>0.61561872364703596</v>
          </cell>
          <cell r="K34">
            <v>56.525406262043802</v>
          </cell>
          <cell r="L34">
            <v>46.995568390592403</v>
          </cell>
          <cell r="M34">
            <v>67.938180791648193</v>
          </cell>
          <cell r="N34">
            <v>24.450952073960899</v>
          </cell>
          <cell r="O34">
            <v>19.977067689627201</v>
          </cell>
          <cell r="P34">
            <v>30.316121756397902</v>
          </cell>
          <cell r="Q34">
            <v>28.5687922206574</v>
          </cell>
          <cell r="R34">
            <v>19.038954349206001</v>
          </cell>
          <cell r="S34">
            <v>39.981566750261798</v>
          </cell>
          <cell r="T34">
            <v>0.25066791111402298</v>
          </cell>
          <cell r="U34">
            <v>0.13677886571881601</v>
          </cell>
          <cell r="V34">
            <v>0.39002243382921897</v>
          </cell>
          <cell r="W34">
            <v>370583</v>
          </cell>
          <cell r="X34">
            <v>313392</v>
          </cell>
          <cell r="Y34">
            <v>0.55223421435263598</v>
          </cell>
          <cell r="Z34">
            <v>2.0218974364479401</v>
          </cell>
          <cell r="AA34">
            <v>1.6810178915451299</v>
          </cell>
          <cell r="AB34">
            <v>2.4301290811209801</v>
          </cell>
          <cell r="AC34">
            <v>1.5253102884385899E-4</v>
          </cell>
        </row>
        <row r="35">
          <cell r="A35" t="str">
            <v>San Jose, CA</v>
          </cell>
          <cell r="B35">
            <v>2842.4497057184399</v>
          </cell>
          <cell r="C35">
            <v>11.999546180605099</v>
          </cell>
          <cell r="D35">
            <v>4.2412599380312601</v>
          </cell>
          <cell r="E35">
            <v>0</v>
          </cell>
          <cell r="F35">
            <v>0.95789385138819805</v>
          </cell>
          <cell r="G35">
            <v>0</v>
          </cell>
          <cell r="H35">
            <v>1.6908429238826299</v>
          </cell>
          <cell r="I35">
            <v>23.0454305282943</v>
          </cell>
          <cell r="J35">
            <v>1.67549419795552</v>
          </cell>
          <cell r="K35">
            <v>25.9813306601534</v>
          </cell>
          <cell r="L35">
            <v>23.709545050421799</v>
          </cell>
          <cell r="M35">
            <v>31.729358162059199</v>
          </cell>
          <cell r="N35">
            <v>23.540410457702599</v>
          </cell>
          <cell r="O35">
            <v>21.3704878139079</v>
          </cell>
          <cell r="P35">
            <v>28.978241864150199</v>
          </cell>
          <cell r="Q35">
            <v>5.4162935682906497</v>
          </cell>
          <cell r="R35">
            <v>3.1445079585590898</v>
          </cell>
          <cell r="S35">
            <v>11.164321070196401</v>
          </cell>
          <cell r="T35">
            <v>0.31455832232201197</v>
          </cell>
          <cell r="U35">
            <v>0.16826928442042199</v>
          </cell>
          <cell r="V35">
            <v>0.46681947862322398</v>
          </cell>
          <cell r="W35">
            <v>1664496</v>
          </cell>
          <cell r="X35">
            <v>1538312</v>
          </cell>
          <cell r="Y35">
            <v>2.4803934364315299</v>
          </cell>
          <cell r="Z35">
            <v>1.26337387791212</v>
          </cell>
          <cell r="AA35">
            <v>1.15290553304196</v>
          </cell>
          <cell r="AB35">
            <v>1.5428787227723499</v>
          </cell>
          <cell r="AC35">
            <v>1.5609127724039799E-5</v>
          </cell>
        </row>
        <row r="36">
          <cell r="A36" t="str">
            <v>Tulsa, OK</v>
          </cell>
          <cell r="B36">
            <v>4687.29937737</v>
          </cell>
          <cell r="C36">
            <v>14.1566576964959</v>
          </cell>
          <cell r="D36">
            <v>0.61785600497799398</v>
          </cell>
          <cell r="E36">
            <v>5.1418364773534098</v>
          </cell>
          <cell r="F36">
            <v>6.5035704619975903</v>
          </cell>
          <cell r="G36">
            <v>0</v>
          </cell>
          <cell r="H36">
            <v>1.2349187011426801</v>
          </cell>
          <cell r="I36">
            <v>31.599503185526402</v>
          </cell>
          <cell r="J36">
            <v>2.9678842001600101</v>
          </cell>
          <cell r="K36">
            <v>35.630485636416701</v>
          </cell>
          <cell r="L36">
            <v>27.713477622900299</v>
          </cell>
          <cell r="M36">
            <v>43.015945464564503</v>
          </cell>
          <cell r="N36">
            <v>23.0807955233348</v>
          </cell>
          <cell r="O36">
            <v>17.549705012792</v>
          </cell>
          <cell r="P36">
            <v>28.520096662959599</v>
          </cell>
          <cell r="Q36">
            <v>5.0077620942891503</v>
          </cell>
          <cell r="R36">
            <v>-2.9092459192272999</v>
          </cell>
          <cell r="S36">
            <v>12.393221922436901</v>
          </cell>
          <cell r="T36">
            <v>0.38793291119414097</v>
          </cell>
          <cell r="U36">
            <v>0.23761918205445701</v>
          </cell>
          <cell r="V36">
            <v>0.53536468309093399</v>
          </cell>
          <cell r="W36">
            <v>655479</v>
          </cell>
          <cell r="X36">
            <v>558329</v>
          </cell>
          <cell r="Y36">
            <v>0.97677964339878398</v>
          </cell>
          <cell r="Z36">
            <v>1.16353091805828</v>
          </cell>
          <cell r="AA36">
            <v>0.90499715300550998</v>
          </cell>
          <cell r="AB36">
            <v>1.4047067173952501</v>
          </cell>
          <cell r="AC36">
            <v>5.4357936160299198E-5</v>
          </cell>
        </row>
        <row r="37">
          <cell r="A37" t="str">
            <v>Youngstown, OH--PA</v>
          </cell>
          <cell r="B37">
            <v>3641.3522694713802</v>
          </cell>
          <cell r="C37">
            <v>16.0140060751981</v>
          </cell>
          <cell r="D37">
            <v>0.69225531995304002</v>
          </cell>
          <cell r="E37">
            <v>18.186110343125399</v>
          </cell>
          <cell r="F37">
            <v>4.74906900718352</v>
          </cell>
          <cell r="G37">
            <v>0</v>
          </cell>
          <cell r="H37">
            <v>0.93277255400928405</v>
          </cell>
          <cell r="I37">
            <v>42.547004519278303</v>
          </cell>
          <cell r="J37">
            <v>1.39527317453332</v>
          </cell>
          <cell r="K37">
            <v>54.735861932661798</v>
          </cell>
          <cell r="L37">
            <v>48.124760055669199</v>
          </cell>
          <cell r="M37">
            <v>62.768172050458901</v>
          </cell>
          <cell r="N37">
            <v>22.895308481263399</v>
          </cell>
          <cell r="O37">
            <v>19.559331619202901</v>
          </cell>
          <cell r="P37">
            <v>27.758866589641801</v>
          </cell>
          <cell r="Q37">
            <v>12.766375458659001</v>
          </cell>
          <cell r="R37">
            <v>6.1552735816663997</v>
          </cell>
          <cell r="S37">
            <v>20.798685576456101</v>
          </cell>
          <cell r="T37">
            <v>0.41940191627044099</v>
          </cell>
          <cell r="U37">
            <v>0.20867709402843501</v>
          </cell>
          <cell r="V37">
            <v>0.63363508300853499</v>
          </cell>
          <cell r="W37">
            <v>387550</v>
          </cell>
          <cell r="X37">
            <v>417437</v>
          </cell>
          <cell r="Y37">
            <v>0.57751804527559003</v>
          </cell>
          <cell r="Z37">
            <v>1.30418231270394</v>
          </cell>
          <cell r="AA37">
            <v>1.14666068372028</v>
          </cell>
          <cell r="AB37">
            <v>1.49556683495137</v>
          </cell>
          <cell r="AC37">
            <v>1.4123561329547601E-4</v>
          </cell>
        </row>
        <row r="38">
          <cell r="A38" t="str">
            <v>Grand Rapids, MI</v>
          </cell>
          <cell r="B38">
            <v>4957.1553600785401</v>
          </cell>
          <cell r="C38">
            <v>13.7979376184394</v>
          </cell>
          <cell r="D38">
            <v>0.56010019442852599</v>
          </cell>
          <cell r="E38">
            <v>1.9055718605662899</v>
          </cell>
          <cell r="F38">
            <v>15.137446656693299</v>
          </cell>
          <cell r="G38">
            <v>0</v>
          </cell>
          <cell r="H38">
            <v>1.31815598091643</v>
          </cell>
          <cell r="I38">
            <v>35.5716565137717</v>
          </cell>
          <cell r="J38">
            <v>2.0031402493432799</v>
          </cell>
          <cell r="K38">
            <v>45.240937736986403</v>
          </cell>
          <cell r="L38">
            <v>40.627844320334397</v>
          </cell>
          <cell r="M38">
            <v>52.359448522220902</v>
          </cell>
          <cell r="N38">
            <v>22.516684876894399</v>
          </cell>
          <cell r="O38">
            <v>20.9690663327967</v>
          </cell>
          <cell r="P38">
            <v>25.052779892788902</v>
          </cell>
          <cell r="Q38">
            <v>10.5185851765991</v>
          </cell>
          <cell r="R38">
            <v>5.9054917599471697</v>
          </cell>
          <cell r="S38">
            <v>17.637095961833602</v>
          </cell>
          <cell r="T38">
            <v>0.220252851049141</v>
          </cell>
          <cell r="U38">
            <v>4.6774562632347499E-2</v>
          </cell>
          <cell r="V38">
            <v>0.33488468569289098</v>
          </cell>
          <cell r="W38">
            <v>569935</v>
          </cell>
          <cell r="X38">
            <v>539080</v>
          </cell>
          <cell r="Y38">
            <v>0.84930395338444997</v>
          </cell>
          <cell r="Z38">
            <v>1.3029341159504</v>
          </cell>
          <cell r="AA38">
            <v>1.17007752425981</v>
          </cell>
          <cell r="AB38">
            <v>1.5079464570023</v>
          </cell>
          <cell r="AC38">
            <v>7.93791182099475E-5</v>
          </cell>
        </row>
        <row r="39">
          <cell r="A39" t="str">
            <v>Tuscaloosa, AL</v>
          </cell>
          <cell r="B39">
            <v>2428.8098617463002</v>
          </cell>
          <cell r="C39">
            <v>11.643204012577799</v>
          </cell>
          <cell r="D39">
            <v>0.23597926574153399</v>
          </cell>
          <cell r="E39">
            <v>17.599093454502999</v>
          </cell>
          <cell r="F39">
            <v>1.2955371589165801</v>
          </cell>
          <cell r="G39">
            <v>1.8954230290623399</v>
          </cell>
          <cell r="H39">
            <v>0.23103353282737599</v>
          </cell>
          <cell r="I39">
            <v>33.459300103848697</v>
          </cell>
          <cell r="J39">
            <v>0.351725185375657</v>
          </cell>
          <cell r="K39">
            <v>55.181253431327299</v>
          </cell>
          <cell r="L39">
            <v>45.442424891999202</v>
          </cell>
          <cell r="M39">
            <v>68.840003766244706</v>
          </cell>
          <cell r="N39">
            <v>21.6455839931089</v>
          </cell>
          <cell r="O39">
            <v>17.803402053322799</v>
          </cell>
          <cell r="P39">
            <v>26.626463208704301</v>
          </cell>
          <cell r="Q39">
            <v>21.929257792323</v>
          </cell>
          <cell r="R39">
            <v>12.1904292529949</v>
          </cell>
          <cell r="S39">
            <v>35.5880081272404</v>
          </cell>
          <cell r="T39">
            <v>0.50152976734066601</v>
          </cell>
          <cell r="U39">
            <v>0.26992697866117699</v>
          </cell>
          <cell r="V39">
            <v>0.73735647479840105</v>
          </cell>
          <cell r="W39">
            <v>139114</v>
          </cell>
          <cell r="X39">
            <v>116888</v>
          </cell>
          <cell r="Y39">
            <v>0.207304464844454</v>
          </cell>
          <cell r="Z39">
            <v>1.6594869682528199</v>
          </cell>
          <cell r="AA39">
            <v>1.3666074477254999</v>
          </cell>
          <cell r="AB39">
            <v>2.07025179822578</v>
          </cell>
          <cell r="AC39">
            <v>3.9666211474996999E-4</v>
          </cell>
        </row>
        <row r="40">
          <cell r="A40" t="str">
            <v>Lancaster, PA</v>
          </cell>
          <cell r="B40">
            <v>2154.2508035993901</v>
          </cell>
          <cell r="C40">
            <v>4.1798975666283296</v>
          </cell>
          <cell r="D40">
            <v>0.61512892776992301</v>
          </cell>
          <cell r="E40">
            <v>1.43670853280753</v>
          </cell>
          <cell r="F40">
            <v>20.166496486</v>
          </cell>
          <cell r="G40">
            <v>0</v>
          </cell>
          <cell r="H40">
            <v>0.86134014220729305</v>
          </cell>
          <cell r="I40">
            <v>29.2938295548255</v>
          </cell>
          <cell r="J40">
            <v>1.4352008376837</v>
          </cell>
          <cell r="K40">
            <v>63.694087397024703</v>
          </cell>
          <cell r="L40">
            <v>50.603405402786201</v>
          </cell>
          <cell r="M40">
            <v>77.591000548779704</v>
          </cell>
          <cell r="N40">
            <v>21.210658140549299</v>
          </cell>
          <cell r="O40">
            <v>14.5773789202754</v>
          </cell>
          <cell r="P40">
            <v>30.523529429294999</v>
          </cell>
          <cell r="Q40">
            <v>34.999314903927903</v>
          </cell>
          <cell r="R40">
            <v>21.908632909689398</v>
          </cell>
          <cell r="S40">
            <v>48.896228055682897</v>
          </cell>
          <cell r="T40">
            <v>0.30627738997326598</v>
          </cell>
          <cell r="U40">
            <v>0.14642525964438399</v>
          </cell>
          <cell r="V40">
            <v>0.47273139343648202</v>
          </cell>
          <cell r="W40">
            <v>402004</v>
          </cell>
          <cell r="X40">
            <v>323554</v>
          </cell>
          <cell r="Y40">
            <v>0.59905706172872697</v>
          </cell>
          <cell r="Z40">
            <v>2.21971048602486</v>
          </cell>
          <cell r="AA40">
            <v>1.76350606769787</v>
          </cell>
          <cell r="AB40">
            <v>2.7040116999514798</v>
          </cell>
          <cell r="AC40">
            <v>1.58441426943574E-4</v>
          </cell>
        </row>
        <row r="41">
          <cell r="A41" t="str">
            <v>Pittsburgh, PA</v>
          </cell>
          <cell r="B41">
            <v>10307.083498821799</v>
          </cell>
          <cell r="C41">
            <v>13.3722757002761</v>
          </cell>
          <cell r="D41">
            <v>2.9457687839601001</v>
          </cell>
          <cell r="E41">
            <v>66.532600121927501</v>
          </cell>
          <cell r="F41">
            <v>7.2927915215499404</v>
          </cell>
          <cell r="G41">
            <v>200.482096056046</v>
          </cell>
          <cell r="H41">
            <v>3.1886926997039602</v>
          </cell>
          <cell r="I41">
            <v>302.52229297261403</v>
          </cell>
          <cell r="J41">
            <v>6.1243204556703104</v>
          </cell>
          <cell r="K41">
            <v>414.89058435412102</v>
          </cell>
          <cell r="L41">
            <v>353.97689303880901</v>
          </cell>
          <cell r="M41">
            <v>501.814363441095</v>
          </cell>
          <cell r="N41">
            <v>21.0303383573392</v>
          </cell>
          <cell r="O41">
            <v>19.526387072439601</v>
          </cell>
          <cell r="P41">
            <v>22.1641089868045</v>
          </cell>
          <cell r="Q41">
            <v>114.952039014986</v>
          </cell>
          <cell r="R41">
            <v>54.0383476996751</v>
          </cell>
          <cell r="S41">
            <v>201.87581810196099</v>
          </cell>
          <cell r="T41">
            <v>0.46554731936090199</v>
          </cell>
          <cell r="U41">
            <v>0.22805834622055299</v>
          </cell>
          <cell r="V41">
            <v>0.71469277755347005</v>
          </cell>
          <cell r="W41">
            <v>1733853</v>
          </cell>
          <cell r="X41">
            <v>1753136</v>
          </cell>
          <cell r="Y41">
            <v>2.5837476334801099</v>
          </cell>
          <cell r="Z41">
            <v>1.3832519721165299</v>
          </cell>
          <cell r="AA41">
            <v>1.1801647322072999</v>
          </cell>
          <cell r="AB41">
            <v>1.6730572686938301</v>
          </cell>
          <cell r="AC41">
            <v>2.3928821206533699E-4</v>
          </cell>
        </row>
        <row r="42">
          <cell r="A42" t="str">
            <v>Lexington-Fayette, KY</v>
          </cell>
          <cell r="B42">
            <v>3043.3645640743998</v>
          </cell>
          <cell r="C42">
            <v>9.1940403780733195</v>
          </cell>
          <cell r="D42">
            <v>0.26338119052185599</v>
          </cell>
          <cell r="E42">
            <v>0</v>
          </cell>
          <cell r="F42">
            <v>5.9428629413804304</v>
          </cell>
          <cell r="G42">
            <v>0</v>
          </cell>
          <cell r="H42">
            <v>0.89441937262830795</v>
          </cell>
          <cell r="I42">
            <v>17.135736749018601</v>
          </cell>
          <cell r="J42">
            <v>0.40848965811689802</v>
          </cell>
          <cell r="K42">
            <v>27.123242015063799</v>
          </cell>
          <cell r="L42">
            <v>21.971657903189399</v>
          </cell>
          <cell r="M42">
            <v>33.275024971007099</v>
          </cell>
          <cell r="N42">
            <v>19.300593173245101</v>
          </cell>
          <cell r="O42">
            <v>14.644175326311499</v>
          </cell>
          <cell r="P42">
            <v>24.764601457949301</v>
          </cell>
          <cell r="Q42">
            <v>10.4200484743429</v>
          </cell>
          <cell r="R42">
            <v>5.26846436246867</v>
          </cell>
          <cell r="S42">
            <v>16.571831430286299</v>
          </cell>
          <cell r="T42">
            <v>0.370630244489625</v>
          </cell>
          <cell r="U42">
            <v>0.20665295069142001</v>
          </cell>
          <cell r="V42">
            <v>0.544778832550877</v>
          </cell>
          <cell r="W42">
            <v>290263</v>
          </cell>
          <cell r="X42">
            <v>250994</v>
          </cell>
          <cell r="Y42">
            <v>0.43254320829784199</v>
          </cell>
          <cell r="Z42">
            <v>1.6238357023727099</v>
          </cell>
          <cell r="AA42">
            <v>1.3154165908228601</v>
          </cell>
          <cell r="AB42">
            <v>1.99213550928963</v>
          </cell>
          <cell r="AC42">
            <v>9.3443676993153804E-5</v>
          </cell>
        </row>
        <row r="43">
          <cell r="A43" t="str">
            <v>Sioux Falls, SD</v>
          </cell>
          <cell r="B43">
            <v>1403.1270651324501</v>
          </cell>
          <cell r="C43">
            <v>2.1237730784870901</v>
          </cell>
          <cell r="D43">
            <v>5.27573529478674</v>
          </cell>
          <cell r="E43">
            <v>0</v>
          </cell>
          <cell r="F43">
            <v>6.5637975609531596</v>
          </cell>
          <cell r="G43">
            <v>0</v>
          </cell>
          <cell r="H43">
            <v>0.28299866624041797</v>
          </cell>
          <cell r="I43">
            <v>14.7227064856146</v>
          </cell>
          <cell r="J43">
            <v>0.24277642627955701</v>
          </cell>
          <cell r="K43">
            <v>31.641613469398099</v>
          </cell>
          <cell r="L43">
            <v>27.630785152316701</v>
          </cell>
          <cell r="M43">
            <v>38.8566061548551</v>
          </cell>
          <cell r="N43">
            <v>18.600607455856899</v>
          </cell>
          <cell r="O43">
            <v>15.662936227653599</v>
          </cell>
          <cell r="P43">
            <v>24.354539979876101</v>
          </cell>
          <cell r="Q43">
            <v>17.152532442651101</v>
          </cell>
          <cell r="R43">
            <v>13.141704125569699</v>
          </cell>
          <cell r="S43">
            <v>24.367525128108099</v>
          </cell>
          <cell r="T43">
            <v>0.33288565104546403</v>
          </cell>
          <cell r="U43">
            <v>0.21718248507944801</v>
          </cell>
          <cell r="V43">
            <v>0.47516109850135502</v>
          </cell>
          <cell r="W43">
            <v>156777</v>
          </cell>
          <cell r="X43">
            <v>124269</v>
          </cell>
          <cell r="Y43">
            <v>0.23362545886768399</v>
          </cell>
          <cell r="Z43">
            <v>2.1838247305669301</v>
          </cell>
          <cell r="AA43">
            <v>1.9070074286498899</v>
          </cell>
          <cell r="AB43">
            <v>2.6817854136591102</v>
          </cell>
          <cell r="AC43">
            <v>2.0182560879081801E-4</v>
          </cell>
        </row>
        <row r="44">
          <cell r="A44" t="str">
            <v>Fairfield, CA</v>
          </cell>
          <cell r="B44">
            <v>1199.7071196279501</v>
          </cell>
          <cell r="C44">
            <v>9.8668744250003098</v>
          </cell>
          <cell r="D44">
            <v>0.63052139683664798</v>
          </cell>
          <cell r="E44">
            <v>0.90880333508171196</v>
          </cell>
          <cell r="F44">
            <v>2.4614562431815799</v>
          </cell>
          <cell r="G44">
            <v>0</v>
          </cell>
          <cell r="H44">
            <v>0.39353769349402601</v>
          </cell>
          <cell r="I44">
            <v>14.7668181860804</v>
          </cell>
          <cell r="J44">
            <v>0.30641377821299898</v>
          </cell>
          <cell r="K44">
            <v>22.742906616457802</v>
          </cell>
          <cell r="L44">
            <v>20.708412838554601</v>
          </cell>
          <cell r="M44">
            <v>24.287945138249501</v>
          </cell>
          <cell r="N44">
            <v>17.678048043163798</v>
          </cell>
          <cell r="O44">
            <v>16.067223267772</v>
          </cell>
          <cell r="P44">
            <v>19.0351513705786</v>
          </cell>
          <cell r="Q44">
            <v>8.1752997446505198</v>
          </cell>
          <cell r="R44">
            <v>6.1408059667474104</v>
          </cell>
          <cell r="S44">
            <v>9.7203382664422904</v>
          </cell>
          <cell r="T44">
            <v>0.242710745957989</v>
          </cell>
          <cell r="U44">
            <v>0.109415901595809</v>
          </cell>
          <cell r="V44">
            <v>0.37762040962000698</v>
          </cell>
          <cell r="W44">
            <v>133683</v>
          </cell>
          <cell r="X44">
            <v>112446</v>
          </cell>
          <cell r="Y44">
            <v>0.19921131427319499</v>
          </cell>
          <cell r="Z44">
            <v>1.5611971696238001</v>
          </cell>
          <cell r="AA44">
            <v>1.4215384188209801</v>
          </cell>
          <cell r="AB44">
            <v>1.66725704173511</v>
          </cell>
          <cell r="AC44">
            <v>1.7012564511910801E-4</v>
          </cell>
        </row>
        <row r="45">
          <cell r="A45" t="str">
            <v>St. Louis, MO--IL</v>
          </cell>
          <cell r="B45">
            <v>8318.1728206256103</v>
          </cell>
          <cell r="C45">
            <v>18.076224108319099</v>
          </cell>
          <cell r="D45">
            <v>5.3449997113482297</v>
          </cell>
          <cell r="E45">
            <v>0.73904765436220199</v>
          </cell>
          <cell r="F45">
            <v>6.8118718862963501</v>
          </cell>
          <cell r="G45">
            <v>0.14477613656384999</v>
          </cell>
          <cell r="H45">
            <v>5.81385860064821</v>
          </cell>
          <cell r="I45">
            <v>43.1052140851397</v>
          </cell>
          <cell r="J45">
            <v>2.9695036560768302</v>
          </cell>
          <cell r="K45">
            <v>28.408940481689399</v>
          </cell>
          <cell r="L45">
            <v>21.248349036355702</v>
          </cell>
          <cell r="M45">
            <v>37.270436024459201</v>
          </cell>
          <cell r="N45">
            <v>17.525711643807501</v>
          </cell>
          <cell r="O45">
            <v>11.307167779644301</v>
          </cell>
          <cell r="P45">
            <v>25.599843858386301</v>
          </cell>
          <cell r="Q45">
            <v>-11.4913412719254</v>
          </cell>
          <cell r="R45">
            <v>-18.651932717259101</v>
          </cell>
          <cell r="S45">
            <v>-2.6298457291555799</v>
          </cell>
          <cell r="T45">
            <v>0.51128680986875497</v>
          </cell>
          <cell r="U45">
            <v>0.239481357694946</v>
          </cell>
          <cell r="V45">
            <v>0.73269668440223701</v>
          </cell>
          <cell r="W45">
            <v>2150706</v>
          </cell>
          <cell r="X45">
            <v>2077662</v>
          </cell>
          <cell r="Y45">
            <v>3.2049323315249199</v>
          </cell>
          <cell r="Z45">
            <v>0.71199849307118301</v>
          </cell>
          <cell r="AA45">
            <v>0.53253631559708703</v>
          </cell>
          <cell r="AB45">
            <v>0.93408954489607499</v>
          </cell>
          <cell r="AC45">
            <v>1.32091231817316E-5</v>
          </cell>
        </row>
        <row r="46">
          <cell r="A46" t="str">
            <v>McKinney, TX</v>
          </cell>
          <cell r="B46">
            <v>908.22338611427404</v>
          </cell>
          <cell r="C46">
            <v>5.5123745639449098</v>
          </cell>
          <cell r="D46">
            <v>0.24965359146272201</v>
          </cell>
          <cell r="E46">
            <v>0.23694863251568701</v>
          </cell>
          <cell r="F46">
            <v>1.4288418384269901</v>
          </cell>
          <cell r="G46">
            <v>0</v>
          </cell>
          <cell r="H46">
            <v>0.41277801488952698</v>
          </cell>
          <cell r="I46">
            <v>8.6808072470271505</v>
          </cell>
          <cell r="J46">
            <v>0.58683583288520003</v>
          </cell>
          <cell r="K46">
            <v>21.363853746748799</v>
          </cell>
          <cell r="L46">
            <v>16.090589928581402</v>
          </cell>
          <cell r="M46">
            <v>31.661631423847599</v>
          </cell>
          <cell r="N46">
            <v>17.360848747097201</v>
          </cell>
          <cell r="O46">
            <v>12.875604312618</v>
          </cell>
          <cell r="P46">
            <v>26.245876642530899</v>
          </cell>
          <cell r="Q46">
            <v>12.9364212726238</v>
          </cell>
          <cell r="R46">
            <v>7.6631574544564298</v>
          </cell>
          <cell r="S46">
            <v>23.234198949722501</v>
          </cell>
          <cell r="T46">
            <v>0.42319275676159002</v>
          </cell>
          <cell r="U46">
            <v>0.210135332823504</v>
          </cell>
          <cell r="V46">
            <v>0.65174919019331501</v>
          </cell>
          <cell r="W46">
            <v>170030</v>
          </cell>
          <cell r="X46">
            <v>54525</v>
          </cell>
          <cell r="Y46">
            <v>0.25337477290209898</v>
          </cell>
          <cell r="Z46">
            <v>2.5350370723637101</v>
          </cell>
          <cell r="AA46">
            <v>1.9093110479359801</v>
          </cell>
          <cell r="AB46">
            <v>3.7569724255945198</v>
          </cell>
          <cell r="AC46">
            <v>1.25647554824142E-4</v>
          </cell>
        </row>
        <row r="47">
          <cell r="A47" t="str">
            <v>Chattanooga, TN--GA</v>
          </cell>
          <cell r="B47">
            <v>3958.8713296516098</v>
          </cell>
          <cell r="C47">
            <v>13.663192282801299</v>
          </cell>
          <cell r="D47">
            <v>0.70501519898648901</v>
          </cell>
          <cell r="E47">
            <v>1.1057577205332001</v>
          </cell>
          <cell r="F47">
            <v>4.2902280002228501</v>
          </cell>
          <cell r="G47">
            <v>2.1489145304521E-2</v>
          </cell>
          <cell r="H47">
            <v>0.56520947829908796</v>
          </cell>
          <cell r="I47">
            <v>21.4962462204609</v>
          </cell>
          <cell r="J47">
            <v>0.57743010771547498</v>
          </cell>
          <cell r="K47">
            <v>21.964907394719599</v>
          </cell>
          <cell r="L47">
            <v>12.5861008941447</v>
          </cell>
          <cell r="M47">
            <v>30.615801704022299</v>
          </cell>
          <cell r="N47">
            <v>16.6298866636809</v>
          </cell>
          <cell r="O47">
            <v>7.9081089554670303</v>
          </cell>
          <cell r="P47">
            <v>24.853132561253201</v>
          </cell>
          <cell r="Q47">
            <v>1.03658546085667</v>
          </cell>
          <cell r="R47">
            <v>-8.3422210397182095</v>
          </cell>
          <cell r="S47">
            <v>9.6874797701594204</v>
          </cell>
          <cell r="T47">
            <v>0.32994943555174999</v>
          </cell>
          <cell r="U47">
            <v>0.20532930946992201</v>
          </cell>
          <cell r="V47">
            <v>0.454043405577848</v>
          </cell>
          <cell r="W47">
            <v>381112</v>
          </cell>
          <cell r="X47">
            <v>343509</v>
          </cell>
          <cell r="Y47">
            <v>0.56792428659804095</v>
          </cell>
          <cell r="Z47">
            <v>1.04953027118621</v>
          </cell>
          <cell r="AA47">
            <v>0.60139082980082903</v>
          </cell>
          <cell r="AB47">
            <v>1.4628885106399501</v>
          </cell>
          <cell r="AC47">
            <v>5.76337333768541E-5</v>
          </cell>
        </row>
        <row r="48">
          <cell r="A48" t="str">
            <v>Washington, DC--VA--MD</v>
          </cell>
          <cell r="B48">
            <v>8644.5283599047307</v>
          </cell>
          <cell r="C48">
            <v>12.2676139941677</v>
          </cell>
          <cell r="D48">
            <v>6.3383703911240001</v>
          </cell>
          <cell r="E48">
            <v>3.6585318917574101</v>
          </cell>
          <cell r="F48">
            <v>5.9776549566174104</v>
          </cell>
          <cell r="G48">
            <v>0</v>
          </cell>
          <cell r="H48">
            <v>6.3459393902512504</v>
          </cell>
          <cell r="I48">
            <v>48.417284598745702</v>
          </cell>
          <cell r="J48">
            <v>6.9940754210187901</v>
          </cell>
          <cell r="K48">
            <v>29.022491962971301</v>
          </cell>
          <cell r="L48">
            <v>14.7427139287326</v>
          </cell>
          <cell r="M48">
            <v>39.044027067820203</v>
          </cell>
          <cell r="N48">
            <v>16.147234707159701</v>
          </cell>
          <cell r="O48">
            <v>4.98290063223609</v>
          </cell>
          <cell r="P48">
            <v>24.217327796100399</v>
          </cell>
          <cell r="Q48">
            <v>-12.559694081965301</v>
          </cell>
          <cell r="R48">
            <v>-26.839472116204</v>
          </cell>
          <cell r="S48">
            <v>-2.5381589771164501</v>
          </cell>
          <cell r="T48">
            <v>0.244020607733301</v>
          </cell>
          <cell r="U48">
            <v>5.7246683583384597E-2</v>
          </cell>
          <cell r="V48">
            <v>0.38791790634879297</v>
          </cell>
          <cell r="W48">
            <v>4586770</v>
          </cell>
          <cell r="X48">
            <v>3933920</v>
          </cell>
          <cell r="Y48">
            <v>6.8350985538091003</v>
          </cell>
          <cell r="Z48">
            <v>0.69795493511590601</v>
          </cell>
          <cell r="AA48">
            <v>0.35454398459957398</v>
          </cell>
          <cell r="AB48">
            <v>0.93896042467864604</v>
          </cell>
          <cell r="AC48">
            <v>6.3274356383623502E-6</v>
          </cell>
        </row>
        <row r="49">
          <cell r="A49" t="str">
            <v>Lansing, MI</v>
          </cell>
          <cell r="B49">
            <v>2846.5874392979999</v>
          </cell>
          <cell r="C49">
            <v>10.854290932954701</v>
          </cell>
          <cell r="D49">
            <v>0.330879142867326</v>
          </cell>
          <cell r="E49">
            <v>0.29067364610607899</v>
          </cell>
          <cell r="F49">
            <v>5.1881147241941798</v>
          </cell>
          <cell r="G49">
            <v>0</v>
          </cell>
          <cell r="H49">
            <v>0.69282751567465595</v>
          </cell>
          <cell r="I49">
            <v>18.722708136736198</v>
          </cell>
          <cell r="J49">
            <v>0.89870404109491098</v>
          </cell>
          <cell r="K49">
            <v>22.412562672612399</v>
          </cell>
          <cell r="L49">
            <v>12.458549361353199</v>
          </cell>
          <cell r="M49">
            <v>28.024207557626401</v>
          </cell>
          <cell r="N49">
            <v>15.8254669617583</v>
          </cell>
          <cell r="O49">
            <v>8.28801720220474</v>
          </cell>
          <cell r="P49">
            <v>20.323346099779599</v>
          </cell>
          <cell r="Q49">
            <v>4.1570726697204998</v>
          </cell>
          <cell r="R49">
            <v>-5.7969406415386597</v>
          </cell>
          <cell r="S49">
            <v>9.7687175547344598</v>
          </cell>
          <cell r="T49">
            <v>0.32969689134411501</v>
          </cell>
          <cell r="U49">
            <v>0.13472874292037601</v>
          </cell>
          <cell r="V49">
            <v>0.57712735723984399</v>
          </cell>
          <cell r="W49">
            <v>313532</v>
          </cell>
          <cell r="X49">
            <v>300032</v>
          </cell>
          <cell r="Y49">
            <v>0.46721813384426802</v>
          </cell>
          <cell r="Z49">
            <v>1.22771630172961</v>
          </cell>
          <cell r="AA49">
            <v>0.68245494146580898</v>
          </cell>
          <cell r="AB49">
            <v>1.5351112215112701</v>
          </cell>
          <cell r="AC49">
            <v>7.14841313569666E-5</v>
          </cell>
        </row>
        <row r="50">
          <cell r="A50" t="str">
            <v>Mauldin--Simpsonville, SC</v>
          </cell>
          <cell r="B50">
            <v>617.63358226039702</v>
          </cell>
          <cell r="C50">
            <v>4.1460174417646298</v>
          </cell>
          <cell r="D50">
            <v>0.918674007128232</v>
          </cell>
          <cell r="E50">
            <v>0.25822109414664601</v>
          </cell>
          <cell r="F50">
            <v>0.30188780769910101</v>
          </cell>
          <cell r="G50">
            <v>0</v>
          </cell>
          <cell r="H50">
            <v>0.101527506433158</v>
          </cell>
          <cell r="I50">
            <v>6.0240578688611501</v>
          </cell>
          <cell r="J50">
            <v>0.11804895545097201</v>
          </cell>
          <cell r="K50">
            <v>17.211807811654801</v>
          </cell>
          <cell r="L50">
            <v>11.5798142209222</v>
          </cell>
          <cell r="M50">
            <v>28.479319360672399</v>
          </cell>
          <cell r="N50">
            <v>15.4348891794333</v>
          </cell>
          <cell r="O50">
            <v>10.383994835202</v>
          </cell>
          <cell r="P50">
            <v>25.539784206640899</v>
          </cell>
          <cell r="Q50">
            <v>11.367430999032001</v>
          </cell>
          <cell r="R50">
            <v>5.7354374082995401</v>
          </cell>
          <cell r="S50">
            <v>22.6349425480497</v>
          </cell>
          <cell r="T50">
            <v>0.296290830942464</v>
          </cell>
          <cell r="U50">
            <v>0.17355280321996899</v>
          </cell>
          <cell r="V50">
            <v>0.45296274234170197</v>
          </cell>
          <cell r="W50">
            <v>120577</v>
          </cell>
          <cell r="X50">
            <v>77831</v>
          </cell>
          <cell r="Y50">
            <v>0.17968105623840699</v>
          </cell>
          <cell r="Z50">
            <v>2.9450202071982301</v>
          </cell>
          <cell r="AA50">
            <v>1.98135996226528</v>
          </cell>
          <cell r="AB50">
            <v>4.8729437327111604</v>
          </cell>
          <cell r="AC50">
            <v>1.4274536446963099E-4</v>
          </cell>
        </row>
        <row r="51">
          <cell r="A51" t="str">
            <v>Greensboro, NC</v>
          </cell>
          <cell r="B51">
            <v>2257.3819862291698</v>
          </cell>
          <cell r="C51">
            <v>12.5854405850485</v>
          </cell>
          <cell r="D51">
            <v>0.35957419601943502</v>
          </cell>
          <cell r="E51">
            <v>2.7154660709647098</v>
          </cell>
          <cell r="F51">
            <v>2.0130214401650299</v>
          </cell>
          <cell r="G51">
            <v>0</v>
          </cell>
          <cell r="H51">
            <v>0.62039211332564703</v>
          </cell>
          <cell r="I51">
            <v>19.054074750153301</v>
          </cell>
          <cell r="J51">
            <v>0.29552829535278802</v>
          </cell>
          <cell r="K51">
            <v>19.307121436729702</v>
          </cell>
          <cell r="L51">
            <v>15.2160447790086</v>
          </cell>
          <cell r="M51">
            <v>23.286903495948401</v>
          </cell>
          <cell r="N51">
            <v>15.236512034545299</v>
          </cell>
          <cell r="O51">
            <v>11.7261250439694</v>
          </cell>
          <cell r="P51">
            <v>17.999760279392099</v>
          </cell>
          <cell r="Q51">
            <v>0.71769873585356603</v>
          </cell>
          <cell r="R51">
            <v>-3.37337792186747</v>
          </cell>
          <cell r="S51">
            <v>4.6974807950723498</v>
          </cell>
          <cell r="T51">
            <v>0.444008030775002</v>
          </cell>
          <cell r="U51">
            <v>0.30018522155645999</v>
          </cell>
          <cell r="V51">
            <v>0.57999076726833199</v>
          </cell>
          <cell r="W51">
            <v>311810</v>
          </cell>
          <cell r="X51">
            <v>267884</v>
          </cell>
          <cell r="Y51">
            <v>0.46465204927720699</v>
          </cell>
          <cell r="Z51">
            <v>1.0386079087770499</v>
          </cell>
          <cell r="AA51">
            <v>0.81853240005627004</v>
          </cell>
          <cell r="AB51">
            <v>1.2526964323023799</v>
          </cell>
          <cell r="AC51">
            <v>6.1919506868701106E-5</v>
          </cell>
        </row>
        <row r="52">
          <cell r="A52" t="str">
            <v>Appleton, WI</v>
          </cell>
          <cell r="B52">
            <v>2081.3048756606699</v>
          </cell>
          <cell r="C52">
            <v>8.8548720223148401</v>
          </cell>
          <cell r="D52">
            <v>0.31064240175017699</v>
          </cell>
          <cell r="E52">
            <v>1.47108014962373E-2</v>
          </cell>
          <cell r="F52">
            <v>10.8654269586869</v>
          </cell>
          <cell r="G52">
            <v>0</v>
          </cell>
          <cell r="H52">
            <v>0.80196213773915104</v>
          </cell>
          <cell r="I52">
            <v>21.5017766546088</v>
          </cell>
          <cell r="J52">
            <v>0.33205464185005201</v>
          </cell>
          <cell r="K52">
            <v>32.8911869124681</v>
          </cell>
          <cell r="L52">
            <v>25.1614956039056</v>
          </cell>
          <cell r="M52">
            <v>43.908278701297803</v>
          </cell>
          <cell r="N52">
            <v>15.0030418449628</v>
          </cell>
          <cell r="O52">
            <v>11.906617224279</v>
          </cell>
          <cell r="P52">
            <v>19.242790347158799</v>
          </cell>
          <cell r="Q52">
            <v>11.7115179486307</v>
          </cell>
          <cell r="R52">
            <v>3.9818266400682201</v>
          </cell>
          <cell r="S52">
            <v>22.728609737460499</v>
          </cell>
          <cell r="T52">
            <v>0.224330906959575</v>
          </cell>
          <cell r="U52">
            <v>7.7768635950030293E-2</v>
          </cell>
          <cell r="V52">
            <v>0.43392948504547701</v>
          </cell>
          <cell r="W52">
            <v>216154</v>
          </cell>
          <cell r="X52">
            <v>187683</v>
          </cell>
          <cell r="Y52">
            <v>0.32210769077151302</v>
          </cell>
          <cell r="Z52">
            <v>1.5529603870875901</v>
          </cell>
          <cell r="AA52">
            <v>1.18800230763128</v>
          </cell>
          <cell r="AB52">
            <v>2.0731333797647</v>
          </cell>
          <cell r="AC52">
            <v>1.5216552510001201E-4</v>
          </cell>
        </row>
        <row r="53">
          <cell r="A53" t="str">
            <v>York, PA</v>
          </cell>
          <cell r="B53">
            <v>2282.6745940241199</v>
          </cell>
          <cell r="C53">
            <v>5.1742580634887299</v>
          </cell>
          <cell r="D53">
            <v>1.0578069136153001</v>
          </cell>
          <cell r="E53">
            <v>5.8665841834830403E-2</v>
          </cell>
          <cell r="F53">
            <v>5.1387873742944796</v>
          </cell>
          <cell r="G53">
            <v>0</v>
          </cell>
          <cell r="H53">
            <v>0.95011075229403696</v>
          </cell>
          <cell r="I53">
            <v>13.629956517447701</v>
          </cell>
          <cell r="J53">
            <v>0.90453948053606603</v>
          </cell>
          <cell r="K53">
            <v>24.9721783821232</v>
          </cell>
          <cell r="L53">
            <v>20.316502481118398</v>
          </cell>
          <cell r="M53">
            <v>31.268251131695799</v>
          </cell>
          <cell r="N53">
            <v>14.5636041876947</v>
          </cell>
          <cell r="O53">
            <v>11.8933361941905</v>
          </cell>
          <cell r="P53">
            <v>17.915019959424701</v>
          </cell>
          <cell r="Q53">
            <v>11.6880099560597</v>
          </cell>
          <cell r="R53">
            <v>7.0323340550549602</v>
          </cell>
          <cell r="S53">
            <v>17.9840827056323</v>
          </cell>
          <cell r="T53">
            <v>0.21495975780722501</v>
          </cell>
          <cell r="U53">
            <v>8.7061062446691304E-2</v>
          </cell>
          <cell r="V53">
            <v>0.369969805625189</v>
          </cell>
          <cell r="W53">
            <v>232045</v>
          </cell>
          <cell r="X53">
            <v>192903</v>
          </cell>
          <cell r="Y53">
            <v>0.34578809138427102</v>
          </cell>
          <cell r="Z53">
            <v>1.8798450592607601</v>
          </cell>
          <cell r="AA53">
            <v>1.5293770621921301</v>
          </cell>
          <cell r="AB53">
            <v>2.3537981549787999</v>
          </cell>
          <cell r="AC53">
            <v>1.0761782577570299E-4</v>
          </cell>
        </row>
        <row r="54">
          <cell r="A54" t="str">
            <v>Concord, NC</v>
          </cell>
          <cell r="B54">
            <v>2671.9891725969301</v>
          </cell>
          <cell r="C54">
            <v>6.8604989488035697</v>
          </cell>
          <cell r="D54">
            <v>0.18636996061320399</v>
          </cell>
          <cell r="E54">
            <v>1.5696534721678601</v>
          </cell>
          <cell r="F54">
            <v>3.6398562855288499</v>
          </cell>
          <cell r="G54">
            <v>0</v>
          </cell>
          <cell r="H54">
            <v>0.48995362044181301</v>
          </cell>
          <cell r="I54">
            <v>13.306938691344801</v>
          </cell>
          <cell r="J54">
            <v>0.24039570817130801</v>
          </cell>
          <cell r="K54">
            <v>20.947986129185701</v>
          </cell>
          <cell r="L54">
            <v>18.2333007868517</v>
          </cell>
          <cell r="M54">
            <v>24.570216649437299</v>
          </cell>
          <cell r="N54">
            <v>14.1132816900416</v>
          </cell>
          <cell r="O54">
            <v>11.937356233131201</v>
          </cell>
          <cell r="P54">
            <v>17.046027409106699</v>
          </cell>
          <cell r="Q54">
            <v>7.9612581334591503</v>
          </cell>
          <cell r="R54">
            <v>5.2465727911251197</v>
          </cell>
          <cell r="S54">
            <v>11.583488653710701</v>
          </cell>
          <cell r="T54">
            <v>0.30366494980592201</v>
          </cell>
          <cell r="U54">
            <v>0.18080875237035199</v>
          </cell>
          <cell r="V54">
            <v>0.42374607350548199</v>
          </cell>
          <cell r="W54">
            <v>214881</v>
          </cell>
          <cell r="X54">
            <v>115057</v>
          </cell>
          <cell r="Y54">
            <v>0.32021069561827897</v>
          </cell>
          <cell r="Z54">
            <v>1.6130303288156</v>
          </cell>
          <cell r="AA54">
            <v>1.4039949703151899</v>
          </cell>
          <cell r="AB54">
            <v>1.8919481995405101</v>
          </cell>
          <cell r="AC54">
            <v>9.7486451241318503E-5</v>
          </cell>
        </row>
        <row r="55">
          <cell r="A55" t="str">
            <v>Kingsport, TN--VA</v>
          </cell>
          <cell r="B55">
            <v>3006.4113167996302</v>
          </cell>
          <cell r="C55">
            <v>16.937472527905701</v>
          </cell>
          <cell r="D55">
            <v>0.51716197128954</v>
          </cell>
          <cell r="E55">
            <v>1.28228089887316</v>
          </cell>
          <cell r="F55">
            <v>4.3106653508706101</v>
          </cell>
          <cell r="G55">
            <v>4.1244573769371797</v>
          </cell>
          <cell r="H55">
            <v>1.32290188378192</v>
          </cell>
          <cell r="I55">
            <v>28.860654521616802</v>
          </cell>
          <cell r="J55">
            <v>0.20690487293642601</v>
          </cell>
          <cell r="K55">
            <v>22.202945620702799</v>
          </cell>
          <cell r="L55">
            <v>18.6283753851977</v>
          </cell>
          <cell r="M55">
            <v>27.644466831627899</v>
          </cell>
          <cell r="N55">
            <v>12.510730706369101</v>
          </cell>
          <cell r="O55">
            <v>10.411953255011101</v>
          </cell>
          <cell r="P55">
            <v>16.234917612460102</v>
          </cell>
          <cell r="Q55">
            <v>-6.49889926189182</v>
          </cell>
          <cell r="R55">
            <v>-10.0734694973968</v>
          </cell>
          <cell r="S55">
            <v>-1.0573780509667099</v>
          </cell>
          <cell r="T55">
            <v>0.51601436431516601</v>
          </cell>
          <cell r="U55">
            <v>0.31058622424243398</v>
          </cell>
          <cell r="V55">
            <v>0.71677657976509801</v>
          </cell>
          <cell r="W55">
            <v>106571</v>
          </cell>
          <cell r="X55">
            <v>95766</v>
          </cell>
          <cell r="Y55">
            <v>0.158809639022229</v>
          </cell>
          <cell r="Z55">
            <v>0.77357207216206203</v>
          </cell>
          <cell r="AA55">
            <v>0.64903059233291305</v>
          </cell>
          <cell r="AB55">
            <v>0.963159927339446</v>
          </cell>
          <cell r="AC55">
            <v>2.0833946965593601E-4</v>
          </cell>
        </row>
        <row r="56">
          <cell r="A56" t="str">
            <v>Modesto, CA</v>
          </cell>
          <cell r="B56">
            <v>2375.9741308095199</v>
          </cell>
          <cell r="C56">
            <v>3.1005534836695601</v>
          </cell>
          <cell r="D56">
            <v>0.58307521090224401</v>
          </cell>
          <cell r="E56">
            <v>5.0307317001156301E-2</v>
          </cell>
          <cell r="F56">
            <v>46.098043922025603</v>
          </cell>
          <cell r="G56">
            <v>0</v>
          </cell>
          <cell r="H56">
            <v>1.3080007056824301</v>
          </cell>
          <cell r="I56">
            <v>52.257696866377003</v>
          </cell>
          <cell r="J56">
            <v>0.583976597854718</v>
          </cell>
          <cell r="K56">
            <v>103.455686136029</v>
          </cell>
          <cell r="L56">
            <v>88.806622959922905</v>
          </cell>
          <cell r="M56">
            <v>127.384510146284</v>
          </cell>
          <cell r="N56">
            <v>12.421197801981799</v>
          </cell>
          <cell r="O56">
            <v>9.58101069173971</v>
          </cell>
          <cell r="P56">
            <v>17.1653369085195</v>
          </cell>
          <cell r="Q56">
            <v>51.731728898893302</v>
          </cell>
          <cell r="R56">
            <v>37.082665722787198</v>
          </cell>
          <cell r="S56">
            <v>75.660552909148507</v>
          </cell>
          <cell r="T56">
            <v>0.38150881320552299</v>
          </cell>
          <cell r="U56">
            <v>0.20781920685205399</v>
          </cell>
          <cell r="V56">
            <v>0.58270565366735905</v>
          </cell>
          <cell r="W56">
            <v>358172</v>
          </cell>
          <cell r="X56">
            <v>310945</v>
          </cell>
          <cell r="Y56">
            <v>0.53373962924125595</v>
          </cell>
          <cell r="Z56">
            <v>2.0001502526522001</v>
          </cell>
          <cell r="AA56">
            <v>1.71693404185562</v>
          </cell>
          <cell r="AB56">
            <v>2.4627757996603399</v>
          </cell>
          <cell r="AC56">
            <v>2.8884358949339702E-4</v>
          </cell>
        </row>
        <row r="57">
          <cell r="A57" t="str">
            <v>Nashville-Davidson, TN</v>
          </cell>
          <cell r="B57">
            <v>6193.9475226553996</v>
          </cell>
          <cell r="C57">
            <v>3.90923273811811</v>
          </cell>
          <cell r="D57">
            <v>5.8384153327351402</v>
          </cell>
          <cell r="E57">
            <v>6.0784110852714699</v>
          </cell>
          <cell r="F57">
            <v>9.1713287558731302</v>
          </cell>
          <cell r="G57">
            <v>0.46455406500098301</v>
          </cell>
          <cell r="H57">
            <v>1.14234658298845</v>
          </cell>
          <cell r="I57">
            <v>29.497486108952799</v>
          </cell>
          <cell r="J57">
            <v>1.4483414298463999</v>
          </cell>
          <cell r="K57">
            <v>32.0009871280865</v>
          </cell>
          <cell r="L57">
            <v>26.502325223470098</v>
          </cell>
          <cell r="M57">
            <v>40.4110692231896</v>
          </cell>
          <cell r="N57">
            <v>12.029387478152801</v>
          </cell>
          <cell r="O57">
            <v>9.3759680072451292</v>
          </cell>
          <cell r="P57">
            <v>16.615826863967001</v>
          </cell>
          <cell r="Q57">
            <v>3.9483571382528599</v>
          </cell>
          <cell r="R57">
            <v>-1.5503047663635501</v>
          </cell>
          <cell r="S57">
            <v>12.358439233355901</v>
          </cell>
          <cell r="T57">
            <v>0.215484137476602</v>
          </cell>
          <cell r="U57">
            <v>0.108694998828806</v>
          </cell>
          <cell r="V57">
            <v>0.31782145356775898</v>
          </cell>
          <cell r="W57">
            <v>969587</v>
          </cell>
          <cell r="X57">
            <v>749935</v>
          </cell>
          <cell r="Y57">
            <v>1.44485611911914</v>
          </cell>
          <cell r="Z57">
            <v>1.1407481986424699</v>
          </cell>
          <cell r="AA57">
            <v>0.94473584947559597</v>
          </cell>
          <cell r="AB57">
            <v>1.44054476310544</v>
          </cell>
          <cell r="AC57">
            <v>3.3004760922007598E-5</v>
          </cell>
        </row>
        <row r="58">
          <cell r="A58" t="str">
            <v>Fort Collins, CO</v>
          </cell>
          <cell r="B58">
            <v>4411.0179776329196</v>
          </cell>
          <cell r="C58">
            <v>7.5076403671343703</v>
          </cell>
          <cell r="D58">
            <v>0.15732597588959499</v>
          </cell>
          <cell r="E58">
            <v>10.7576395400121</v>
          </cell>
          <cell r="F58">
            <v>9.2380207758236796</v>
          </cell>
          <cell r="G58">
            <v>0</v>
          </cell>
          <cell r="H58">
            <v>0.53956201384306002</v>
          </cell>
          <cell r="I58">
            <v>29.593387414994901</v>
          </cell>
          <cell r="J58">
            <v>0.999099116840381</v>
          </cell>
          <cell r="K58">
            <v>35.2876885639254</v>
          </cell>
          <cell r="L58">
            <v>33.418833856581301</v>
          </cell>
          <cell r="M58">
            <v>38.626557506697402</v>
          </cell>
          <cell r="N58">
            <v>11.404238662111</v>
          </cell>
          <cell r="O58">
            <v>10.464770445449901</v>
          </cell>
          <cell r="P58">
            <v>12.211941017899299</v>
          </cell>
          <cell r="Q58">
            <v>6.0884007743822499</v>
          </cell>
          <cell r="R58">
            <v>4.2195460670381797</v>
          </cell>
          <cell r="S58">
            <v>9.4272697171542195</v>
          </cell>
          <cell r="T58">
            <v>0.20003098247144199</v>
          </cell>
          <cell r="U58">
            <v>0.11327924103449501</v>
          </cell>
          <cell r="V58">
            <v>0.30430308895387898</v>
          </cell>
          <cell r="W58">
            <v>264465</v>
          </cell>
          <cell r="X58">
            <v>206757</v>
          </cell>
          <cell r="Y58">
            <v>0.39409962545170701</v>
          </cell>
          <cell r="Z58">
            <v>1.2085119616021101</v>
          </cell>
          <cell r="AA58">
            <v>1.14450852696993</v>
          </cell>
          <cell r="AB58">
            <v>1.32285957743566</v>
          </cell>
          <cell r="AC58">
            <v>1.33430467411284E-4</v>
          </cell>
        </row>
        <row r="59">
          <cell r="A59" t="str">
            <v>Mission Viejo--Lake Forest--San Clemente, CA</v>
          </cell>
          <cell r="B59">
            <v>1682.38143485147</v>
          </cell>
          <cell r="C59">
            <v>12.3290763001896</v>
          </cell>
          <cell r="D59">
            <v>3.10351933219789</v>
          </cell>
          <cell r="E59">
            <v>0</v>
          </cell>
          <cell r="F59">
            <v>0.72717916976860097</v>
          </cell>
          <cell r="G59">
            <v>0</v>
          </cell>
          <cell r="H59">
            <v>1.3475849928885799</v>
          </cell>
          <cell r="I59">
            <v>18.969607229418301</v>
          </cell>
          <cell r="J59">
            <v>0.59245950975865702</v>
          </cell>
          <cell r="K59">
            <v>16.704752388471402</v>
          </cell>
          <cell r="L59">
            <v>12.844712257415299</v>
          </cell>
          <cell r="M59">
            <v>20.1182808236663</v>
          </cell>
          <cell r="N59">
            <v>11.236843192243899</v>
          </cell>
          <cell r="O59">
            <v>9.7581048518316198</v>
          </cell>
          <cell r="P59">
            <v>12.3262430914716</v>
          </cell>
          <cell r="Q59">
            <v>-1.39506691633197</v>
          </cell>
          <cell r="R59">
            <v>-5.2551070473880701</v>
          </cell>
          <cell r="S59">
            <v>2.01846151886292</v>
          </cell>
          <cell r="T59">
            <v>0.51939428392027398</v>
          </cell>
          <cell r="U59">
            <v>0.38623056416322299</v>
          </cell>
          <cell r="V59">
            <v>0.65032116431260301</v>
          </cell>
          <cell r="W59">
            <v>583681</v>
          </cell>
          <cell r="X59">
            <v>533015</v>
          </cell>
          <cell r="Y59">
            <v>0.86978792461489296</v>
          </cell>
          <cell r="Z59">
            <v>0.92292371029572895</v>
          </cell>
          <cell r="AA59">
            <v>0.70965969555323405</v>
          </cell>
          <cell r="AB59">
            <v>1.11151832429218</v>
          </cell>
          <cell r="AC59">
            <v>2.8619661062243599E-5</v>
          </cell>
        </row>
        <row r="60">
          <cell r="A60" t="str">
            <v>Tallahassee, FL</v>
          </cell>
          <cell r="B60">
            <v>2502.17095646387</v>
          </cell>
          <cell r="C60">
            <v>3.4247843242870499</v>
          </cell>
          <cell r="D60">
            <v>2.15990097528618E-2</v>
          </cell>
          <cell r="E60">
            <v>1.4617463136542001E-2</v>
          </cell>
          <cell r="F60">
            <v>1.7234471849248201</v>
          </cell>
          <cell r="G60">
            <v>0</v>
          </cell>
          <cell r="H60">
            <v>0.39272095980152</v>
          </cell>
          <cell r="I60">
            <v>6.1180550592831002</v>
          </cell>
          <cell r="J60">
            <v>0.182911359567794</v>
          </cell>
          <cell r="K60">
            <v>15.5788774028986</v>
          </cell>
          <cell r="L60">
            <v>13.030034327128501</v>
          </cell>
          <cell r="M60">
            <v>18.124389459070301</v>
          </cell>
          <cell r="N60">
            <v>10.9599632057365</v>
          </cell>
          <cell r="O60">
            <v>9.0660780469117501</v>
          </cell>
          <cell r="P60">
            <v>12.887002217964801</v>
          </cell>
          <cell r="Q60">
            <v>9.8187971014280198</v>
          </cell>
          <cell r="R60">
            <v>7.2699540256579196</v>
          </cell>
          <cell r="S60">
            <v>12.364309157599701</v>
          </cell>
          <cell r="T60">
            <v>0.22656324146239301</v>
          </cell>
          <cell r="U60">
            <v>5.30508286872272E-2</v>
          </cell>
          <cell r="V60">
            <v>0.44059514034748698</v>
          </cell>
          <cell r="W60">
            <v>240223</v>
          </cell>
          <cell r="X60">
            <v>204260</v>
          </cell>
          <cell r="Y60">
            <v>0.35797475781250898</v>
          </cell>
          <cell r="Z60">
            <v>2.7046285099395502</v>
          </cell>
          <cell r="AA60">
            <v>2.2621272005186799</v>
          </cell>
          <cell r="AB60">
            <v>3.1465515254089498</v>
          </cell>
          <cell r="AC60">
            <v>6.4851731111919398E-5</v>
          </cell>
        </row>
        <row r="61">
          <cell r="A61" t="str">
            <v>Laredo, TX</v>
          </cell>
          <cell r="B61">
            <v>3427.6631666215198</v>
          </cell>
          <cell r="C61">
            <v>7.8426742564352097</v>
          </cell>
          <cell r="D61">
            <v>1.01476997792819</v>
          </cell>
          <cell r="E61">
            <v>10.6367174584348</v>
          </cell>
          <cell r="F61">
            <v>1.0803776955879401</v>
          </cell>
          <cell r="G61">
            <v>0</v>
          </cell>
          <cell r="H61">
            <v>9.8993774770130896E-2</v>
          </cell>
          <cell r="I61">
            <v>21.585831678046301</v>
          </cell>
          <cell r="J61">
            <v>0.56101912174631696</v>
          </cell>
          <cell r="K61">
            <v>25.324937465006901</v>
          </cell>
          <cell r="L61">
            <v>16.904827446374199</v>
          </cell>
          <cell r="M61">
            <v>29.840365825945</v>
          </cell>
          <cell r="N61">
            <v>10.617194320204201</v>
          </cell>
          <cell r="O61">
            <v>4.7232316404092201</v>
          </cell>
          <cell r="P61">
            <v>13.634102007091199</v>
          </cell>
          <cell r="Q61">
            <v>4.0903851801042901</v>
          </cell>
          <cell r="R61">
            <v>-4.3297248385284703</v>
          </cell>
          <cell r="S61">
            <v>8.6058135410423997</v>
          </cell>
          <cell r="T61">
            <v>0.359183639414145</v>
          </cell>
          <cell r="U61">
            <v>0.18336503059234799</v>
          </cell>
          <cell r="V61">
            <v>0.57826998506223604</v>
          </cell>
          <cell r="W61">
            <v>235730</v>
          </cell>
          <cell r="X61">
            <v>175586</v>
          </cell>
          <cell r="Y61">
            <v>0.35127939314363199</v>
          </cell>
          <cell r="Z61">
            <v>1.19262874607497</v>
          </cell>
          <cell r="AA61">
            <v>0.79610001753572002</v>
          </cell>
          <cell r="AB61">
            <v>1.4052740752702799</v>
          </cell>
          <cell r="AC61">
            <v>1.0743196650832201E-4</v>
          </cell>
        </row>
        <row r="62">
          <cell r="A62" t="str">
            <v>Wichita, KS</v>
          </cell>
          <cell r="B62">
            <v>3064.0915558019401</v>
          </cell>
          <cell r="C62">
            <v>6.0943527591384603</v>
          </cell>
          <cell r="D62">
            <v>2.3354209913630002</v>
          </cell>
          <cell r="E62">
            <v>0.320442139653902</v>
          </cell>
          <cell r="F62">
            <v>4.1728205224447601</v>
          </cell>
          <cell r="G62">
            <v>0</v>
          </cell>
          <cell r="H62">
            <v>0.57548212192188797</v>
          </cell>
          <cell r="I62">
            <v>15.5635496343032</v>
          </cell>
          <cell r="J62">
            <v>1.36037116410982</v>
          </cell>
          <cell r="K62">
            <v>16.339326819214101</v>
          </cell>
          <cell r="L62">
            <v>14.474230797387699</v>
          </cell>
          <cell r="M62">
            <v>18.019010647451399</v>
          </cell>
          <cell r="N62">
            <v>10.4915908676921</v>
          </cell>
          <cell r="O62">
            <v>9.5070955600931697</v>
          </cell>
          <cell r="P62">
            <v>11.833277243531599</v>
          </cell>
          <cell r="Q62">
            <v>1.4804371205823199</v>
          </cell>
          <cell r="R62">
            <v>-0.38465890124407798</v>
          </cell>
          <cell r="S62">
            <v>3.1601209488196398</v>
          </cell>
          <cell r="T62">
            <v>0.28860001198734597</v>
          </cell>
          <cell r="U62">
            <v>0.171408931921606</v>
          </cell>
          <cell r="V62">
            <v>0.42387589299091399</v>
          </cell>
          <cell r="W62">
            <v>472870</v>
          </cell>
          <cell r="X62">
            <v>422301</v>
          </cell>
          <cell r="Y62">
            <v>0.70465993567144503</v>
          </cell>
          <cell r="Z62">
            <v>1.09963309174565</v>
          </cell>
          <cell r="AA62">
            <v>0.97411254077217502</v>
          </cell>
          <cell r="AB62">
            <v>1.2126754429781199</v>
          </cell>
          <cell r="AC62">
            <v>3.4553528071592902E-5</v>
          </cell>
        </row>
        <row r="63">
          <cell r="A63" t="str">
            <v>Canton, OH</v>
          </cell>
          <cell r="B63">
            <v>1719.2095902133799</v>
          </cell>
          <cell r="C63">
            <v>8.7011135114690905</v>
          </cell>
          <cell r="D63">
            <v>0.337480107309235</v>
          </cell>
          <cell r="E63">
            <v>9.7817480950039606</v>
          </cell>
          <cell r="F63">
            <v>3.7113369621921501</v>
          </cell>
          <cell r="G63">
            <v>0.44104004336674502</v>
          </cell>
          <cell r="H63">
            <v>0.67026058957038204</v>
          </cell>
          <cell r="I63">
            <v>24.897894590701</v>
          </cell>
          <cell r="J63">
            <v>0.83879084222562605</v>
          </cell>
          <cell r="K63">
            <v>24.573237823173798</v>
          </cell>
          <cell r="L63">
            <v>15.143162854991299</v>
          </cell>
          <cell r="M63">
            <v>32.5557503026278</v>
          </cell>
          <cell r="N63">
            <v>10.4044264160875</v>
          </cell>
          <cell r="O63">
            <v>4.8872574976370702</v>
          </cell>
          <cell r="P63">
            <v>14.555734922046801</v>
          </cell>
          <cell r="Q63">
            <v>9.1467672036657593E-2</v>
          </cell>
          <cell r="R63">
            <v>-9.3386072961458702</v>
          </cell>
          <cell r="S63">
            <v>8.0739801514906304</v>
          </cell>
          <cell r="T63">
            <v>0.35648399303921102</v>
          </cell>
          <cell r="U63">
            <v>0.14744609578162499</v>
          </cell>
          <cell r="V63">
            <v>0.60514331407090804</v>
          </cell>
          <cell r="W63">
            <v>279245</v>
          </cell>
          <cell r="X63">
            <v>266595</v>
          </cell>
          <cell r="Y63">
            <v>0.41612443956388101</v>
          </cell>
          <cell r="Z63">
            <v>1.0037361543496199</v>
          </cell>
          <cell r="AA63">
            <v>0.61854852657735204</v>
          </cell>
          <cell r="AB63">
            <v>1.3297956030812399</v>
          </cell>
          <cell r="AC63">
            <v>8.7998846257493802E-5</v>
          </cell>
        </row>
        <row r="64">
          <cell r="A64" t="str">
            <v>Fort Smith, AR--OK</v>
          </cell>
          <cell r="B64">
            <v>2364.6182175364202</v>
          </cell>
          <cell r="C64">
            <v>3.9468257107537501</v>
          </cell>
          <cell r="D64">
            <v>0.380335622985497</v>
          </cell>
          <cell r="E64">
            <v>7.8689649761400897</v>
          </cell>
          <cell r="F64">
            <v>3.7686195394770401</v>
          </cell>
          <cell r="G64">
            <v>2.30265812062953</v>
          </cell>
          <cell r="H64">
            <v>0.372303731624269</v>
          </cell>
          <cell r="I64">
            <v>19.3296701760523</v>
          </cell>
          <cell r="J64">
            <v>0.50674969902605205</v>
          </cell>
          <cell r="K64">
            <v>37.790679219393098</v>
          </cell>
          <cell r="L64">
            <v>32.137803794968498</v>
          </cell>
          <cell r="M64">
            <v>41.046851347540802</v>
          </cell>
          <cell r="N64">
            <v>9.6634676570754898</v>
          </cell>
          <cell r="O64">
            <v>8.8330040512132495</v>
          </cell>
          <cell r="P64">
            <v>10.431766549771</v>
          </cell>
          <cell r="Q64">
            <v>18.6442218187569</v>
          </cell>
          <cell r="R64">
            <v>12.9913463943323</v>
          </cell>
          <cell r="S64">
            <v>21.9003939469046</v>
          </cell>
          <cell r="T64">
            <v>0.50380266446056499</v>
          </cell>
          <cell r="U64">
            <v>0.27284150612621799</v>
          </cell>
          <cell r="V64">
            <v>0.74507904985988305</v>
          </cell>
          <cell r="W64">
            <v>122947</v>
          </cell>
          <cell r="X64">
            <v>106470</v>
          </cell>
          <cell r="Y64">
            <v>0.18321277541607001</v>
          </cell>
          <cell r="Z64">
            <v>1.97376874628187</v>
          </cell>
          <cell r="AA64">
            <v>1.6785248112739899</v>
          </cell>
          <cell r="AB64">
            <v>2.14383530533313</v>
          </cell>
          <cell r="AC64">
            <v>3.0737374006192201E-4</v>
          </cell>
        </row>
        <row r="65">
          <cell r="A65" t="str">
            <v>Jacksonville, NC</v>
          </cell>
          <cell r="B65">
            <v>1589.35179223515</v>
          </cell>
          <cell r="C65">
            <v>4.5848620668476396</v>
          </cell>
          <cell r="D65">
            <v>2.64807114687662E-2</v>
          </cell>
          <cell r="E65">
            <v>0</v>
          </cell>
          <cell r="F65">
            <v>5.0496234854470501</v>
          </cell>
          <cell r="G65">
            <v>0</v>
          </cell>
          <cell r="H65">
            <v>0.14709807013334</v>
          </cell>
          <cell r="I65">
            <v>10.046719533739299</v>
          </cell>
          <cell r="J65">
            <v>8.1562244572498901E-2</v>
          </cell>
          <cell r="K65">
            <v>15.1790024549764</v>
          </cell>
          <cell r="L65">
            <v>13.4737559445523</v>
          </cell>
          <cell r="M65">
            <v>16.595613279116101</v>
          </cell>
          <cell r="N65">
            <v>9.4486299376847001</v>
          </cell>
          <cell r="O65">
            <v>8.6412868084093599</v>
          </cell>
          <cell r="P65">
            <v>10.312222763128601</v>
          </cell>
          <cell r="Q65">
            <v>5.2893758765071404</v>
          </cell>
          <cell r="R65">
            <v>3.58412936608307</v>
          </cell>
          <cell r="S65">
            <v>6.7059867006468599</v>
          </cell>
          <cell r="T65">
            <v>0.24476892339040901</v>
          </cell>
          <cell r="U65">
            <v>5.7915066868040502E-2</v>
          </cell>
          <cell r="V65">
            <v>0.52708728903381796</v>
          </cell>
          <cell r="W65">
            <v>105419</v>
          </cell>
          <cell r="X65">
            <v>95514</v>
          </cell>
          <cell r="Y65">
            <v>0.15709295527004799</v>
          </cell>
          <cell r="Z65">
            <v>1.5348408086532399</v>
          </cell>
          <cell r="AA65">
            <v>1.3624130130338801</v>
          </cell>
          <cell r="AB65">
            <v>1.6780829030740601</v>
          </cell>
          <cell r="AC65">
            <v>1.4398735005052599E-4</v>
          </cell>
        </row>
        <row r="66">
          <cell r="A66" t="str">
            <v>Lincoln, NE</v>
          </cell>
          <cell r="B66">
            <v>2925.2665331282901</v>
          </cell>
          <cell r="C66">
            <v>7.2388033169565196</v>
          </cell>
          <cell r="D66">
            <v>0.22161034825593001</v>
          </cell>
          <cell r="E66">
            <v>0</v>
          </cell>
          <cell r="F66">
            <v>6.0641784866716204</v>
          </cell>
          <cell r="G66">
            <v>0</v>
          </cell>
          <cell r="H66">
            <v>0.48011052495198397</v>
          </cell>
          <cell r="I66">
            <v>15.049052639133601</v>
          </cell>
          <cell r="J66">
            <v>0.65881289313061697</v>
          </cell>
          <cell r="K66">
            <v>15.224853485658601</v>
          </cell>
          <cell r="L66">
            <v>12.422187051144199</v>
          </cell>
          <cell r="M66">
            <v>17.4358625645838</v>
          </cell>
          <cell r="N66">
            <v>9.3550224465643907</v>
          </cell>
          <cell r="O66">
            <v>7.7352600514437899</v>
          </cell>
          <cell r="P66">
            <v>10.8243773415389</v>
          </cell>
          <cell r="Q66">
            <v>0.56133791569200997</v>
          </cell>
          <cell r="R66">
            <v>-2.2413285188223799</v>
          </cell>
          <cell r="S66">
            <v>2.7723469946171702</v>
          </cell>
          <cell r="T66">
            <v>0.20490720382764999</v>
          </cell>
          <cell r="U66">
            <v>0.10495917106703299</v>
          </cell>
          <cell r="V66">
            <v>0.328565273236264</v>
          </cell>
          <cell r="W66">
            <v>258719</v>
          </cell>
          <cell r="X66">
            <v>226582</v>
          </cell>
          <cell r="Y66">
            <v>0.38553706916696001</v>
          </cell>
          <cell r="Z66">
            <v>1.0382812643403001</v>
          </cell>
          <cell r="AA66">
            <v>0.84714930685428502</v>
          </cell>
          <cell r="AB66">
            <v>1.1890642787119401</v>
          </cell>
          <cell r="AC66">
            <v>5.88470637473811E-5</v>
          </cell>
        </row>
        <row r="67">
          <cell r="A67" t="str">
            <v>Bakersfield, CA</v>
          </cell>
          <cell r="B67">
            <v>3154.4530354940298</v>
          </cell>
          <cell r="C67">
            <v>3.5656854149274899</v>
          </cell>
          <cell r="D67">
            <v>0.85612092432618003</v>
          </cell>
          <cell r="E67">
            <v>16.965539022461801</v>
          </cell>
          <cell r="F67">
            <v>11.7995559901305</v>
          </cell>
          <cell r="G67">
            <v>0</v>
          </cell>
          <cell r="H67">
            <v>1.0011949909770499</v>
          </cell>
          <cell r="I67">
            <v>35.665579482523498</v>
          </cell>
          <cell r="J67">
            <v>0.69663940181852702</v>
          </cell>
          <cell r="K67">
            <v>78.308783126339705</v>
          </cell>
          <cell r="L67">
            <v>70.856580088284105</v>
          </cell>
          <cell r="M67">
            <v>89.506344904827699</v>
          </cell>
          <cell r="N67">
            <v>9.2894802734713995</v>
          </cell>
          <cell r="O67">
            <v>8.7219835228213398</v>
          </cell>
          <cell r="P67">
            <v>9.8951096771708702</v>
          </cell>
          <cell r="Q67">
            <v>43.424047381698102</v>
          </cell>
          <cell r="R67">
            <v>35.971844343642502</v>
          </cell>
          <cell r="S67">
            <v>54.621609160186097</v>
          </cell>
          <cell r="T67">
            <v>0.61059868949380802</v>
          </cell>
          <cell r="U67">
            <v>0.37180444959474301</v>
          </cell>
          <cell r="V67">
            <v>0.79871086712244599</v>
          </cell>
          <cell r="W67">
            <v>523994</v>
          </cell>
          <cell r="X67">
            <v>396125</v>
          </cell>
          <cell r="Y67">
            <v>0.78084373788191896</v>
          </cell>
          <cell r="Z67">
            <v>2.2447864790940302</v>
          </cell>
          <cell r="AA67">
            <v>2.0311628732680802</v>
          </cell>
          <cell r="AB67">
            <v>2.5657739121207501</v>
          </cell>
          <cell r="AC67">
            <v>1.4944595382073E-4</v>
          </cell>
        </row>
        <row r="68">
          <cell r="A68" t="str">
            <v>Tucson, AZ</v>
          </cell>
          <cell r="B68">
            <v>6545.9434504476803</v>
          </cell>
          <cell r="C68">
            <v>6.5451037984509401</v>
          </cell>
          <cell r="D68">
            <v>0.242665506707784</v>
          </cell>
          <cell r="E68">
            <v>2.1460844479941499</v>
          </cell>
          <cell r="F68">
            <v>3.9143645069285502</v>
          </cell>
          <cell r="G68">
            <v>0</v>
          </cell>
          <cell r="H68">
            <v>0.452794432172137</v>
          </cell>
          <cell r="I68">
            <v>15.1436589705099</v>
          </cell>
          <cell r="J68">
            <v>0.58617682863976195</v>
          </cell>
          <cell r="K68">
            <v>17.184050663285699</v>
          </cell>
          <cell r="L68">
            <v>13.5907954327895</v>
          </cell>
          <cell r="M68">
            <v>21.7766264087319</v>
          </cell>
          <cell r="N68">
            <v>8.5703707404266698</v>
          </cell>
          <cell r="O68">
            <v>6.7234200018824097</v>
          </cell>
          <cell r="P68">
            <v>11.567437166361501</v>
          </cell>
          <cell r="Q68">
            <v>3.2968611423923901</v>
          </cell>
          <cell r="R68">
            <v>-0.29639408810374501</v>
          </cell>
          <cell r="S68">
            <v>7.8894368878386301</v>
          </cell>
          <cell r="T68">
            <v>0.242123547067427</v>
          </cell>
          <cell r="U68">
            <v>0.161034012943197</v>
          </cell>
          <cell r="V68">
            <v>0.33549442456367901</v>
          </cell>
          <cell r="W68">
            <v>843168</v>
          </cell>
          <cell r="X68">
            <v>720425</v>
          </cell>
          <cell r="Y68">
            <v>1.25646944961664</v>
          </cell>
          <cell r="Z68">
            <v>1.23740304958265</v>
          </cell>
          <cell r="AA68">
            <v>0.97865701424627205</v>
          </cell>
          <cell r="AB68">
            <v>1.5681089666104799</v>
          </cell>
          <cell r="AC68">
            <v>2.0380340173352999E-5</v>
          </cell>
        </row>
        <row r="69">
          <cell r="A69" t="str">
            <v>Amarillo, TX</v>
          </cell>
          <cell r="B69">
            <v>2371.9325347246099</v>
          </cell>
          <cell r="C69">
            <v>3.6329837200519499</v>
          </cell>
          <cell r="D69">
            <v>1.0902554719017801</v>
          </cell>
          <cell r="E69">
            <v>10.1194411843666</v>
          </cell>
          <cell r="F69">
            <v>5.2677279351765796</v>
          </cell>
          <cell r="G69">
            <v>0</v>
          </cell>
          <cell r="H69">
            <v>0.26897547346301698</v>
          </cell>
          <cell r="I69">
            <v>21.343017485661701</v>
          </cell>
          <cell r="J69">
            <v>0.67058892939106296</v>
          </cell>
          <cell r="K69">
            <v>39.500375611250199</v>
          </cell>
          <cell r="L69">
            <v>30.5180437386141</v>
          </cell>
          <cell r="M69">
            <v>51.032623666373297</v>
          </cell>
          <cell r="N69">
            <v>8.1838681772859303</v>
          </cell>
          <cell r="O69">
            <v>7.1532228295686897</v>
          </cell>
          <cell r="P69">
            <v>8.9465316872927207</v>
          </cell>
          <cell r="Q69">
            <v>18.450402896899199</v>
          </cell>
          <cell r="R69">
            <v>9.4680710242631108</v>
          </cell>
          <cell r="S69">
            <v>29.982650952022301</v>
          </cell>
          <cell r="T69">
            <v>0.57218517352482001</v>
          </cell>
          <cell r="U69">
            <v>0.39109236288614302</v>
          </cell>
          <cell r="V69">
            <v>0.73994996310276895</v>
          </cell>
          <cell r="W69">
            <v>196651</v>
          </cell>
          <cell r="X69">
            <v>179312</v>
          </cell>
          <cell r="Y69">
            <v>0.293044771310773</v>
          </cell>
          <cell r="Z69">
            <v>1.8765048367174599</v>
          </cell>
          <cell r="AA69">
            <v>1.44979018038385</v>
          </cell>
          <cell r="AB69">
            <v>2.4243558107598502</v>
          </cell>
          <cell r="AC69">
            <v>2.0086536865436799E-4</v>
          </cell>
        </row>
        <row r="70">
          <cell r="A70" t="str">
            <v>Antioch, CA</v>
          </cell>
          <cell r="B70">
            <v>1270.3701012581701</v>
          </cell>
          <cell r="C70">
            <v>4.8222454392988503</v>
          </cell>
          <cell r="D70">
            <v>0.40286712216599302</v>
          </cell>
          <cell r="E70">
            <v>3.37907582797326</v>
          </cell>
          <cell r="F70">
            <v>4.9929936529919097</v>
          </cell>
          <cell r="G70">
            <v>0</v>
          </cell>
          <cell r="H70">
            <v>0.49822558708794201</v>
          </cell>
          <cell r="I70">
            <v>14.967716308870701</v>
          </cell>
          <cell r="J70">
            <v>0.45858491472362001</v>
          </cell>
          <cell r="K70">
            <v>12.6616895903535</v>
          </cell>
          <cell r="L70">
            <v>-1.0508126994198399</v>
          </cell>
          <cell r="M70">
            <v>21.5475103499111</v>
          </cell>
          <cell r="N70">
            <v>7.6359581430123296</v>
          </cell>
          <cell r="O70">
            <v>5.1322501010715902</v>
          </cell>
          <cell r="P70">
            <v>9.6116000875003405</v>
          </cell>
          <cell r="Q70">
            <v>-1.89230295388809</v>
          </cell>
          <cell r="R70">
            <v>-15.604805243661399</v>
          </cell>
          <cell r="S70">
            <v>6.9935178056695602</v>
          </cell>
          <cell r="T70">
            <v>0.24220225866683201</v>
          </cell>
          <cell r="U70">
            <v>0.13321572986946201</v>
          </cell>
          <cell r="V70">
            <v>0.369691444765336</v>
          </cell>
          <cell r="W70">
            <v>277634</v>
          </cell>
          <cell r="X70">
            <v>217591</v>
          </cell>
          <cell r="Y70">
            <v>0.41372376462919103</v>
          </cell>
          <cell r="Z70">
            <v>0.86998049173545799</v>
          </cell>
          <cell r="AA70">
            <v>-7.2200992011337006E-2</v>
          </cell>
          <cell r="AB70">
            <v>1.4805222886029701</v>
          </cell>
          <cell r="AC70">
            <v>4.56056880293966E-5</v>
          </cell>
        </row>
        <row r="71">
          <cell r="A71" t="str">
            <v>Santa Clarita, CA</v>
          </cell>
          <cell r="B71">
            <v>1607.5857834677799</v>
          </cell>
          <cell r="C71">
            <v>7.3954647841757302</v>
          </cell>
          <cell r="D71">
            <v>0.802339001967872</v>
          </cell>
          <cell r="E71">
            <v>2.7798143741366501</v>
          </cell>
          <cell r="F71">
            <v>0.46630671079657299</v>
          </cell>
          <cell r="G71">
            <v>0</v>
          </cell>
          <cell r="H71">
            <v>0.39557719116068801</v>
          </cell>
          <cell r="I71">
            <v>12.827566650662201</v>
          </cell>
          <cell r="J71">
            <v>0.60262587093111397</v>
          </cell>
          <cell r="K71">
            <v>9.6956759642227404</v>
          </cell>
          <cell r="L71">
            <v>7.1234802524644296</v>
          </cell>
          <cell r="M71">
            <v>12.085260142824801</v>
          </cell>
          <cell r="N71">
            <v>7.4230340853352699</v>
          </cell>
          <cell r="O71">
            <v>5.3917080079928699</v>
          </cell>
          <cell r="P71">
            <v>9.2697540046178606</v>
          </cell>
          <cell r="Q71">
            <v>-2.7464519689458902</v>
          </cell>
          <cell r="R71">
            <v>-5.3186476807041903</v>
          </cell>
          <cell r="S71">
            <v>-0.35686779034377197</v>
          </cell>
          <cell r="T71">
            <v>0.27292682207203101</v>
          </cell>
          <cell r="U71">
            <v>0.19016169712605599</v>
          </cell>
          <cell r="V71">
            <v>0.35894442880945099</v>
          </cell>
          <cell r="W71">
            <v>258653</v>
          </cell>
          <cell r="X71">
            <v>170481</v>
          </cell>
          <cell r="Y71">
            <v>0.38543871749365799</v>
          </cell>
          <cell r="Z71">
            <v>0.77926187677074799</v>
          </cell>
          <cell r="AA71">
            <v>0.57252909556366405</v>
          </cell>
          <cell r="AB71">
            <v>0.97131778484672004</v>
          </cell>
          <cell r="AC71">
            <v>3.7485263902690998E-5</v>
          </cell>
        </row>
        <row r="72">
          <cell r="A72" t="str">
            <v>El Centro--Calexico, CA</v>
          </cell>
          <cell r="B72">
            <v>2438.0035453441801</v>
          </cell>
          <cell r="C72">
            <v>3.1963639761256299</v>
          </cell>
          <cell r="D72">
            <v>0.55971086036121798</v>
          </cell>
          <cell r="E72">
            <v>4.1848859939596098E-2</v>
          </cell>
          <cell r="F72">
            <v>8.6171192205531693</v>
          </cell>
          <cell r="G72">
            <v>0</v>
          </cell>
          <cell r="H72">
            <v>0.23119791626929501</v>
          </cell>
          <cell r="I72">
            <v>12.986929086532299</v>
          </cell>
          <cell r="J72">
            <v>0.180237929529278</v>
          </cell>
          <cell r="K72">
            <v>22.293044892068199</v>
          </cell>
          <cell r="L72">
            <v>18.981531363442699</v>
          </cell>
          <cell r="M72">
            <v>26.568070709891099</v>
          </cell>
          <cell r="N72">
            <v>7.4068172691720404</v>
          </cell>
          <cell r="O72">
            <v>6.2449126774093804</v>
          </cell>
          <cell r="P72">
            <v>8.7956862732034296</v>
          </cell>
          <cell r="Q72">
            <v>9.4665661292900296</v>
          </cell>
          <cell r="R72">
            <v>6.1550526006644999</v>
          </cell>
          <cell r="S72">
            <v>13.7415919471129</v>
          </cell>
          <cell r="T72">
            <v>0.29423886260545801</v>
          </cell>
          <cell r="U72">
            <v>0.17253637138092401</v>
          </cell>
          <cell r="V72">
            <v>0.43625596238674103</v>
          </cell>
          <cell r="W72">
            <v>107672</v>
          </cell>
          <cell r="X72">
            <v>52954</v>
          </cell>
          <cell r="Y72">
            <v>0.16045032375412999</v>
          </cell>
          <cell r="Z72">
            <v>1.73804871191628</v>
          </cell>
          <cell r="AA72">
            <v>1.4798707980966801</v>
          </cell>
          <cell r="AB72">
            <v>2.0713456281540301</v>
          </cell>
          <cell r="AC72">
            <v>2.0704588836529601E-4</v>
          </cell>
        </row>
        <row r="73">
          <cell r="A73" t="str">
            <v>College Station--Bryan, TX</v>
          </cell>
          <cell r="B73">
            <v>3329.0831432036198</v>
          </cell>
          <cell r="C73">
            <v>3.2772074617501699</v>
          </cell>
          <cell r="D73">
            <v>0.113763104249943</v>
          </cell>
          <cell r="E73">
            <v>6.6162185135181097</v>
          </cell>
          <cell r="F73">
            <v>8.1521867314511205</v>
          </cell>
          <cell r="G73">
            <v>0</v>
          </cell>
          <cell r="H73">
            <v>0.55042687785074096</v>
          </cell>
          <cell r="I73">
            <v>19.506305834914698</v>
          </cell>
          <cell r="J73">
            <v>0.54116879061086298</v>
          </cell>
          <cell r="K73">
            <v>28.799882002490801</v>
          </cell>
          <cell r="L73">
            <v>26.2235698847885</v>
          </cell>
          <cell r="M73">
            <v>31.465413861583102</v>
          </cell>
          <cell r="N73">
            <v>7.0561205805457696</v>
          </cell>
          <cell r="O73">
            <v>5.5890099413464798</v>
          </cell>
          <cell r="P73">
            <v>8.2057804446957494</v>
          </cell>
          <cell r="Q73">
            <v>9.5489105230598597</v>
          </cell>
          <cell r="R73">
            <v>6.9725984053576102</v>
          </cell>
          <cell r="S73">
            <v>12.2144423821521</v>
          </cell>
          <cell r="T73">
            <v>0.21632158451230399</v>
          </cell>
          <cell r="U73">
            <v>0.117571563617261</v>
          </cell>
          <cell r="V73">
            <v>0.33673365431352298</v>
          </cell>
          <cell r="W73">
            <v>171345</v>
          </cell>
          <cell r="X73">
            <v>132500</v>
          </cell>
          <cell r="Y73">
            <v>0.25533435548379801</v>
          </cell>
          <cell r="Z73">
            <v>1.49602226740933</v>
          </cell>
          <cell r="AA73">
            <v>1.36219462549241</v>
          </cell>
          <cell r="AB73">
            <v>1.63448446719704</v>
          </cell>
          <cell r="AC73">
            <v>1.680812512912E-4</v>
          </cell>
        </row>
        <row r="74">
          <cell r="A74" t="str">
            <v>Waco, TX</v>
          </cell>
          <cell r="B74">
            <v>1647.09066704165</v>
          </cell>
          <cell r="C74">
            <v>4.3238398442263897</v>
          </cell>
          <cell r="D74">
            <v>0.140217654990754</v>
          </cell>
          <cell r="E74">
            <v>3.4929738540055599E-2</v>
          </cell>
          <cell r="F74">
            <v>3.6687298196827598</v>
          </cell>
          <cell r="G74">
            <v>0</v>
          </cell>
          <cell r="H74">
            <v>0.132186667421959</v>
          </cell>
          <cell r="I74">
            <v>9.1389457426554603</v>
          </cell>
          <cell r="J74">
            <v>0.58216830960486599</v>
          </cell>
          <cell r="K74">
            <v>10.7477030583148</v>
          </cell>
          <cell r="L74">
            <v>8.0551679952464905</v>
          </cell>
          <cell r="M74">
            <v>14.1116962323658</v>
          </cell>
          <cell r="N74">
            <v>6.9910013338290202</v>
          </cell>
          <cell r="O74">
            <v>5.5345244231829103</v>
          </cell>
          <cell r="P74">
            <v>9.0740105677098395</v>
          </cell>
          <cell r="Q74">
            <v>1.86563102384809</v>
          </cell>
          <cell r="R74">
            <v>-0.82690403922029998</v>
          </cell>
          <cell r="S74">
            <v>5.2296241978990397</v>
          </cell>
          <cell r="T74">
            <v>0.201698906138014</v>
          </cell>
          <cell r="U74">
            <v>9.7704907220039897E-2</v>
          </cell>
          <cell r="V74">
            <v>0.32153826160801302</v>
          </cell>
          <cell r="W74">
            <v>172378</v>
          </cell>
          <cell r="X74">
            <v>153198</v>
          </cell>
          <cell r="Y74">
            <v>0.25687370818866101</v>
          </cell>
          <cell r="Z74">
            <v>1.21004457255114</v>
          </cell>
          <cell r="AA74">
            <v>0.90690189901506002</v>
          </cell>
          <cell r="AB74">
            <v>1.5887842586285601</v>
          </cell>
          <cell r="AC74">
            <v>6.2349621519653799E-5</v>
          </cell>
        </row>
        <row r="75">
          <cell r="A75" t="str">
            <v>McAllen, TX</v>
          </cell>
          <cell r="B75">
            <v>4931.3874677363401</v>
          </cell>
          <cell r="C75">
            <v>7.19136283447002</v>
          </cell>
          <cell r="D75">
            <v>1.00057258818618</v>
          </cell>
          <cell r="E75">
            <v>14.8170657241116</v>
          </cell>
          <cell r="F75">
            <v>4.2273791075035803</v>
          </cell>
          <cell r="G75">
            <v>0</v>
          </cell>
          <cell r="H75">
            <v>0.86166762694242505</v>
          </cell>
          <cell r="I75">
            <v>31.373142024527201</v>
          </cell>
          <cell r="J75">
            <v>2.1890159873387098</v>
          </cell>
          <cell r="K75">
            <v>38.439289489878803</v>
          </cell>
          <cell r="L75">
            <v>32.109712351825202</v>
          </cell>
          <cell r="M75">
            <v>45.8848617757738</v>
          </cell>
          <cell r="N75">
            <v>6.8460508570057304</v>
          </cell>
          <cell r="O75">
            <v>3.9600463657234202</v>
          </cell>
          <cell r="P75">
            <v>10.647022135988999</v>
          </cell>
          <cell r="Q75">
            <v>8.15222562132627</v>
          </cell>
          <cell r="R75">
            <v>1.8226484832726599</v>
          </cell>
          <cell r="S75">
            <v>15.597797907221301</v>
          </cell>
          <cell r="T75">
            <v>0.32727071287734699</v>
          </cell>
          <cell r="U75">
            <v>0.18792930368070301</v>
          </cell>
          <cell r="V75">
            <v>0.49219683941324799</v>
          </cell>
          <cell r="W75">
            <v>728825</v>
          </cell>
          <cell r="X75">
            <v>523144</v>
          </cell>
          <cell r="Y75">
            <v>1.08607815597466</v>
          </cell>
          <cell r="Z75">
            <v>1.2691652666203399</v>
          </cell>
          <cell r="AA75">
            <v>1.0601791078588201</v>
          </cell>
          <cell r="AB75">
            <v>1.5149986797966399</v>
          </cell>
          <cell r="AC75">
            <v>5.27414530098155E-5</v>
          </cell>
        </row>
        <row r="76">
          <cell r="A76" t="str">
            <v>Yuba City, CA</v>
          </cell>
          <cell r="B76">
            <v>1500.6084423631901</v>
          </cell>
          <cell r="C76">
            <v>3.3647565988542198</v>
          </cell>
          <cell r="D76">
            <v>0.13679640112670399</v>
          </cell>
          <cell r="E76">
            <v>0.104465034537151</v>
          </cell>
          <cell r="F76">
            <v>0.945137359189132</v>
          </cell>
          <cell r="G76">
            <v>0</v>
          </cell>
          <cell r="H76">
            <v>18.056262993607799</v>
          </cell>
          <cell r="I76">
            <v>23.0026429174934</v>
          </cell>
          <cell r="J76">
            <v>0.221292576297517</v>
          </cell>
          <cell r="K76">
            <v>23.520760702925301</v>
          </cell>
          <cell r="L76">
            <v>20.232929195789701</v>
          </cell>
          <cell r="M76">
            <v>26.495194654274801</v>
          </cell>
          <cell r="N76">
            <v>6.0588570124242596</v>
          </cell>
          <cell r="O76">
            <v>5.0722503977653997</v>
          </cell>
          <cell r="P76">
            <v>7.3795090475237997</v>
          </cell>
          <cell r="Q76">
            <v>0.69204973931279201</v>
          </cell>
          <cell r="R76">
            <v>-2.5957817678228299</v>
          </cell>
          <cell r="S76">
            <v>3.6664836906622802</v>
          </cell>
          <cell r="T76">
            <v>0.41177469493838298</v>
          </cell>
          <cell r="U76">
            <v>0.24924438222117701</v>
          </cell>
          <cell r="V76">
            <v>0.58269049639661996</v>
          </cell>
          <cell r="W76">
            <v>116719</v>
          </cell>
          <cell r="X76">
            <v>97645</v>
          </cell>
          <cell r="Y76">
            <v>0.17393195388084501</v>
          </cell>
          <cell r="Z76">
            <v>1.03031488463872</v>
          </cell>
          <cell r="AA76">
            <v>0.88629310818467399</v>
          </cell>
          <cell r="AB76">
            <v>1.1606084415588001</v>
          </cell>
          <cell r="AC76">
            <v>2.0151612593429801E-4</v>
          </cell>
        </row>
        <row r="77">
          <cell r="A77" t="str">
            <v>Denton--Lewisville, TX</v>
          </cell>
          <cell r="B77">
            <v>1164.4072474268</v>
          </cell>
          <cell r="C77">
            <v>2.1315496654545698</v>
          </cell>
          <cell r="D77">
            <v>0.22619323345447201</v>
          </cell>
          <cell r="E77">
            <v>13.695439043287401</v>
          </cell>
          <cell r="F77">
            <v>1.9927762799855699</v>
          </cell>
          <cell r="G77">
            <v>0</v>
          </cell>
          <cell r="H77">
            <v>0.385697140070834</v>
          </cell>
          <cell r="I77">
            <v>20.191710762932999</v>
          </cell>
          <cell r="J77">
            <v>1.2143913761394001</v>
          </cell>
          <cell r="K77">
            <v>33.916298546312703</v>
          </cell>
          <cell r="L77">
            <v>31.877847898941599</v>
          </cell>
          <cell r="M77">
            <v>37.397450394534197</v>
          </cell>
          <cell r="N77">
            <v>5.8191401191532703</v>
          </cell>
          <cell r="O77">
            <v>5.5501849391857903</v>
          </cell>
          <cell r="P77">
            <v>6.2151327745934601</v>
          </cell>
          <cell r="Q77">
            <v>14.270251807920401</v>
          </cell>
          <cell r="R77">
            <v>12.231801160549299</v>
          </cell>
          <cell r="S77">
            <v>17.7514036561419</v>
          </cell>
          <cell r="T77">
            <v>0.35804366573408197</v>
          </cell>
          <cell r="U77">
            <v>0.213483330960798</v>
          </cell>
          <cell r="V77">
            <v>0.51372100537162102</v>
          </cell>
          <cell r="W77">
            <v>366174</v>
          </cell>
          <cell r="X77">
            <v>299823</v>
          </cell>
          <cell r="Y77">
            <v>0.54566402454068896</v>
          </cell>
          <cell r="Z77">
            <v>1.7263675994434799</v>
          </cell>
          <cell r="AA77">
            <v>1.6226087784188099</v>
          </cell>
          <cell r="AB77">
            <v>1.90356110277657</v>
          </cell>
          <cell r="AC77">
            <v>9.2623448268617495E-5</v>
          </cell>
        </row>
        <row r="78">
          <cell r="A78" t="str">
            <v>Greeley, CO</v>
          </cell>
          <cell r="B78">
            <v>1475.2492976629101</v>
          </cell>
          <cell r="C78">
            <v>2.41408545879113</v>
          </cell>
          <cell r="D78">
            <v>7.7387185031414498E-3</v>
          </cell>
          <cell r="E78">
            <v>21.047459454397998</v>
          </cell>
          <cell r="F78">
            <v>8.6385472362088205</v>
          </cell>
          <cell r="G78">
            <v>0</v>
          </cell>
          <cell r="H78">
            <v>0.31549558461954502</v>
          </cell>
          <cell r="I78">
            <v>33.0658724887669</v>
          </cell>
          <cell r="J78">
            <v>0.46696594674910202</v>
          </cell>
          <cell r="K78">
            <v>57.476918609863503</v>
          </cell>
          <cell r="L78">
            <v>44.476079324910401</v>
          </cell>
          <cell r="M78">
            <v>75.570400176891894</v>
          </cell>
          <cell r="N78">
            <v>5.68049170333465</v>
          </cell>
          <cell r="O78">
            <v>4.3729010718524099</v>
          </cell>
          <cell r="P78">
            <v>7.7234231468233396</v>
          </cell>
          <cell r="Q78">
            <v>24.5866262105937</v>
          </cell>
          <cell r="R78">
            <v>11.585786925640599</v>
          </cell>
          <cell r="S78">
            <v>42.680107777622098</v>
          </cell>
          <cell r="T78">
            <v>0.57606374246015801</v>
          </cell>
          <cell r="U78">
            <v>0.357080102957618</v>
          </cell>
          <cell r="V78">
            <v>0.78535868644499396</v>
          </cell>
          <cell r="W78">
            <v>117825</v>
          </cell>
          <cell r="X78">
            <v>93879</v>
          </cell>
          <cell r="Y78">
            <v>0.175580089497088</v>
          </cell>
          <cell r="Z78">
            <v>1.7475344369738499</v>
          </cell>
          <cell r="AA78">
            <v>1.35225551615642</v>
          </cell>
          <cell r="AB78">
            <v>2.29765060339109</v>
          </cell>
          <cell r="AC78">
            <v>4.8781598650425199E-4</v>
          </cell>
        </row>
        <row r="79">
          <cell r="A79" t="str">
            <v>Redding, CA</v>
          </cell>
          <cell r="B79">
            <v>2936.2853295121299</v>
          </cell>
          <cell r="C79">
            <v>3.3779365717593199</v>
          </cell>
          <cell r="D79">
            <v>0.54163424906864799</v>
          </cell>
          <cell r="E79">
            <v>6.1455295987856897E-3</v>
          </cell>
          <cell r="F79">
            <v>0.94710920650078001</v>
          </cell>
          <cell r="G79">
            <v>0</v>
          </cell>
          <cell r="H79">
            <v>0.31990363137238098</v>
          </cell>
          <cell r="I79">
            <v>5.56008425263287</v>
          </cell>
          <cell r="J79">
            <v>0.191915051461474</v>
          </cell>
          <cell r="K79">
            <v>7.0131482461866499</v>
          </cell>
          <cell r="L79">
            <v>6.2571265007916299</v>
          </cell>
          <cell r="M79">
            <v>7.59377604607955</v>
          </cell>
          <cell r="N79">
            <v>5.4305921218026496</v>
          </cell>
          <cell r="O79">
            <v>4.7466595056109</v>
          </cell>
          <cell r="P79">
            <v>6.0741763147263104</v>
          </cell>
          <cell r="Q79">
            <v>1.6285040064252501</v>
          </cell>
          <cell r="R79">
            <v>0.87248226103023796</v>
          </cell>
          <cell r="S79">
            <v>2.2091318063181502</v>
          </cell>
          <cell r="T79">
            <v>0.53393377480047399</v>
          </cell>
          <cell r="U79">
            <v>0.35870952404777601</v>
          </cell>
          <cell r="V79">
            <v>0.66306270709720305</v>
          </cell>
          <cell r="W79">
            <v>117731</v>
          </cell>
          <cell r="X79">
            <v>105267</v>
          </cell>
          <cell r="Y79">
            <v>0.17544001287147601</v>
          </cell>
          <cell r="Z79">
            <v>1.3024348376444199</v>
          </cell>
          <cell r="AA79">
            <v>1.16203155160885</v>
          </cell>
          <cell r="AB79">
            <v>1.4102651369250001</v>
          </cell>
          <cell r="AC79">
            <v>5.9569257427412E-5</v>
          </cell>
        </row>
        <row r="80">
          <cell r="A80" t="str">
            <v>Norman, OK</v>
          </cell>
          <cell r="B80">
            <v>414.13188247242402</v>
          </cell>
          <cell r="C80">
            <v>2.0308537969763498</v>
          </cell>
          <cell r="D80">
            <v>4.8589490886452799E-2</v>
          </cell>
          <cell r="E80">
            <v>1.0229247352853099</v>
          </cell>
          <cell r="F80">
            <v>0.58265307868114602</v>
          </cell>
          <cell r="G80">
            <v>0</v>
          </cell>
          <cell r="H80">
            <v>0.15224503198699299</v>
          </cell>
          <cell r="I80">
            <v>4.41093014936554</v>
          </cell>
          <cell r="J80">
            <v>0.418837619295787</v>
          </cell>
          <cell r="K80">
            <v>8.3666250053859397</v>
          </cell>
          <cell r="L80">
            <v>7.9473510668692304</v>
          </cell>
          <cell r="M80">
            <v>8.6643716575399701</v>
          </cell>
          <cell r="N80">
            <v>5.0072085215427604</v>
          </cell>
          <cell r="O80">
            <v>4.7562839209481096</v>
          </cell>
          <cell r="P80">
            <v>5.18540218660684</v>
          </cell>
          <cell r="Q80">
            <v>4.1105212522738901</v>
          </cell>
          <cell r="R80">
            <v>3.69124731375718</v>
          </cell>
          <cell r="S80">
            <v>4.4082679044279196</v>
          </cell>
          <cell r="T80">
            <v>0.23420940836893001</v>
          </cell>
          <cell r="U80">
            <v>0.122936229472314</v>
          </cell>
          <cell r="V80">
            <v>0.36657243778912302</v>
          </cell>
          <cell r="W80">
            <v>103898</v>
          </cell>
          <cell r="X80">
            <v>86478</v>
          </cell>
          <cell r="Y80">
            <v>0.15482639625349801</v>
          </cell>
          <cell r="Z80">
            <v>1.9657944191957899</v>
          </cell>
          <cell r="AA80">
            <v>1.86728320733679</v>
          </cell>
          <cell r="AB80">
            <v>2.0357519835376698</v>
          </cell>
          <cell r="AC80">
            <v>8.0527296053686703E-5</v>
          </cell>
        </row>
        <row r="81">
          <cell r="A81" t="str">
            <v>Victorville--Hesperia, CA</v>
          </cell>
          <cell r="B81">
            <v>2438.0305944817301</v>
          </cell>
          <cell r="C81">
            <v>3.3187236814748</v>
          </cell>
          <cell r="D81">
            <v>0.40444041112158202</v>
          </cell>
          <cell r="E81">
            <v>2.2872195891862599E-2</v>
          </cell>
          <cell r="F81">
            <v>5.2411149186052102</v>
          </cell>
          <cell r="G81">
            <v>0</v>
          </cell>
          <cell r="H81">
            <v>0.62542221820794597</v>
          </cell>
          <cell r="I81">
            <v>10.492488323716801</v>
          </cell>
          <cell r="J81">
            <v>0.39046034534371599</v>
          </cell>
          <cell r="K81">
            <v>10.1843244343639</v>
          </cell>
          <cell r="L81">
            <v>8.0913883432196698</v>
          </cell>
          <cell r="M81">
            <v>13.2791090185248</v>
          </cell>
          <cell r="N81">
            <v>4.6696430415322299</v>
          </cell>
          <cell r="O81">
            <v>3.8304632403253698</v>
          </cell>
          <cell r="P81">
            <v>5.9298718671410597</v>
          </cell>
          <cell r="Q81">
            <v>0.181290663718818</v>
          </cell>
          <cell r="R81">
            <v>-1.91164542742544</v>
          </cell>
          <cell r="S81">
            <v>3.2760752478797199</v>
          </cell>
          <cell r="T81">
            <v>0.21533953521327401</v>
          </cell>
          <cell r="U81">
            <v>0.12941892449208101</v>
          </cell>
          <cell r="V81">
            <v>0.31254241263468302</v>
          </cell>
          <cell r="W81">
            <v>328454</v>
          </cell>
          <cell r="X81">
            <v>200436</v>
          </cell>
          <cell r="Y81">
            <v>0.48945455307172903</v>
          </cell>
          <cell r="Z81">
            <v>1.01812356809699</v>
          </cell>
          <cell r="AA81">
            <v>0.80889343460627305</v>
          </cell>
          <cell r="AB81">
            <v>1.32750816632186</v>
          </cell>
          <cell r="AC81">
            <v>3.10068515967652E-5</v>
          </cell>
        </row>
        <row r="82">
          <cell r="A82" t="str">
            <v>Visalia, CA</v>
          </cell>
          <cell r="B82">
            <v>3114.8847528883298</v>
          </cell>
          <cell r="C82">
            <v>2.5557730528628801</v>
          </cell>
          <cell r="D82">
            <v>0.44957031321003799</v>
          </cell>
          <cell r="E82">
            <v>0</v>
          </cell>
          <cell r="F82">
            <v>75.709614809408507</v>
          </cell>
          <cell r="G82">
            <v>0</v>
          </cell>
          <cell r="H82">
            <v>0.82568724400439597</v>
          </cell>
          <cell r="I82">
            <v>80.235868783438704</v>
          </cell>
          <cell r="J82">
            <v>0.36819808951626198</v>
          </cell>
          <cell r="K82">
            <v>72.175891342392504</v>
          </cell>
          <cell r="L82">
            <v>62.842055164676601</v>
          </cell>
          <cell r="M82">
            <v>82.017943928889196</v>
          </cell>
          <cell r="N82">
            <v>4.63248298731334</v>
          </cell>
          <cell r="O82">
            <v>4.1563393180754797</v>
          </cell>
          <cell r="P82">
            <v>5.0829538031929999</v>
          </cell>
          <cell r="Q82">
            <v>-7.7329521666095502</v>
          </cell>
          <cell r="R82">
            <v>-17.066788344325399</v>
          </cell>
          <cell r="S82">
            <v>2.1091004198871399</v>
          </cell>
          <cell r="T82">
            <v>0.22056229657971799</v>
          </cell>
          <cell r="U82">
            <v>0.131512589566393</v>
          </cell>
          <cell r="V82">
            <v>0.33186702022233999</v>
          </cell>
          <cell r="W82">
            <v>219454</v>
          </cell>
          <cell r="X82">
            <v>120044</v>
          </cell>
          <cell r="Y82">
            <v>0.327025274436613</v>
          </cell>
          <cell r="Z82">
            <v>0.90322783027465003</v>
          </cell>
          <cell r="AA82">
            <v>0.78642178268538099</v>
          </cell>
          <cell r="AB82">
            <v>1.0263938298600099</v>
          </cell>
          <cell r="AC82">
            <v>3.2888847477098799E-4</v>
          </cell>
        </row>
        <row r="83">
          <cell r="A83" t="str">
            <v>Gainesville, GA</v>
          </cell>
          <cell r="B83">
            <v>1843.0452929145199</v>
          </cell>
          <cell r="C83">
            <v>3.6938712015537898</v>
          </cell>
          <cell r="D83">
            <v>3.31819556657154E-3</v>
          </cell>
          <cell r="E83">
            <v>0</v>
          </cell>
          <cell r="F83">
            <v>4.1521026843055999</v>
          </cell>
          <cell r="G83">
            <v>0</v>
          </cell>
          <cell r="H83">
            <v>0.22463554932290999</v>
          </cell>
          <cell r="I83">
            <v>8.4338530082210603</v>
          </cell>
          <cell r="J83">
            <v>0.16494169497410299</v>
          </cell>
          <cell r="K83">
            <v>7.5383341463937699</v>
          </cell>
          <cell r="L83">
            <v>2.8936942454922399</v>
          </cell>
          <cell r="M83">
            <v>10.6483815873511</v>
          </cell>
          <cell r="N83">
            <v>4.5080046366720703</v>
          </cell>
          <cell r="O83">
            <v>1.99050367259234</v>
          </cell>
          <cell r="P83">
            <v>6.1647936473558502</v>
          </cell>
          <cell r="Q83">
            <v>-0.70053517932920595</v>
          </cell>
          <cell r="R83">
            <v>-5.3451750802307298</v>
          </cell>
          <cell r="S83">
            <v>2.4095122616281599</v>
          </cell>
          <cell r="T83">
            <v>0.20732103539706101</v>
          </cell>
          <cell r="U83">
            <v>0.100521754998924</v>
          </cell>
          <cell r="V83">
            <v>0.33221005423162198</v>
          </cell>
          <cell r="W83">
            <v>130846</v>
          </cell>
          <cell r="X83">
            <v>88680</v>
          </cell>
          <cell r="Y83">
            <v>0.19498368249807699</v>
          </cell>
          <cell r="Z83">
            <v>0.91497192738061295</v>
          </cell>
          <cell r="AA83">
            <v>0.35122468036453702</v>
          </cell>
          <cell r="AB83">
            <v>1.2924566668517601</v>
          </cell>
          <cell r="AC83">
            <v>5.7612262861637103E-5</v>
          </cell>
        </row>
        <row r="84">
          <cell r="A84" t="str">
            <v>Murrieta--Temecula--Menifee, CA</v>
          </cell>
          <cell r="B84">
            <v>1349.1299671736799</v>
          </cell>
          <cell r="C84">
            <v>1.50604227526774</v>
          </cell>
          <cell r="D84">
            <v>0.96553799210055002</v>
          </cell>
          <cell r="E84">
            <v>0</v>
          </cell>
          <cell r="F84">
            <v>3.9397266060047298</v>
          </cell>
          <cell r="G84">
            <v>0</v>
          </cell>
          <cell r="H84">
            <v>0.46444464129137703</v>
          </cell>
          <cell r="I84">
            <v>8.0693611704827308</v>
          </cell>
          <cell r="J84">
            <v>0.53562802036675194</v>
          </cell>
          <cell r="K84">
            <v>10.942215434664501</v>
          </cell>
          <cell r="L84">
            <v>9.7117470532012504</v>
          </cell>
          <cell r="M84">
            <v>12.1151301899356</v>
          </cell>
          <cell r="N84">
            <v>4.4931771993673602</v>
          </cell>
          <cell r="O84">
            <v>4.2262306830745002</v>
          </cell>
          <cell r="P84">
            <v>4.8519468565172001</v>
          </cell>
          <cell r="Q84">
            <v>3.5308358996333999</v>
          </cell>
          <cell r="R84">
            <v>2.3003675181700798</v>
          </cell>
          <cell r="S84">
            <v>4.7037506549044599</v>
          </cell>
          <cell r="T84">
            <v>0.20782476927115701</v>
          </cell>
          <cell r="U84">
            <v>0.144167429539797</v>
          </cell>
          <cell r="V84">
            <v>0.28781222438405202</v>
          </cell>
          <cell r="W84">
            <v>441546</v>
          </cell>
          <cell r="X84">
            <v>229810</v>
          </cell>
          <cell r="Y84">
            <v>0.65798163545156896</v>
          </cell>
          <cell r="Z84">
            <v>1.47640737907757</v>
          </cell>
          <cell r="AA84">
            <v>1.3103831759386999</v>
          </cell>
          <cell r="AB84">
            <v>1.6346660068711001</v>
          </cell>
          <cell r="AC84">
            <v>2.47815979188228E-5</v>
          </cell>
        </row>
        <row r="85">
          <cell r="A85" t="str">
            <v>Monroe, LA</v>
          </cell>
          <cell r="B85">
            <v>1631.41325557143</v>
          </cell>
          <cell r="C85">
            <v>3.7371765489077302</v>
          </cell>
          <cell r="D85">
            <v>0.18722187764460399</v>
          </cell>
          <cell r="E85">
            <v>7.5841138052326498</v>
          </cell>
          <cell r="F85">
            <v>0.79913060430233596</v>
          </cell>
          <cell r="G85">
            <v>0</v>
          </cell>
          <cell r="H85">
            <v>1.4183263290568799</v>
          </cell>
          <cell r="I85">
            <v>14.2013305903017</v>
          </cell>
          <cell r="J85">
            <v>0.30170664417417797</v>
          </cell>
          <cell r="K85">
            <v>7.6743511873243104</v>
          </cell>
          <cell r="L85">
            <v>-4.0262737024316504</v>
          </cell>
          <cell r="M85">
            <v>14.440475428430601</v>
          </cell>
          <cell r="N85">
            <v>4.4797439887898598</v>
          </cell>
          <cell r="O85">
            <v>2.5492802603859799</v>
          </cell>
          <cell r="P85">
            <v>5.7427668857728698</v>
          </cell>
          <cell r="Q85">
            <v>-6.3533246219940596</v>
          </cell>
          <cell r="R85">
            <v>-18.053949511750002</v>
          </cell>
          <cell r="S85">
            <v>0.412799619112309</v>
          </cell>
          <cell r="T85">
            <v>0.216398605650758</v>
          </cell>
          <cell r="U85">
            <v>0.10188175522446601</v>
          </cell>
          <cell r="V85">
            <v>0.34648315634759103</v>
          </cell>
          <cell r="W85">
            <v>116533</v>
          </cell>
          <cell r="X85">
            <v>113818</v>
          </cell>
          <cell r="Y85">
            <v>0.17365478098335799</v>
          </cell>
          <cell r="Z85">
            <v>0.54708643767104703</v>
          </cell>
          <cell r="AA85">
            <v>-0.28702357804398698</v>
          </cell>
          <cell r="AB85">
            <v>1.0294275134900099</v>
          </cell>
          <cell r="AC85">
            <v>6.5855604741354905E-5</v>
          </cell>
        </row>
        <row r="86">
          <cell r="A86" t="str">
            <v>Merced, CA</v>
          </cell>
          <cell r="B86">
            <v>3074.3676462123599</v>
          </cell>
          <cell r="C86">
            <v>0.996184044016313</v>
          </cell>
          <cell r="D86">
            <v>0.31035942040488701</v>
          </cell>
          <cell r="E86">
            <v>0</v>
          </cell>
          <cell r="F86">
            <v>70.478777505514401</v>
          </cell>
          <cell r="G86">
            <v>0</v>
          </cell>
          <cell r="H86">
            <v>0.88330364772181902</v>
          </cell>
          <cell r="I86">
            <v>73.105153991428494</v>
          </cell>
          <cell r="J86">
            <v>0.232421338308895</v>
          </cell>
          <cell r="K86">
            <v>146.48404813343399</v>
          </cell>
          <cell r="L86">
            <v>130.201732032362</v>
          </cell>
          <cell r="M86">
            <v>170.511598136445</v>
          </cell>
          <cell r="N86">
            <v>4.1543228243383501</v>
          </cell>
          <cell r="O86">
            <v>3.45302179512495</v>
          </cell>
          <cell r="P86">
            <v>5.2770181285425801</v>
          </cell>
          <cell r="Q86">
            <v>73.583002177467904</v>
          </cell>
          <cell r="R86">
            <v>57.300686076396303</v>
          </cell>
          <cell r="S86">
            <v>97.610552180479004</v>
          </cell>
          <cell r="T86">
            <v>0.43721301967860199</v>
          </cell>
          <cell r="U86">
            <v>0.26772372587098298</v>
          </cell>
          <cell r="V86">
            <v>0.63185510154703395</v>
          </cell>
          <cell r="W86">
            <v>136969</v>
          </cell>
          <cell r="X86">
            <v>110483</v>
          </cell>
          <cell r="Y86">
            <v>0.20410803546213999</v>
          </cell>
          <cell r="Z86">
            <v>2.0093545464616902</v>
          </cell>
          <cell r="AA86">
            <v>1.78600636417489</v>
          </cell>
          <cell r="AB86">
            <v>2.3389458395348299</v>
          </cell>
          <cell r="AC86">
            <v>1.0694686252614399E-3</v>
          </cell>
        </row>
        <row r="87">
          <cell r="A87" t="str">
            <v>Abilene, TX</v>
          </cell>
          <cell r="B87">
            <v>2449.3795663416399</v>
          </cell>
          <cell r="C87">
            <v>2.3626389909827501</v>
          </cell>
          <cell r="D87">
            <v>0.68293788199321503</v>
          </cell>
          <cell r="E87">
            <v>1.49939842359579</v>
          </cell>
          <cell r="F87">
            <v>2.7508919644202598</v>
          </cell>
          <cell r="G87">
            <v>0</v>
          </cell>
          <cell r="H87">
            <v>0.19841592546845099</v>
          </cell>
          <cell r="I87">
            <v>8.0037920951962391</v>
          </cell>
          <cell r="J87">
            <v>0.34496208877092099</v>
          </cell>
          <cell r="K87">
            <v>9.2347135787389991</v>
          </cell>
          <cell r="L87">
            <v>8.1420962540995294</v>
          </cell>
          <cell r="M87">
            <v>10.2059108805403</v>
          </cell>
          <cell r="N87">
            <v>4.0143718013998901</v>
          </cell>
          <cell r="O87">
            <v>3.2471037370653502</v>
          </cell>
          <cell r="P87">
            <v>4.90056232322278</v>
          </cell>
          <cell r="Q87">
            <v>1.3954683035076001</v>
          </cell>
          <cell r="R87">
            <v>0.302850978868132</v>
          </cell>
          <cell r="S87">
            <v>2.3666656053089499</v>
          </cell>
          <cell r="T87">
            <v>0.20457275376835801</v>
          </cell>
          <cell r="U87">
            <v>9.8056772889844102E-2</v>
          </cell>
          <cell r="V87">
            <v>0.33738374472391902</v>
          </cell>
          <cell r="W87">
            <v>110421</v>
          </cell>
          <cell r="X87">
            <v>107041</v>
          </cell>
          <cell r="Y87">
            <v>0.16454681996484499</v>
          </cell>
          <cell r="Z87">
            <v>1.17801054240727</v>
          </cell>
          <cell r="AA87">
            <v>1.0386326703955799</v>
          </cell>
          <cell r="AB87">
            <v>1.30189967557037</v>
          </cell>
          <cell r="AC87">
            <v>8.3631859689180506E-5</v>
          </cell>
        </row>
        <row r="88">
          <cell r="A88" t="str">
            <v>Charleston, WV</v>
          </cell>
          <cell r="B88">
            <v>5140.7606526802601</v>
          </cell>
          <cell r="C88">
            <v>5.0926764320005002</v>
          </cell>
          <cell r="D88">
            <v>0.42332682958939</v>
          </cell>
          <cell r="E88">
            <v>27.5031985759693</v>
          </cell>
          <cell r="F88">
            <v>0.924709825933964</v>
          </cell>
          <cell r="G88">
            <v>84.951285890943197</v>
          </cell>
          <cell r="H88">
            <v>1.6205861918325299</v>
          </cell>
          <cell r="I88">
            <v>122.592553223056</v>
          </cell>
          <cell r="J88">
            <v>1.84847587075407</v>
          </cell>
          <cell r="K88">
            <v>24.006367822325402</v>
          </cell>
          <cell r="L88">
            <v>-3.0991379250017999</v>
          </cell>
          <cell r="M88">
            <v>52.468154417742497</v>
          </cell>
          <cell r="N88">
            <v>3.7759217322790399</v>
          </cell>
          <cell r="O88">
            <v>3.1989243807150598</v>
          </cell>
          <cell r="P88">
            <v>4.2444147857494396</v>
          </cell>
          <cell r="Q88">
            <v>-98.357891794697593</v>
          </cell>
          <cell r="R88">
            <v>-125.463397542024</v>
          </cell>
          <cell r="S88">
            <v>-69.896105199280399</v>
          </cell>
          <cell r="T88">
            <v>0.51900258655485199</v>
          </cell>
          <cell r="U88">
            <v>0.28591508094596901</v>
          </cell>
          <cell r="V88">
            <v>0.75823182652820498</v>
          </cell>
          <cell r="W88">
            <v>153199</v>
          </cell>
          <cell r="X88">
            <v>182991</v>
          </cell>
          <cell r="Y88">
            <v>0.22829360603322199</v>
          </cell>
          <cell r="Z88">
            <v>0.19618774221705501</v>
          </cell>
          <cell r="AA88">
            <v>-2.53271497306609E-2</v>
          </cell>
          <cell r="AB88">
            <v>0.42878659652710599</v>
          </cell>
          <cell r="AC88">
            <v>1.56700551715908E-4</v>
          </cell>
        </row>
        <row r="89">
          <cell r="A89" t="str">
            <v>Odessa, TX</v>
          </cell>
          <cell r="B89">
            <v>2560.6211822012001</v>
          </cell>
          <cell r="C89">
            <v>3.6395964989937402</v>
          </cell>
          <cell r="D89">
            <v>0.25636086601145802</v>
          </cell>
          <cell r="E89">
            <v>75.927949124557998</v>
          </cell>
          <cell r="F89">
            <v>0.77885807996281098</v>
          </cell>
          <cell r="G89">
            <v>0</v>
          </cell>
          <cell r="H89">
            <v>0.13785304007485</v>
          </cell>
          <cell r="I89">
            <v>81.329404932208902</v>
          </cell>
          <cell r="J89">
            <v>0.40042151558170502</v>
          </cell>
          <cell r="K89">
            <v>175.10013691262699</v>
          </cell>
          <cell r="L89">
            <v>138.642166543592</v>
          </cell>
          <cell r="M89">
            <v>217.00071879727</v>
          </cell>
          <cell r="N89">
            <v>3.72040490795067</v>
          </cell>
          <cell r="O89">
            <v>1.72202203923655</v>
          </cell>
          <cell r="P89">
            <v>5.0124063067647704</v>
          </cell>
          <cell r="Q89">
            <v>93.959097787444506</v>
          </cell>
          <cell r="R89">
            <v>57.501127418409801</v>
          </cell>
          <cell r="S89">
            <v>135.859679672087</v>
          </cell>
          <cell r="T89">
            <v>0.46261674824511201</v>
          </cell>
          <cell r="U89">
            <v>0.35860861912973402</v>
          </cell>
          <cell r="V89">
            <v>0.57585434561765902</v>
          </cell>
          <cell r="W89">
            <v>126405</v>
          </cell>
          <cell r="X89">
            <v>111395</v>
          </cell>
          <cell r="Y89">
            <v>0.188365807026347</v>
          </cell>
          <cell r="Z89">
            <v>2.1579725722083301</v>
          </cell>
          <cell r="AA89">
            <v>1.7086565323584</v>
          </cell>
          <cell r="AB89">
            <v>2.6743645525969399</v>
          </cell>
          <cell r="AC89">
            <v>1.3852310977621699E-3</v>
          </cell>
        </row>
        <row r="90">
          <cell r="A90" t="str">
            <v>Avondale--Goodyear, AZ</v>
          </cell>
          <cell r="B90">
            <v>724.52033182396303</v>
          </cell>
          <cell r="C90">
            <v>1.5755501261326299</v>
          </cell>
          <cell r="D90">
            <v>0.29684387277700103</v>
          </cell>
          <cell r="E90">
            <v>0</v>
          </cell>
          <cell r="F90">
            <v>3.0629882191696498</v>
          </cell>
          <cell r="G90">
            <v>0</v>
          </cell>
          <cell r="H90">
            <v>0.138069560002752</v>
          </cell>
          <cell r="I90">
            <v>5.4948608177682097</v>
          </cell>
          <cell r="J90">
            <v>0.12778309939680599</v>
          </cell>
          <cell r="K90">
            <v>5.4611317587686399</v>
          </cell>
          <cell r="L90">
            <v>4.5415487705951101</v>
          </cell>
          <cell r="M90">
            <v>6.1342949844051304</v>
          </cell>
          <cell r="N90">
            <v>2.4218743360547301</v>
          </cell>
          <cell r="O90">
            <v>2.1167950972699998</v>
          </cell>
          <cell r="P90">
            <v>2.66334951212961</v>
          </cell>
          <cell r="Q90">
            <v>0.25989688128979899</v>
          </cell>
          <cell r="R90">
            <v>-0.65968610688373097</v>
          </cell>
          <cell r="S90">
            <v>0.93306010692628805</v>
          </cell>
          <cell r="T90">
            <v>0.41962456363795297</v>
          </cell>
          <cell r="U90">
            <v>0.27393193660319798</v>
          </cell>
          <cell r="V90">
            <v>0.57215850327995799</v>
          </cell>
          <cell r="W90">
            <v>197041</v>
          </cell>
          <cell r="X90">
            <v>67875</v>
          </cell>
          <cell r="Y90">
            <v>0.293625940289375</v>
          </cell>
          <cell r="Z90">
            <v>1.04996830318414</v>
          </cell>
          <cell r="AA90">
            <v>0.873167406890208</v>
          </cell>
          <cell r="AB90">
            <v>1.1793920345659401</v>
          </cell>
          <cell r="AC90">
            <v>2.7715712764189299E-5</v>
          </cell>
        </row>
        <row r="91">
          <cell r="A91" t="str">
            <v>Midland, TX</v>
          </cell>
          <cell r="B91">
            <v>1544.8879109966099</v>
          </cell>
          <cell r="C91">
            <v>2.3720986056600299</v>
          </cell>
          <cell r="D91">
            <v>0.14565211968765601</v>
          </cell>
          <cell r="E91">
            <v>76.718844052252805</v>
          </cell>
          <cell r="F91">
            <v>1.4133734210170901</v>
          </cell>
          <cell r="G91">
            <v>0</v>
          </cell>
          <cell r="H91">
            <v>0.19462058805450899</v>
          </cell>
          <cell r="I91">
            <v>81.506518145721103</v>
          </cell>
          <cell r="J91">
            <v>0.486376092735466</v>
          </cell>
          <cell r="K91">
            <v>40.629904219740297</v>
          </cell>
          <cell r="L91">
            <v>-21.921442616246399</v>
          </cell>
          <cell r="M91">
            <v>89.556695453693294</v>
          </cell>
          <cell r="N91">
            <v>1.63794298038127</v>
          </cell>
          <cell r="O91">
            <v>0.13005991998473601</v>
          </cell>
          <cell r="P91">
            <v>3.23298071890681</v>
          </cell>
          <cell r="Q91">
            <v>-40.701060659667299</v>
          </cell>
          <cell r="R91">
            <v>-103.252407495654</v>
          </cell>
          <cell r="S91">
            <v>8.2257305742856897</v>
          </cell>
          <cell r="T91">
            <v>0.70565887303948605</v>
          </cell>
          <cell r="U91">
            <v>0.52008940990723995</v>
          </cell>
          <cell r="V91">
            <v>0.85821493421279904</v>
          </cell>
          <cell r="W91">
            <v>117807</v>
          </cell>
          <cell r="X91">
            <v>99221</v>
          </cell>
          <cell r="Y91">
            <v>0.17555326631345999</v>
          </cell>
          <cell r="Z91">
            <v>0.49956255013061401</v>
          </cell>
          <cell r="AA91">
            <v>-0.26953378272039602</v>
          </cell>
          <cell r="AB91">
            <v>1.1011389768519499</v>
          </cell>
          <cell r="AC91">
            <v>3.4488531428302399E-4</v>
          </cell>
        </row>
        <row r="92">
          <cell r="A92" t="str">
            <v>Las Cruces, NM</v>
          </cell>
          <cell r="B92">
            <v>3267.3458771118499</v>
          </cell>
          <cell r="C92">
            <v>0.64563404896958898</v>
          </cell>
          <cell r="D92">
            <v>0.296134428270247</v>
          </cell>
          <cell r="E92">
            <v>0.76898950067153804</v>
          </cell>
          <cell r="F92">
            <v>5.2063654318781198</v>
          </cell>
          <cell r="G92">
            <v>0</v>
          </cell>
          <cell r="H92">
            <v>0.24842579514051899</v>
          </cell>
          <cell r="I92">
            <v>7.5525187620234497</v>
          </cell>
          <cell r="J92">
            <v>0.19533281184135901</v>
          </cell>
          <cell r="K92">
            <v>6.2696660403774302</v>
          </cell>
          <cell r="L92">
            <v>3.70378800154388</v>
          </cell>
          <cell r="M92">
            <v>8.2337817121782209</v>
          </cell>
          <cell r="N92">
            <v>0.94061223261382398</v>
          </cell>
          <cell r="O92">
            <v>0.32632004177727397</v>
          </cell>
          <cell r="P92">
            <v>1.4195215508899699</v>
          </cell>
          <cell r="Q92">
            <v>-1.09121597639394</v>
          </cell>
          <cell r="R92">
            <v>-3.6570940152274898</v>
          </cell>
          <cell r="S92">
            <v>0.87289969540684198</v>
          </cell>
          <cell r="T92">
            <v>0.205794487353509</v>
          </cell>
          <cell r="U92">
            <v>0.132188756488444</v>
          </cell>
          <cell r="V92">
            <v>0.295283386067552</v>
          </cell>
          <cell r="W92">
            <v>128600</v>
          </cell>
          <cell r="X92">
            <v>104186</v>
          </cell>
          <cell r="Y92">
            <v>0.191636745252073</v>
          </cell>
          <cell r="Z92">
            <v>0.85175472532942798</v>
          </cell>
          <cell r="AA92">
            <v>0.50317176570755995</v>
          </cell>
          <cell r="AB92">
            <v>1.11858629080292</v>
          </cell>
          <cell r="AC92">
            <v>4.8753235150679899E-5</v>
          </cell>
        </row>
        <row r="93">
          <cell r="A93" t="str">
            <v>Pueblo, CO</v>
          </cell>
          <cell r="B93">
            <v>1519.07688561946</v>
          </cell>
          <cell r="C93">
            <v>4.0376963720967201</v>
          </cell>
          <cell r="D93">
            <v>0.105200984947956</v>
          </cell>
          <cell r="E93">
            <v>6.6218378106683504E-3</v>
          </cell>
          <cell r="F93">
            <v>0.87284123082885801</v>
          </cell>
          <cell r="G93">
            <v>0</v>
          </cell>
          <cell r="H93">
            <v>0.26183934104937601</v>
          </cell>
          <cell r="I93">
            <v>5.7861340343382999</v>
          </cell>
          <cell r="J93">
            <v>0.29845061625035901</v>
          </cell>
          <cell r="K93">
            <v>0.80469518778846505</v>
          </cell>
          <cell r="L93">
            <v>-2.5969634449610299</v>
          </cell>
          <cell r="M93">
            <v>2.8659551822711302</v>
          </cell>
          <cell r="N93">
            <v>0.43093988523888799</v>
          </cell>
          <cell r="O93">
            <v>-2.46560275066778</v>
          </cell>
          <cell r="P93">
            <v>2.1648028719801</v>
          </cell>
          <cell r="Q93">
            <v>-4.77795519519547</v>
          </cell>
          <cell r="R93">
            <v>-8.1796138279449799</v>
          </cell>
          <cell r="S93">
            <v>-2.7166952007127998</v>
          </cell>
          <cell r="T93">
            <v>0.26471491173935602</v>
          </cell>
          <cell r="U93">
            <v>0.15747029342503699</v>
          </cell>
          <cell r="V93">
            <v>0.38735423584426798</v>
          </cell>
          <cell r="W93">
            <v>136550</v>
          </cell>
          <cell r="X93">
            <v>123351</v>
          </cell>
          <cell r="Y93">
            <v>0.203483651354359</v>
          </cell>
          <cell r="Z93">
            <v>0.144142142635547</v>
          </cell>
          <cell r="AA93">
            <v>-0.46518468232878202</v>
          </cell>
          <cell r="AB93">
            <v>0.51336820070385103</v>
          </cell>
          <cell r="AC93">
            <v>5.8930442166859396E-6</v>
          </cell>
        </row>
        <row r="94">
          <cell r="A94" t="str">
            <v>Simi Valley, CA</v>
          </cell>
          <cell r="B94">
            <v>178.837212002417</v>
          </cell>
          <cell r="C94">
            <v>2.0973788169366498</v>
          </cell>
          <cell r="D94">
            <v>0.115441382450133</v>
          </cell>
          <cell r="E94">
            <v>5.3889999571738401E-2</v>
          </cell>
          <cell r="F94">
            <v>3.2798459037434502E-2</v>
          </cell>
          <cell r="G94">
            <v>0</v>
          </cell>
          <cell r="H94">
            <v>0.16340082884752699</v>
          </cell>
          <cell r="I94">
            <v>2.7823252777288201</v>
          </cell>
          <cell r="J94">
            <v>0.132836705923978</v>
          </cell>
          <cell r="K94">
            <v>-1.33459262321147</v>
          </cell>
          <cell r="L94">
            <v>-3.82069896907017</v>
          </cell>
          <cell r="M94">
            <v>0.39233734729270497</v>
          </cell>
          <cell r="N94">
            <v>-1.2223826786201899</v>
          </cell>
          <cell r="O94">
            <v>-3.4994620521541302</v>
          </cell>
          <cell r="P94">
            <v>0.35935038839968297</v>
          </cell>
          <cell r="Q94">
            <v>-3.9303388159789399</v>
          </cell>
          <cell r="R94">
            <v>-6.4164451618376299</v>
          </cell>
          <cell r="S94">
            <v>-2.2034088454747498</v>
          </cell>
          <cell r="T94">
            <v>0.27011905237501999</v>
          </cell>
          <cell r="U94">
            <v>0.189562405439095</v>
          </cell>
          <cell r="V94">
            <v>0.37007852100768202</v>
          </cell>
          <cell r="W94">
            <v>125206</v>
          </cell>
          <cell r="X94">
            <v>112345</v>
          </cell>
          <cell r="Y94">
            <v>0.186579084961361</v>
          </cell>
          <cell r="Z94">
            <v>-0.51414603898102895</v>
          </cell>
          <cell r="AA94">
            <v>-1.4719077619051499</v>
          </cell>
          <cell r="AB94">
            <v>0.15114626706797299</v>
          </cell>
          <cell r="AC94">
            <v>-1.06591746658425E-5</v>
          </cell>
        </row>
        <row r="95">
          <cell r="A95" t="str">
            <v>Clarksville, TN--KY</v>
          </cell>
          <cell r="B95">
            <v>3104.8439512810801</v>
          </cell>
          <cell r="C95">
            <v>6.9076548337650996</v>
          </cell>
          <cell r="D95">
            <v>0.537960005152884</v>
          </cell>
          <cell r="E95">
            <v>0</v>
          </cell>
          <cell r="F95">
            <v>3.42348880088826</v>
          </cell>
          <cell r="G95">
            <v>0</v>
          </cell>
          <cell r="H95">
            <v>0.29417286489941202</v>
          </cell>
          <cell r="I95">
            <v>11.6199869531481</v>
          </cell>
          <cell r="J95">
            <v>0.22028643741624401</v>
          </cell>
          <cell r="K95">
            <v>0.32646138866809499</v>
          </cell>
          <cell r="L95">
            <v>-5.1368957448836499</v>
          </cell>
          <cell r="M95">
            <v>5.35394494780786</v>
          </cell>
          <cell r="N95">
            <v>-2.14249031555712</v>
          </cell>
          <cell r="O95">
            <v>-7.2866167409273404</v>
          </cell>
          <cell r="P95">
            <v>2.3706260824693799</v>
          </cell>
          <cell r="Q95">
            <v>-11.0571015534538</v>
          </cell>
          <cell r="R95">
            <v>-16.520458687005501</v>
          </cell>
          <cell r="S95">
            <v>-6.0296179943140498</v>
          </cell>
          <cell r="T95">
            <v>0.28311699328211398</v>
          </cell>
          <cell r="U95">
            <v>0.15530549448811801</v>
          </cell>
          <cell r="V95">
            <v>0.42500287958518701</v>
          </cell>
          <cell r="W95">
            <v>158655</v>
          </cell>
          <cell r="X95">
            <v>121775</v>
          </cell>
          <cell r="Y95">
            <v>0.23642401102618699</v>
          </cell>
          <cell r="Z95">
            <v>2.86783136640032E-2</v>
          </cell>
          <cell r="AA95">
            <v>-0.45125553141854202</v>
          </cell>
          <cell r="AB95">
            <v>0.47032242673310798</v>
          </cell>
          <cell r="AC95">
            <v>2.0576810605911902E-6</v>
          </cell>
        </row>
        <row r="96">
          <cell r="A96" t="str">
            <v>Kansas City, MO--KS</v>
          </cell>
          <cell r="B96">
            <v>8262.6095268752506</v>
          </cell>
          <cell r="C96">
            <v>34.151268685940103</v>
          </cell>
          <cell r="D96">
            <v>3.0289767658041802</v>
          </cell>
          <cell r="E96">
            <v>3.01920746598047</v>
          </cell>
          <cell r="F96">
            <v>10.578363140720899</v>
          </cell>
          <cell r="G96">
            <v>0</v>
          </cell>
          <cell r="H96">
            <v>3.3779467671641799</v>
          </cell>
          <cell r="I96">
            <v>59.588401874204898</v>
          </cell>
          <cell r="J96">
            <v>3.1684389820268901</v>
          </cell>
          <cell r="K96">
            <v>2.75272631279628</v>
          </cell>
          <cell r="L96">
            <v>-18.706662268144399</v>
          </cell>
          <cell r="M96">
            <v>20.754440982565299</v>
          </cell>
          <cell r="N96">
            <v>-5.5561985807107099</v>
          </cell>
          <cell r="O96">
            <v>-22.581052617556399</v>
          </cell>
          <cell r="P96">
            <v>8.6636568571902206</v>
          </cell>
          <cell r="Q96">
            <v>-54.571475494840499</v>
          </cell>
          <cell r="R96">
            <v>-76.030864075781196</v>
          </cell>
          <cell r="S96">
            <v>-36.569760825071498</v>
          </cell>
          <cell r="T96">
            <v>0.45302498419360099</v>
          </cell>
          <cell r="U96">
            <v>0.21987597587080901</v>
          </cell>
          <cell r="V96">
            <v>0.71138118714897502</v>
          </cell>
          <cell r="W96">
            <v>1519417</v>
          </cell>
          <cell r="X96">
            <v>1361744</v>
          </cell>
          <cell r="Y96">
            <v>2.2642000665681898</v>
          </cell>
          <cell r="Z96">
            <v>4.8020316480526501E-2</v>
          </cell>
          <cell r="AA96">
            <v>-0.32633096804240802</v>
          </cell>
          <cell r="AB96">
            <v>0.362053728235259</v>
          </cell>
          <cell r="AC96">
            <v>1.8116990350879899E-6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DB82-B787-8D4F-86B2-2657FE680D33}">
  <dimension ref="A1:DI2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21" sqref="AA21"/>
    </sheetView>
  </sheetViews>
  <sheetFormatPr baseColWidth="10" defaultRowHeight="16" x14ac:dyDescent="0.2"/>
  <cols>
    <col min="1" max="1" width="40.6640625" bestFit="1" customWidth="1"/>
    <col min="3" max="3" width="12.5" bestFit="1" customWidth="1"/>
    <col min="5" max="5" width="13.5" bestFit="1" customWidth="1"/>
    <col min="10" max="10" width="15" bestFit="1" customWidth="1"/>
    <col min="14" max="14" width="10.83203125" customWidth="1"/>
    <col min="29" max="29" width="16.33203125" bestFit="1" customWidth="1"/>
  </cols>
  <sheetData>
    <row r="1" spans="1:113" x14ac:dyDescent="0.2">
      <c r="A1">
        <f>[1]summ_cities!A1</f>
        <v>0</v>
      </c>
      <c r="B1" t="str">
        <f>[1]summ_cities!B1</f>
        <v>area</v>
      </c>
      <c r="C1" t="str">
        <f>[1]summ_cities!C1</f>
        <v>prior_landfills</v>
      </c>
      <c r="D1" t="str">
        <f>[1]summ_cities!D1</f>
        <v>prior_wastewater</v>
      </c>
      <c r="E1" t="str">
        <f>[1]summ_cities!E1</f>
        <v>prior_ong</v>
      </c>
      <c r="F1" t="str">
        <f>[1]summ_cities!F1</f>
        <v>prior_livestock</v>
      </c>
      <c r="G1" t="str">
        <f>[1]summ_cities!G1</f>
        <v>prior_coal</v>
      </c>
      <c r="H1" t="str">
        <f>[1]summ_cities!H1</f>
        <v>prior_other_anth</v>
      </c>
      <c r="I1" t="str">
        <f>[1]summ_cities!I1</f>
        <v>prior_total</v>
      </c>
      <c r="J1" t="str">
        <f>[1]summ_cities!J1</f>
        <v>prior_gasdist</v>
      </c>
      <c r="K1" t="str">
        <f>[1]summ_cities!K1</f>
        <v>post_mean</v>
      </c>
      <c r="L1" t="str">
        <f>[1]summ_cities!L1</f>
        <v>post_min</v>
      </c>
      <c r="M1" t="str">
        <f>[1]summ_cities!M1</f>
        <v>post_max</v>
      </c>
      <c r="N1" t="str">
        <f>[1]summ_cities!N1</f>
        <v>post_hr_mean</v>
      </c>
      <c r="O1" t="str">
        <f>[1]summ_cities!O1</f>
        <v>post_hr_min</v>
      </c>
      <c r="P1" t="str">
        <f>[1]summ_cities!P1</f>
        <v>post_hr_max</v>
      </c>
      <c r="Q1" t="str">
        <f>[1]summ_cities!Q1</f>
        <v>diff_mean</v>
      </c>
      <c r="R1" t="str">
        <f>[1]summ_cities!R1</f>
        <v>diff_min</v>
      </c>
      <c r="S1" t="str">
        <f>[1]summ_cities!S1</f>
        <v>diff_max</v>
      </c>
      <c r="T1" t="str">
        <f>[1]summ_cities!T1</f>
        <v>dofs_mean</v>
      </c>
      <c r="U1" t="str">
        <f>[1]summ_cities!U1</f>
        <v>dofs_min</v>
      </c>
      <c r="V1" t="str">
        <f>[1]summ_cities!V1</f>
        <v>dofs_max</v>
      </c>
      <c r="W1" t="str">
        <f>[1]summ_cities!W1</f>
        <v>pop_2010</v>
      </c>
      <c r="X1" t="str">
        <f>[1]summ_cities!X1</f>
        <v>pop_2000</v>
      </c>
      <c r="Y1" t="str">
        <f>[1]summ_cities!Y1</f>
        <v>prior_postmeter</v>
      </c>
      <c r="Z1" t="str">
        <f>[1]summ_cities!Z1</f>
        <v>xhat_mean</v>
      </c>
      <c r="AA1" t="str">
        <f>[1]summ_cities!AA1</f>
        <v>xhat_min</v>
      </c>
      <c r="AB1" t="str">
        <f>[1]summ_cities!AB1</f>
        <v>xhat_max</v>
      </c>
      <c r="AC1" t="str">
        <f>[1]summ_cities!AC1</f>
        <v>post_mean_pc</v>
      </c>
      <c r="AD1" t="s">
        <v>0</v>
      </c>
      <c r="AE1" t="s">
        <v>1</v>
      </c>
      <c r="AF1" t="s">
        <v>2</v>
      </c>
      <c r="AH1" t="s">
        <v>3</v>
      </c>
      <c r="AI1" t="s">
        <v>1</v>
      </c>
      <c r="AJ1" t="s">
        <v>2</v>
      </c>
      <c r="AL1" t="s">
        <v>4</v>
      </c>
      <c r="AM1" t="s">
        <v>1</v>
      </c>
      <c r="AN1" t="s">
        <v>2</v>
      </c>
      <c r="AP1" t="s">
        <v>5</v>
      </c>
      <c r="AQ1" t="s">
        <v>1</v>
      </c>
      <c r="AR1" t="s">
        <v>2</v>
      </c>
      <c r="AT1" t="s">
        <v>6</v>
      </c>
      <c r="AU1" t="s">
        <v>1</v>
      </c>
      <c r="AV1" t="s">
        <v>2</v>
      </c>
      <c r="AX1" t="s">
        <v>7</v>
      </c>
      <c r="AY1" t="s">
        <v>1</v>
      </c>
      <c r="AZ1" t="s">
        <v>2</v>
      </c>
      <c r="BB1" t="s">
        <v>8</v>
      </c>
      <c r="BC1" t="s">
        <v>1</v>
      </c>
      <c r="BD1" t="s">
        <v>2</v>
      </c>
      <c r="BF1" t="s">
        <v>9</v>
      </c>
      <c r="BG1" t="s">
        <v>1</v>
      </c>
      <c r="BH1" t="s">
        <v>2</v>
      </c>
      <c r="BJ1" t="s">
        <v>10</v>
      </c>
      <c r="BK1" t="s">
        <v>1</v>
      </c>
      <c r="BL1" t="s">
        <v>2</v>
      </c>
      <c r="BN1" t="s">
        <v>11</v>
      </c>
      <c r="BO1" t="s">
        <v>1</v>
      </c>
      <c r="BP1" t="s">
        <v>2</v>
      </c>
      <c r="BR1" t="s">
        <v>12</v>
      </c>
      <c r="BS1" t="s">
        <v>1</v>
      </c>
      <c r="BT1" t="s">
        <v>2</v>
      </c>
      <c r="BV1" t="s">
        <v>13</v>
      </c>
      <c r="BW1" t="s">
        <v>1</v>
      </c>
      <c r="BX1" t="s">
        <v>2</v>
      </c>
      <c r="BZ1" t="s">
        <v>14</v>
      </c>
      <c r="CA1" t="s">
        <v>1</v>
      </c>
      <c r="CB1" t="s">
        <v>2</v>
      </c>
      <c r="CD1" t="s">
        <v>15</v>
      </c>
      <c r="CE1" t="s">
        <v>1</v>
      </c>
      <c r="CF1" t="s">
        <v>2</v>
      </c>
      <c r="CH1" t="s">
        <v>16</v>
      </c>
      <c r="CI1" t="s">
        <v>1</v>
      </c>
      <c r="CJ1" t="s">
        <v>2</v>
      </c>
      <c r="CL1" t="s">
        <v>17</v>
      </c>
      <c r="CM1" t="s">
        <v>1</v>
      </c>
      <c r="CN1" t="s">
        <v>2</v>
      </c>
      <c r="CP1" t="s">
        <v>18</v>
      </c>
      <c r="CQ1" t="s">
        <v>1</v>
      </c>
      <c r="CR1" t="s">
        <v>2</v>
      </c>
      <c r="CT1" t="s">
        <v>19</v>
      </c>
      <c r="CU1" t="s">
        <v>1</v>
      </c>
      <c r="CV1" t="s">
        <v>2</v>
      </c>
      <c r="CX1" t="s">
        <v>20</v>
      </c>
      <c r="CY1" t="s">
        <v>1</v>
      </c>
      <c r="CZ1" t="s">
        <v>2</v>
      </c>
      <c r="DB1" t="s">
        <v>21</v>
      </c>
      <c r="DC1" t="s">
        <v>1</v>
      </c>
      <c r="DD1" t="s">
        <v>2</v>
      </c>
      <c r="DF1" t="s">
        <v>22</v>
      </c>
      <c r="DG1" t="s">
        <v>55</v>
      </c>
      <c r="DH1" t="s">
        <v>57</v>
      </c>
      <c r="DI1" t="s">
        <v>58</v>
      </c>
    </row>
    <row r="2" spans="1:113" x14ac:dyDescent="0.2">
      <c r="A2" t="str">
        <f>[1]summ_cities!A2</f>
        <v>New York--Newark, NY--NJ--CT</v>
      </c>
      <c r="B2">
        <f>[1]summ_cities!B2</f>
        <v>23566.080369549101</v>
      </c>
      <c r="C2">
        <f>[1]summ_cities!C2</f>
        <v>67.501201409908106</v>
      </c>
      <c r="D2">
        <f>[1]summ_cities!D2</f>
        <v>40.399248819041901</v>
      </c>
      <c r="E2">
        <f>[1]summ_cities!E2</f>
        <v>3.7038081794814799</v>
      </c>
      <c r="F2">
        <f>[1]summ_cities!F2</f>
        <v>2.2706657893771598</v>
      </c>
      <c r="G2">
        <f>[1]summ_cities!G2</f>
        <v>0</v>
      </c>
      <c r="H2">
        <f>[1]summ_cities!H2</f>
        <v>29.925599695491599</v>
      </c>
      <c r="I2">
        <f>[1]summ_cities!I2</f>
        <v>207.84540241268201</v>
      </c>
      <c r="J2">
        <f>[1]summ_cities!J2</f>
        <v>36.698203208646497</v>
      </c>
      <c r="K2">
        <f>[1]summ_cities!K2</f>
        <v>309.38269624455501</v>
      </c>
      <c r="L2">
        <f>[1]summ_cities!L2</f>
        <v>240.828887272652</v>
      </c>
      <c r="M2">
        <f>[1]summ_cities!M2</f>
        <v>416.83956389448502</v>
      </c>
      <c r="N2">
        <f>[1]summ_cities!N2</f>
        <v>215.73750342218301</v>
      </c>
      <c r="O2">
        <f>[1]summ_cities!O2</f>
        <v>167.63901646128801</v>
      </c>
      <c r="P2">
        <f>[1]summ_cities!P2</f>
        <v>288.86106072429999</v>
      </c>
      <c r="Q2">
        <f>[1]summ_cities!Q2</f>
        <v>128.88396914260801</v>
      </c>
      <c r="R2">
        <f>[1]summ_cities!R2</f>
        <v>60.330160170705298</v>
      </c>
      <c r="S2">
        <f>[1]summ_cities!S2</f>
        <v>236.340836792538</v>
      </c>
      <c r="T2">
        <f>[1]summ_cities!T2</f>
        <v>0.28255708930352302</v>
      </c>
      <c r="U2">
        <f>[1]summ_cities!U2</f>
        <v>4.1699494216203697E-2</v>
      </c>
      <c r="V2">
        <f>[1]summ_cities!V2</f>
        <v>0.53525915207288699</v>
      </c>
      <c r="W2">
        <f>[1]summ_cities!W2</f>
        <v>18351295</v>
      </c>
      <c r="X2">
        <f>[1]summ_cities!X2</f>
        <v>17799861</v>
      </c>
      <c r="Y2">
        <f>[1]summ_cities!Y2</f>
        <v>27.3466753107359</v>
      </c>
      <c r="Z2">
        <f>[1]summ_cities!Z2</f>
        <v>1.71404364569182</v>
      </c>
      <c r="AA2">
        <f>[1]summ_cities!AA2</f>
        <v>1.3342414716123201</v>
      </c>
      <c r="AB2">
        <f>[1]summ_cities!AB2</f>
        <v>2.3093767506684499</v>
      </c>
      <c r="AC2">
        <f>[1]summ_cities!AC2</f>
        <v>1.6858902668424999E-5</v>
      </c>
      <c r="AD2">
        <v>433.30464000000001</v>
      </c>
      <c r="AE2">
        <v>328.28976</v>
      </c>
      <c r="AF2">
        <v>558.50256000000013</v>
      </c>
      <c r="AG2" t="str" cm="1">
        <f t="array" ref="AG2">_xlfn.IFS(AND(AE2&gt;$K2,AE2&lt;$L2),"Insignificant",AND(AF2&gt;$K2,AF2&lt;$L2),"Insignificant",AND($K2&gt;AE2,$K2&lt;AF2),"Insignificant",AE2&gt;$L2,"Significant",AF2&lt;$K2,"Significant")</f>
        <v>Significant</v>
      </c>
      <c r="AH2">
        <v>453.48768000000007</v>
      </c>
      <c r="AI2">
        <v>208.13759999999999</v>
      </c>
      <c r="AJ2">
        <v>752.44896000000006</v>
      </c>
      <c r="AK2" t="str" cm="1">
        <f t="array" ref="AK2">_xlfn.IFS(AND(AI2&gt;$K2,AI2&lt;$L2),"Insignificant",AND(AJ2&gt;$K2,AJ2&lt;$L2),"Insignificant",AND($K2&gt;AI2,$K2&lt;AJ2),"Insignificant",AI2&gt;$L2,"Significant",AJ2&lt;$K2,"Significant")</f>
        <v>Insignificant</v>
      </c>
      <c r="AL2">
        <v>573.95519999999999</v>
      </c>
      <c r="AM2">
        <v>220.75200000000001</v>
      </c>
      <c r="AN2">
        <v>1236.2112</v>
      </c>
      <c r="AO2" t="str" cm="1">
        <f t="array" ref="AO2">_xlfn.IFS(AND(AM2&gt;$K2,AM2&lt;$L2),"Insignificant",AND(AN2&gt;$K2,AN2&lt;$L2),"Insignificant",AND($K2&gt;AM2,$K2&lt;AN2),"Insignificant",AM2&gt;$L2,"Significant",AN2&lt;$K2,"Significant")</f>
        <v>Insignificant</v>
      </c>
      <c r="BJ2">
        <v>313.61921280000001</v>
      </c>
      <c r="BK2">
        <v>217.51009919999998</v>
      </c>
      <c r="BL2">
        <v>409.72832639999996</v>
      </c>
      <c r="BM2" t="str" cm="1">
        <f t="array" ref="BM2">_xlfn.IFS(AND(BK2&gt;$K2,BK2&lt;$L2),"Insignificant",AND(BL2&gt;$K2,BL2&lt;$L2),"Insignificant",AND($K2&gt;BK2,$K2&lt;BL2),"Insignificant",BK2&gt;$L2,"Significant",BL2&lt;$K2,"Significant")</f>
        <v>Insignificant</v>
      </c>
      <c r="DF2" t="str">
        <f>IF(COUNT(AD2:DD2) &gt; 0, "True", "False")</f>
        <v>True</v>
      </c>
      <c r="DG2" t="str">
        <f>_xlfn.CONCAT(TEXT(ROUND(K2,0), "0"), " (", TEXT(ROUND(L2,0), "0"), ", ",TEXT(ROUND(M2,0), "0"), ")")</f>
        <v>309 (241, 417)</v>
      </c>
      <c r="DH2" t="str">
        <f>_xlfn.CONCAT(TEXT(ROUND(T2,2), "0.00"), " (", TEXT(ROUND(U2,2), "0.00"), ", ",TEXT(ROUND(V2,2), "0.00"), ")")</f>
        <v>0.28 (0.04, 0.54)</v>
      </c>
      <c r="DI2" t="str">
        <f>TEXT(ROUND(1000000*K2/W2,2), "0.0")</f>
        <v>16.9</v>
      </c>
    </row>
    <row r="3" spans="1:113" x14ac:dyDescent="0.2">
      <c r="A3" t="str">
        <f>[1]summ_cities!A3</f>
        <v>Detroit, MI</v>
      </c>
      <c r="B3">
        <f>[1]summ_cities!B3</f>
        <v>9438.3232467154194</v>
      </c>
      <c r="C3">
        <f>[1]summ_cities!C3</f>
        <v>55.889418147508202</v>
      </c>
      <c r="D3">
        <f>[1]summ_cities!D3</f>
        <v>6.1181374469398397</v>
      </c>
      <c r="E3">
        <f>[1]summ_cities!E3</f>
        <v>8.2400482185552093</v>
      </c>
      <c r="F3">
        <f>[1]summ_cities!F3</f>
        <v>1.4104011125901399</v>
      </c>
      <c r="G3">
        <f>[1]summ_cities!G3</f>
        <v>0</v>
      </c>
      <c r="H3">
        <f>[1]summ_cities!H3</f>
        <v>5.7201415238871398</v>
      </c>
      <c r="I3">
        <f>[1]summ_cities!I3</f>
        <v>91.412439774331503</v>
      </c>
      <c r="J3">
        <f>[1]summ_cities!J3</f>
        <v>8.4698387830289406</v>
      </c>
      <c r="K3">
        <f>[1]summ_cities!K3</f>
        <v>210.184445915688</v>
      </c>
      <c r="L3">
        <f>[1]summ_cities!L3</f>
        <v>169.79181316069</v>
      </c>
      <c r="M3">
        <f>[1]summ_cities!M3</f>
        <v>258.96927083763001</v>
      </c>
      <c r="N3">
        <f>[1]summ_cities!N3</f>
        <v>185.900459244796</v>
      </c>
      <c r="O3">
        <f>[1]summ_cities!O3</f>
        <v>151.709248110408</v>
      </c>
      <c r="P3">
        <f>[1]summ_cities!P3</f>
        <v>229.021733981149</v>
      </c>
      <c r="Q3">
        <f>[1]summ_cities!Q3</f>
        <v>124.336460683178</v>
      </c>
      <c r="R3">
        <f>[1]summ_cities!R3</f>
        <v>83.943827928180497</v>
      </c>
      <c r="S3">
        <f>[1]summ_cities!S3</f>
        <v>173.12128560511999</v>
      </c>
      <c r="T3">
        <f>[1]summ_cities!T3</f>
        <v>0.33292807789579598</v>
      </c>
      <c r="U3">
        <f>[1]summ_cities!U3</f>
        <v>0.13783629054810401</v>
      </c>
      <c r="V3">
        <f>[1]summ_cities!V3</f>
        <v>0.54877308976654204</v>
      </c>
      <c r="W3">
        <f>[1]summ_cities!W3</f>
        <v>3734090</v>
      </c>
      <c r="X3">
        <f>[1]summ_cities!X3</f>
        <v>3903377</v>
      </c>
      <c r="Y3">
        <f>[1]summ_cities!Y3</f>
        <v>5.5644545418220304</v>
      </c>
      <c r="Z3">
        <f>[1]summ_cities!Z3</f>
        <v>2.44833289152246</v>
      </c>
      <c r="AA3">
        <f>[1]summ_cities!AA3</f>
        <v>1.97781942931832</v>
      </c>
      <c r="AB3">
        <f>[1]summ_cities!AB3</f>
        <v>3.0166027791594798</v>
      </c>
      <c r="AC3">
        <f>[1]summ_cities!AC3</f>
        <v>5.6287996785210902E-5</v>
      </c>
      <c r="DF3" t="str">
        <f t="shared" ref="DF3:DF66" si="0">IF(COUNT(AD3:DD3) &gt; 0, "True", "False")</f>
        <v>False</v>
      </c>
      <c r="DG3" t="str">
        <f>_xlfn.CONCAT(TEXT(ROUND(K3,0), "0"), " (", TEXT(ROUND(L3,0), "0"), ", ",TEXT(ROUND(M3,0), "0"), ")")</f>
        <v>210 (170, 259)</v>
      </c>
      <c r="DH3" t="str">
        <f>_xlfn.CONCAT(TEXT(ROUND(T3,2), "0.00"), " (", TEXT(ROUND(U3,2), "0.00"), ", ",TEXT(ROUND(V3,2), "0.00"), ")")</f>
        <v>0.33 (0.14, 0.55)</v>
      </c>
      <c r="DI3" t="str">
        <f t="shared" ref="DI3:DI66" si="1">TEXT(ROUND(1000000*K3/W3,2), "0.0")</f>
        <v>56.3</v>
      </c>
    </row>
    <row r="4" spans="1:113" x14ac:dyDescent="0.2">
      <c r="A4" t="str">
        <f>[1]summ_cities!A4</f>
        <v>Atlanta, GA</v>
      </c>
      <c r="B4">
        <f>[1]summ_cities!B4</f>
        <v>18246.8318338309</v>
      </c>
      <c r="C4">
        <f>[1]summ_cities!C4</f>
        <v>53.116245379161697</v>
      </c>
      <c r="D4">
        <f>[1]summ_cities!D4</f>
        <v>2.98522013886573</v>
      </c>
      <c r="E4">
        <f>[1]summ_cities!E4</f>
        <v>9.6075298751311795</v>
      </c>
      <c r="F4">
        <f>[1]summ_cities!F4</f>
        <v>11.666715696625999</v>
      </c>
      <c r="G4">
        <f>[1]summ_cities!G4</f>
        <v>0</v>
      </c>
      <c r="H4">
        <f>[1]summ_cities!H4</f>
        <v>4.8204445375584299</v>
      </c>
      <c r="I4">
        <f>[1]summ_cities!I4</f>
        <v>93.2913224321954</v>
      </c>
      <c r="J4">
        <f>[1]summ_cities!J4</f>
        <v>4.3663938607669603</v>
      </c>
      <c r="K4">
        <f>[1]summ_cities!K4</f>
        <v>179.333094433431</v>
      </c>
      <c r="L4">
        <f>[1]summ_cities!L4</f>
        <v>156.87874222408601</v>
      </c>
      <c r="M4">
        <f>[1]summ_cities!M4</f>
        <v>208.08082485608099</v>
      </c>
      <c r="N4">
        <f>[1]summ_cities!N4</f>
        <v>136.62976817227599</v>
      </c>
      <c r="O4">
        <f>[1]summ_cities!O4</f>
        <v>118.88916806938001</v>
      </c>
      <c r="P4">
        <f>[1]summ_cities!P4</f>
        <v>160.02289131420599</v>
      </c>
      <c r="Q4">
        <f>[1]summ_cities!Q4</f>
        <v>92.770544945320907</v>
      </c>
      <c r="R4">
        <f>[1]summ_cities!R4</f>
        <v>70.316192735976102</v>
      </c>
      <c r="S4">
        <f>[1]summ_cities!S4</f>
        <v>121.51827536797001</v>
      </c>
      <c r="T4">
        <f>[1]summ_cities!T4</f>
        <v>0.497243315020653</v>
      </c>
      <c r="U4">
        <f>[1]summ_cities!U4</f>
        <v>0.33264454233331597</v>
      </c>
      <c r="V4">
        <f>[1]summ_cities!V4</f>
        <v>0.65004901633459899</v>
      </c>
      <c r="W4">
        <f>[1]summ_cities!W4</f>
        <v>4515419</v>
      </c>
      <c r="X4">
        <f>[1]summ_cities!X4</f>
        <v>3499840</v>
      </c>
      <c r="Y4">
        <f>[1]summ_cities!Y4</f>
        <v>6.7287729440853097</v>
      </c>
      <c r="Z4">
        <f>[1]summ_cities!Z4</f>
        <v>2.0717168740283398</v>
      </c>
      <c r="AA4">
        <f>[1]summ_cities!AA4</f>
        <v>1.8123165635923699</v>
      </c>
      <c r="AB4">
        <f>[1]summ_cities!AB4</f>
        <v>2.4038204291182699</v>
      </c>
      <c r="AC4">
        <f>[1]summ_cities!AC4</f>
        <v>3.9715715071719998E-5</v>
      </c>
      <c r="DF4" t="str">
        <f t="shared" si="0"/>
        <v>False</v>
      </c>
      <c r="DG4" t="str">
        <f>_xlfn.CONCAT(TEXT(ROUND(K4,0), "0"), " (", TEXT(ROUND(L4,0), "0"), ", ",TEXT(ROUND(M4,0), "0"), ")")</f>
        <v>179 (157, 208)</v>
      </c>
      <c r="DH4" t="str">
        <f>_xlfn.CONCAT(TEXT(ROUND(T4,2), "0.00"), " (", TEXT(ROUND(U4,2), "0.00"), ", ",TEXT(ROUND(V4,2), "0.00"), ")")</f>
        <v>0.50 (0.33, 0.65)</v>
      </c>
      <c r="DI4" t="str">
        <f t="shared" si="1"/>
        <v>39.7</v>
      </c>
    </row>
    <row r="5" spans="1:113" x14ac:dyDescent="0.2">
      <c r="A5" t="str">
        <f>[1]summ_cities!A5</f>
        <v>Dallas--Fort Worth--Arlington, TX</v>
      </c>
      <c r="B5">
        <f>[1]summ_cities!B5</f>
        <v>12557.526559850299</v>
      </c>
      <c r="C5">
        <f>[1]summ_cities!C5</f>
        <v>68.437244124147398</v>
      </c>
      <c r="D5">
        <f>[1]summ_cities!D5</f>
        <v>11.783311595953</v>
      </c>
      <c r="E5">
        <f>[1]summ_cities!E5</f>
        <v>116.414831404284</v>
      </c>
      <c r="F5">
        <f>[1]summ_cities!F5</f>
        <v>14.616726099905801</v>
      </c>
      <c r="G5">
        <f>[1]summ_cities!G5</f>
        <v>0</v>
      </c>
      <c r="H5">
        <f>[1]summ_cities!H5</f>
        <v>5.2922058345085796</v>
      </c>
      <c r="I5">
        <f>[1]summ_cities!I5</f>
        <v>241.48700559467201</v>
      </c>
      <c r="J5">
        <f>[1]summ_cities!J5</f>
        <v>17.310161555992899</v>
      </c>
      <c r="K5">
        <f>[1]summ_cities!K5</f>
        <v>362.15097240828999</v>
      </c>
      <c r="L5">
        <f>[1]summ_cities!L5</f>
        <v>337.27890586862299</v>
      </c>
      <c r="M5">
        <f>[1]summ_cities!M5</f>
        <v>384.385178664823</v>
      </c>
      <c r="N5">
        <f>[1]summ_cities!N5</f>
        <v>124.064709335629</v>
      </c>
      <c r="O5">
        <f>[1]summ_cities!O5</f>
        <v>106.197441325554</v>
      </c>
      <c r="P5">
        <f>[1]summ_cities!P5</f>
        <v>132.315393640785</v>
      </c>
      <c r="Q5">
        <f>[1]summ_cities!Q5</f>
        <v>128.29649179349801</v>
      </c>
      <c r="R5">
        <f>[1]summ_cities!R5</f>
        <v>103.424425253831</v>
      </c>
      <c r="S5">
        <f>[1]summ_cities!S5</f>
        <v>150.53069805003099</v>
      </c>
      <c r="T5">
        <f>[1]summ_cities!T5</f>
        <v>0.51870539040024599</v>
      </c>
      <c r="U5">
        <f>[1]summ_cities!U5</f>
        <v>0.335703178225634</v>
      </c>
      <c r="V5">
        <f>[1]summ_cities!V5</f>
        <v>0.70497302612023605</v>
      </c>
      <c r="W5">
        <f>[1]summ_cities!W5</f>
        <v>5121892</v>
      </c>
      <c r="X5">
        <f>[1]summ_cities!X5</f>
        <v>4145659</v>
      </c>
      <c r="Y5">
        <f>[1]summ_cities!Y5</f>
        <v>7.6325249798804897</v>
      </c>
      <c r="Z5">
        <f>[1]summ_cities!Z5</f>
        <v>1.5486167785035001</v>
      </c>
      <c r="AA5">
        <f>[1]summ_cities!AA5</f>
        <v>1.44225975479252</v>
      </c>
      <c r="AB5">
        <f>[1]summ_cities!AB5</f>
        <v>1.64369388028954</v>
      </c>
      <c r="AC5">
        <f>[1]summ_cities!AC5</f>
        <v>7.0706483543247296E-5</v>
      </c>
      <c r="DF5" t="str">
        <f t="shared" si="0"/>
        <v>False</v>
      </c>
      <c r="DG5" t="str">
        <f>_xlfn.CONCAT(TEXT(ROUND(K5,0), "0"), " (", TEXT(ROUND(L5,0), "0"), ", ",TEXT(ROUND(M5,0), "0"), ")")</f>
        <v>362 (337, 384)</v>
      </c>
      <c r="DH5" t="str">
        <f>_xlfn.CONCAT(TEXT(ROUND(T5,2), "0.00"), " (", TEXT(ROUND(U5,2), "0.00"), ", ",TEXT(ROUND(V5,2), "0.00"), ")")</f>
        <v>0.52 (0.34, 0.70)</v>
      </c>
      <c r="DI5" t="str">
        <f t="shared" si="1"/>
        <v>70.7</v>
      </c>
    </row>
    <row r="6" spans="1:113" x14ac:dyDescent="0.2">
      <c r="A6" t="str">
        <f>[1]summ_cities!A6</f>
        <v>Houston, TX</v>
      </c>
      <c r="B6">
        <f>[1]summ_cities!B6</f>
        <v>13618.222410995601</v>
      </c>
      <c r="C6">
        <f>[1]summ_cities!C6</f>
        <v>44.371001781385303</v>
      </c>
      <c r="D6">
        <f>[1]summ_cities!D6</f>
        <v>5.4262702548706798</v>
      </c>
      <c r="E6">
        <f>[1]summ_cities!E6</f>
        <v>19.972880596608299</v>
      </c>
      <c r="F6">
        <f>[1]summ_cities!F6</f>
        <v>24.4779427078327</v>
      </c>
      <c r="G6">
        <f>[1]summ_cities!G6</f>
        <v>0</v>
      </c>
      <c r="H6">
        <f>[1]summ_cities!H6</f>
        <v>22.972201243210701</v>
      </c>
      <c r="I6">
        <f>[1]summ_cities!I6</f>
        <v>139.75115239707199</v>
      </c>
      <c r="J6">
        <f>[1]summ_cities!J6</f>
        <v>15.162926638004301</v>
      </c>
      <c r="K6">
        <f>[1]summ_cities!K6</f>
        <v>209.033014916208</v>
      </c>
      <c r="L6">
        <f>[1]summ_cities!L6</f>
        <v>182.983364654723</v>
      </c>
      <c r="M6">
        <f>[1]summ_cities!M6</f>
        <v>236.26203843011899</v>
      </c>
      <c r="N6">
        <f>[1]summ_cities!N6</f>
        <v>112.939763868187</v>
      </c>
      <c r="O6">
        <f>[1]summ_cities!O6</f>
        <v>94.742677507845301</v>
      </c>
      <c r="P6">
        <f>[1]summ_cities!P6</f>
        <v>131.31296376377099</v>
      </c>
      <c r="Q6">
        <f>[1]summ_cities!Q6</f>
        <v>76.649791694296596</v>
      </c>
      <c r="R6">
        <f>[1]summ_cities!R6</f>
        <v>50.600141432811199</v>
      </c>
      <c r="S6">
        <f>[1]summ_cities!S6</f>
        <v>103.878815208207</v>
      </c>
      <c r="T6">
        <f>[1]summ_cities!T6</f>
        <v>0.36017434457340203</v>
      </c>
      <c r="U6">
        <f>[1]summ_cities!U6</f>
        <v>0.21155031931920201</v>
      </c>
      <c r="V6">
        <f>[1]summ_cities!V6</f>
        <v>0.50734732019301299</v>
      </c>
      <c r="W6">
        <f>[1]summ_cities!W6</f>
        <v>4944332</v>
      </c>
      <c r="X6">
        <f>[1]summ_cities!X6</f>
        <v>3822509</v>
      </c>
      <c r="Y6">
        <f>[1]summ_cities!Y6</f>
        <v>7.3679291751607501</v>
      </c>
      <c r="Z6">
        <f>[1]summ_cities!Z6</f>
        <v>1.57899928577663</v>
      </c>
      <c r="AA6">
        <f>[1]summ_cities!AA6</f>
        <v>1.38222472758493</v>
      </c>
      <c r="AB6">
        <f>[1]summ_cities!AB6</f>
        <v>1.7846826257891899</v>
      </c>
      <c r="AC6">
        <f>[1]summ_cities!AC6</f>
        <v>4.2277301547753803E-5</v>
      </c>
      <c r="DF6" t="str">
        <f t="shared" si="0"/>
        <v>False</v>
      </c>
      <c r="DG6" t="str">
        <f>_xlfn.CONCAT(TEXT(ROUND(K6,0), "0"), " (", TEXT(ROUND(L6,0), "0"), ", ",TEXT(ROUND(M6,0), "0"), ")")</f>
        <v>209 (183, 236)</v>
      </c>
      <c r="DH6" t="str">
        <f>_xlfn.CONCAT(TEXT(ROUND(T6,2), "0.00"), " (", TEXT(ROUND(U6,2), "0.00"), ", ",TEXT(ROUND(V6,2), "0.00"), ")")</f>
        <v>0.36 (0.21, 0.51)</v>
      </c>
      <c r="DI6" t="str">
        <f t="shared" si="1"/>
        <v>42.3</v>
      </c>
    </row>
    <row r="7" spans="1:113" x14ac:dyDescent="0.2">
      <c r="A7" t="str">
        <f>[1]summ_cities!A7</f>
        <v>Chicago, IL--IN</v>
      </c>
      <c r="B7">
        <f>[1]summ_cities!B7</f>
        <v>15222.5827034226</v>
      </c>
      <c r="C7">
        <f>[1]summ_cities!C7</f>
        <v>73.380060526673702</v>
      </c>
      <c r="D7">
        <f>[1]summ_cities!D7</f>
        <v>21.7426719322271</v>
      </c>
      <c r="E7">
        <f>[1]summ_cities!E7</f>
        <v>8.5144652650081998</v>
      </c>
      <c r="F7">
        <f>[1]summ_cities!F7</f>
        <v>8.5977017218967102</v>
      </c>
      <c r="G7">
        <f>[1]summ_cities!G7</f>
        <v>0</v>
      </c>
      <c r="H7">
        <f>[1]summ_cities!H7</f>
        <v>14.6689755470919</v>
      </c>
      <c r="I7">
        <f>[1]summ_cities!I7</f>
        <v>154.90755333169699</v>
      </c>
      <c r="J7">
        <f>[1]summ_cities!J7</f>
        <v>15.175925900442</v>
      </c>
      <c r="K7">
        <f>[1]summ_cities!K7</f>
        <v>207.46684032941999</v>
      </c>
      <c r="L7">
        <f>[1]summ_cities!L7</f>
        <v>189.667201398125</v>
      </c>
      <c r="M7">
        <f>[1]summ_cities!M7</f>
        <v>223.62032547880801</v>
      </c>
      <c r="N7">
        <f>[1]summ_cities!N7</f>
        <v>100.547629305301</v>
      </c>
      <c r="O7">
        <f>[1]summ_cities!O7</f>
        <v>88.614657525153604</v>
      </c>
      <c r="P7">
        <f>[1]summ_cities!P7</f>
        <v>109.858139725409</v>
      </c>
      <c r="Q7">
        <f>[1]summ_cities!Q7</f>
        <v>65.387039436080499</v>
      </c>
      <c r="R7">
        <f>[1]summ_cities!R7</f>
        <v>47.587400504785499</v>
      </c>
      <c r="S7">
        <f>[1]summ_cities!S7</f>
        <v>81.540524585468404</v>
      </c>
      <c r="T7">
        <f>[1]summ_cities!T7</f>
        <v>0.38484369577022298</v>
      </c>
      <c r="U7">
        <f>[1]summ_cities!U7</f>
        <v>0.18404514080466899</v>
      </c>
      <c r="V7">
        <f>[1]summ_cities!V7</f>
        <v>0.582975732867408</v>
      </c>
      <c r="W7">
        <f>[1]summ_cities!W7</f>
        <v>8608208</v>
      </c>
      <c r="X7">
        <f>[1]summ_cities!X7</f>
        <v>8307904</v>
      </c>
      <c r="Y7">
        <f>[1]summ_cities!Y7</f>
        <v>12.8277524383581</v>
      </c>
      <c r="Z7">
        <f>[1]summ_cities!Z7</f>
        <v>1.4602134787982</v>
      </c>
      <c r="AA7">
        <f>[1]summ_cities!AA7</f>
        <v>1.3349343130098299</v>
      </c>
      <c r="AB7">
        <f>[1]summ_cities!AB7</f>
        <v>1.57390652346621</v>
      </c>
      <c r="AC7">
        <f>[1]summ_cities!AC7</f>
        <v>2.41010487118132E-5</v>
      </c>
      <c r="AL7">
        <v>220.75200000000001</v>
      </c>
      <c r="AM7">
        <v>85.147199999999998</v>
      </c>
      <c r="AN7">
        <v>479.34719999999999</v>
      </c>
      <c r="AO7" t="str" cm="1">
        <f t="array" ref="AO7">_xlfn.IFS(AND(AM7&gt;$K7,AM7&lt;$L7),"Insignificant",AND(AN7&gt;$K7,AN7&lt;$L7),"Insignificant",AND($K7&gt;AM7,$K7&lt;AN7),"Insignificant",AM7&gt;$L7,"Significant",AN7&lt;$K7,"Significant")</f>
        <v>Insignificant</v>
      </c>
      <c r="DF7" t="str">
        <f t="shared" si="0"/>
        <v>True</v>
      </c>
      <c r="DG7" t="str">
        <f>_xlfn.CONCAT(TEXT(ROUND(K7,0), "0"), " (", TEXT(ROUND(L7,0), "0"), ", ",TEXT(ROUND(M7,0), "0"), ")")</f>
        <v>207 (190, 224)</v>
      </c>
      <c r="DH7" t="str">
        <f>_xlfn.CONCAT(TEXT(ROUND(T7,2), "0.00"), " (", TEXT(ROUND(U7,2), "0.00"), ", ",TEXT(ROUND(V7,2), "0.00"), ")")</f>
        <v>0.38 (0.18, 0.58)</v>
      </c>
      <c r="DI7" t="str">
        <f t="shared" si="1"/>
        <v>24.1</v>
      </c>
    </row>
    <row r="8" spans="1:113" x14ac:dyDescent="0.2">
      <c r="A8" t="str">
        <f>[1]summ_cities!A8</f>
        <v>Los Angeles--Long Beach--Anaheim, CA</v>
      </c>
      <c r="B8">
        <f>[1]summ_cities!B8</f>
        <v>8876.8025339645392</v>
      </c>
      <c r="C8">
        <f>[1]summ_cities!C8</f>
        <v>111.101568939568</v>
      </c>
      <c r="D8">
        <f>[1]summ_cities!D8</f>
        <v>12.1642493934805</v>
      </c>
      <c r="E8">
        <f>[1]summ_cities!E8</f>
        <v>9.49209739986504</v>
      </c>
      <c r="F8">
        <f>[1]summ_cities!F8</f>
        <v>4.67119012286049</v>
      </c>
      <c r="G8">
        <f>[1]summ_cities!G8</f>
        <v>0</v>
      </c>
      <c r="H8">
        <f>[1]summ_cities!H8</f>
        <v>14.7247889777344</v>
      </c>
      <c r="I8">
        <f>[1]summ_cities!I8</f>
        <v>184.81100992016201</v>
      </c>
      <c r="J8">
        <f>[1]summ_cities!J8</f>
        <v>14.549981921715499</v>
      </c>
      <c r="K8">
        <f>[1]summ_cities!K8</f>
        <v>120.55882112741899</v>
      </c>
      <c r="L8">
        <f>[1]summ_cities!L8</f>
        <v>115.64936633799201</v>
      </c>
      <c r="M8">
        <f>[1]summ_cities!M8</f>
        <v>127.450667237785</v>
      </c>
      <c r="N8">
        <f>[1]summ_cities!N8</f>
        <v>96.909132961370403</v>
      </c>
      <c r="O8">
        <f>[1]summ_cities!O8</f>
        <v>92.256997039573307</v>
      </c>
      <c r="P8">
        <f>[1]summ_cities!P8</f>
        <v>109.105287281524</v>
      </c>
      <c r="Q8">
        <f>[1]summ_cities!Q8</f>
        <v>-46.145055627804801</v>
      </c>
      <c r="R8">
        <f>[1]summ_cities!R8</f>
        <v>-51.054510417231697</v>
      </c>
      <c r="S8">
        <f>[1]summ_cities!S8</f>
        <v>-39.253209517438897</v>
      </c>
      <c r="T8">
        <f>[1]summ_cities!T8</f>
        <v>0.76192763889797899</v>
      </c>
      <c r="U8">
        <f>[1]summ_cities!U8</f>
        <v>0.62159675835727601</v>
      </c>
      <c r="V8">
        <f>[1]summ_cities!V8</f>
        <v>0.87636588698840001</v>
      </c>
      <c r="W8">
        <f>[1]summ_cities!W8</f>
        <v>12150996</v>
      </c>
      <c r="X8">
        <f>[1]summ_cities!X8</f>
        <v>11789487</v>
      </c>
      <c r="Y8">
        <f>[1]summ_cities!Y8</f>
        <v>18.107133164937402</v>
      </c>
      <c r="Z8">
        <f>[1]summ_cities!Z8</f>
        <v>0.72319146665340694</v>
      </c>
      <c r="AA8">
        <f>[1]summ_cities!AA8</f>
        <v>0.69374131297380404</v>
      </c>
      <c r="AB8">
        <f>[1]summ_cities!AB8</f>
        <v>0.76453331331295005</v>
      </c>
      <c r="AC8">
        <f>[1]summ_cities!AC8</f>
        <v>9.9217233819696497E-6</v>
      </c>
      <c r="DF8" t="str">
        <f t="shared" si="0"/>
        <v>False</v>
      </c>
      <c r="DG8" t="str">
        <f>_xlfn.CONCAT(TEXT(ROUND(K8,0), "0"), " (", TEXT(ROUND(L8,0), "0"), ", ",TEXT(ROUND(M8,0), "0"), ")")</f>
        <v>121 (116, 127)</v>
      </c>
      <c r="DH8" t="str">
        <f>_xlfn.CONCAT(TEXT(ROUND(T8,2), "0.00"), " (", TEXT(ROUND(U8,2), "0.00"), ", ",TEXT(ROUND(V8,2), "0.00"), ")")</f>
        <v>0.76 (0.62, 0.88)</v>
      </c>
      <c r="DI8" t="str">
        <f t="shared" si="1"/>
        <v>9.9</v>
      </c>
    </row>
    <row r="9" spans="1:113" x14ac:dyDescent="0.2">
      <c r="A9" t="str">
        <f>[1]summ_cities!A9</f>
        <v>Cincinnati, OH--KY--IN</v>
      </c>
      <c r="B9">
        <f>[1]summ_cities!B9</f>
        <v>7481.9451299938801</v>
      </c>
      <c r="C9">
        <f>[1]summ_cities!C9</f>
        <v>41.2684528307609</v>
      </c>
      <c r="D9">
        <f>[1]summ_cities!D9</f>
        <v>12.200759239454401</v>
      </c>
      <c r="E9">
        <f>[1]summ_cities!E9</f>
        <v>0.13381456142950199</v>
      </c>
      <c r="F9">
        <f>[1]summ_cities!F9</f>
        <v>5.3982952056466598</v>
      </c>
      <c r="G9">
        <f>[1]summ_cities!G9</f>
        <v>0</v>
      </c>
      <c r="H9">
        <f>[1]summ_cities!H9</f>
        <v>2.8680841292697701</v>
      </c>
      <c r="I9">
        <f>[1]summ_cities!I9</f>
        <v>67.585827661750599</v>
      </c>
      <c r="J9">
        <f>[1]summ_cities!J9</f>
        <v>3.2951420849428898</v>
      </c>
      <c r="K9">
        <f>[1]summ_cities!K9</f>
        <v>97.6359501094053</v>
      </c>
      <c r="L9">
        <f>[1]summ_cities!L9</f>
        <v>85.084671281502807</v>
      </c>
      <c r="M9">
        <f>[1]summ_cities!M9</f>
        <v>109.30206768872</v>
      </c>
      <c r="N9">
        <f>[1]summ_cities!N9</f>
        <v>88.729359988636304</v>
      </c>
      <c r="O9">
        <f>[1]summ_cities!O9</f>
        <v>76.696962660495004</v>
      </c>
      <c r="P9">
        <f>[1]summ_cities!P9</f>
        <v>99.628852324636597</v>
      </c>
      <c r="Q9">
        <f>[1]summ_cities!Q9</f>
        <v>32.471402057901003</v>
      </c>
      <c r="R9">
        <f>[1]summ_cities!R9</f>
        <v>19.920123229998602</v>
      </c>
      <c r="S9">
        <f>[1]summ_cities!S9</f>
        <v>44.137519637215703</v>
      </c>
      <c r="T9">
        <f>[1]summ_cities!T9</f>
        <v>0.477497568488636</v>
      </c>
      <c r="U9">
        <f>[1]summ_cities!U9</f>
        <v>0.21815655110555901</v>
      </c>
      <c r="V9">
        <f>[1]summ_cities!V9</f>
        <v>0.74420249884627698</v>
      </c>
      <c r="W9">
        <f>[1]summ_cities!W9</f>
        <v>1624827</v>
      </c>
      <c r="X9">
        <f>[1]summ_cities!X9</f>
        <v>1503262</v>
      </c>
      <c r="Y9">
        <f>[1]summ_cities!Y9</f>
        <v>2.4212796102464198</v>
      </c>
      <c r="Z9">
        <f>[1]summ_cities!Z9</f>
        <v>1.4982985845652801</v>
      </c>
      <c r="AA9">
        <f>[1]summ_cities!AA9</f>
        <v>1.3056895785459</v>
      </c>
      <c r="AB9">
        <f>[1]summ_cities!AB9</f>
        <v>1.67732411191328</v>
      </c>
      <c r="AC9">
        <f>[1]summ_cities!AC9</f>
        <v>6.00900588859031E-5</v>
      </c>
      <c r="BR9">
        <v>274.18799999999999</v>
      </c>
      <c r="BS9">
        <v>202.35600000000002</v>
      </c>
      <c r="BT9">
        <v>346.02</v>
      </c>
      <c r="BU9" t="str" cm="1">
        <f t="array" ref="BU9">_xlfn.IFS(AND(BS9&gt;$K9,BS9&lt;$L9),"Insignificant",AND(BT9&gt;$K9,BT9&lt;$L9),"Insignificant",AND($K9&gt;BS9,$K9&lt;BT9),"Insignificant",BS9&gt;$L9,"Significant",BT9&lt;$K9,"Significant")</f>
        <v>Significant</v>
      </c>
      <c r="BV9">
        <v>380</v>
      </c>
      <c r="BW9">
        <v>301</v>
      </c>
      <c r="BX9">
        <v>490</v>
      </c>
      <c r="BY9" t="str" cm="1">
        <f t="array" ref="BY9">_xlfn.IFS(AND(BW9&gt;$K9,BW9&lt;$L9),"Insignificant",AND(BX9&gt;$K9,BX9&lt;$L9),"Insignificant",AND($K9&gt;BW9,$K9&lt;BX9),"Insignificant",BW9&gt;$L9,"Significant",BX9&lt;$K9,"Significant")</f>
        <v>Significant</v>
      </c>
      <c r="CL9">
        <v>413</v>
      </c>
      <c r="CM9">
        <v>327</v>
      </c>
      <c r="CN9">
        <f>413+86</f>
        <v>499</v>
      </c>
      <c r="CO9" t="str" cm="1">
        <f t="array" ref="CO9">_xlfn.IFS(AND(CM9&gt;$K9,CM9&lt;$L9),"Insignificant",AND(CN9&gt;$K9,CN9&lt;$L9),"Insignificant",AND($K9&gt;CM9,$K9&lt;CN9),"Insignificant",CM9&gt;$L9,"Significant",CN9&lt;$K9,"Significant")</f>
        <v>Significant</v>
      </c>
      <c r="CP9">
        <v>405.58799999999997</v>
      </c>
      <c r="CQ9">
        <v>324.99599999999992</v>
      </c>
      <c r="CR9">
        <v>486.18</v>
      </c>
      <c r="CS9" t="str" cm="1">
        <f t="array" ref="CS9">_xlfn.IFS(AND(CQ9&gt;$K9,CQ9&lt;$L9),"Insignificant",AND(CR9&gt;$K9,CR9&lt;$L9),"Insignificant",AND($K9&gt;CQ9,$K9&lt;CR9),"Insignificant",CQ9&gt;$L9,"Significant",CR9&lt;$K9,"Significant")</f>
        <v>Significant</v>
      </c>
      <c r="CT9">
        <v>332.88</v>
      </c>
      <c r="CU9">
        <v>245.28</v>
      </c>
      <c r="CV9">
        <v>420.48</v>
      </c>
      <c r="CW9" t="str" cm="1">
        <f t="array" ref="CW9">_xlfn.IFS(AND(CU9&gt;$K9,CU9&lt;$L9),"Insignificant",AND(CV9&gt;$K9,CV9&lt;$L9),"Insignificant",AND($K9&gt;CU9,$K9&lt;CV9),"Insignificant",CU9&gt;$L9,"Significant",CV9&lt;$K9,"Significant")</f>
        <v>Significant</v>
      </c>
      <c r="DF9" t="str">
        <f t="shared" si="0"/>
        <v>True</v>
      </c>
      <c r="DG9" t="str">
        <f>_xlfn.CONCAT(TEXT(ROUND(K9,0), "0"), " (", TEXT(ROUND(L9,0), "0"), ", ",TEXT(ROUND(M9,0), "0"), ")")</f>
        <v>98 (85, 109)</v>
      </c>
      <c r="DH9" t="str">
        <f>_xlfn.CONCAT(TEXT(ROUND(T9,2), "0.00"), " (", TEXT(ROUND(U9,2), "0.00"), ", ",TEXT(ROUND(V9,2), "0.00"), ")")</f>
        <v>0.48 (0.22, 0.74)</v>
      </c>
      <c r="DI9" t="str">
        <f t="shared" si="1"/>
        <v>60.1</v>
      </c>
    </row>
    <row r="10" spans="1:113" x14ac:dyDescent="0.2">
      <c r="A10" t="str">
        <f>[1]summ_cities!A10</f>
        <v>Miami, FL</v>
      </c>
      <c r="B10">
        <f>[1]summ_cities!B10</f>
        <v>12226.1771729755</v>
      </c>
      <c r="C10">
        <f>[1]summ_cities!C10</f>
        <v>72.382826560759099</v>
      </c>
      <c r="D10">
        <f>[1]summ_cities!D10</f>
        <v>8.5874023627329894</v>
      </c>
      <c r="E10">
        <f>[1]summ_cities!E10</f>
        <v>0.286261991638674</v>
      </c>
      <c r="F10">
        <f>[1]summ_cities!F10</f>
        <v>1.3491569194642199</v>
      </c>
      <c r="G10">
        <f>[1]summ_cities!G10</f>
        <v>0</v>
      </c>
      <c r="H10">
        <f>[1]summ_cities!H10</f>
        <v>10.7347094551696</v>
      </c>
      <c r="I10">
        <f>[1]summ_cities!I10</f>
        <v>104.224325079046</v>
      </c>
      <c r="J10">
        <f>[1]summ_cities!J10</f>
        <v>2.6844498833463599</v>
      </c>
      <c r="K10">
        <f>[1]summ_cities!K10</f>
        <v>283.52428429408099</v>
      </c>
      <c r="L10">
        <f>[1]summ_cities!L10</f>
        <v>205.812593810143</v>
      </c>
      <c r="M10">
        <f>[1]summ_cities!M10</f>
        <v>394.980662778789</v>
      </c>
      <c r="N10">
        <f>[1]summ_cities!N10</f>
        <v>88.188731299032398</v>
      </c>
      <c r="O10">
        <f>[1]summ_cities!O10</f>
        <v>68.355281276784794</v>
      </c>
      <c r="P10">
        <f>[1]summ_cities!P10</f>
        <v>115.857629697538</v>
      </c>
      <c r="Q10">
        <f>[1]summ_cities!Q10</f>
        <v>187.49947712097</v>
      </c>
      <c r="R10">
        <f>[1]summ_cities!R10</f>
        <v>109.787786637032</v>
      </c>
      <c r="S10">
        <f>[1]summ_cities!S10</f>
        <v>298.95585560567798</v>
      </c>
      <c r="T10">
        <f>[1]summ_cities!T10</f>
        <v>0.23652140167219399</v>
      </c>
      <c r="U10">
        <f>[1]summ_cities!U10</f>
        <v>6.2323716673496302E-2</v>
      </c>
      <c r="V10">
        <f>[1]summ_cities!V10</f>
        <v>0.43689348557838797</v>
      </c>
      <c r="W10">
        <f>[1]summ_cities!W10</f>
        <v>5502379</v>
      </c>
      <c r="X10">
        <f>[1]summ_cities!X10</f>
        <v>4919036</v>
      </c>
      <c r="Y10">
        <f>[1]summ_cities!Y10</f>
        <v>8.1995179059359007</v>
      </c>
      <c r="Z10">
        <f>[1]summ_cities!Z10</f>
        <v>2.95261498190724</v>
      </c>
      <c r="AA10">
        <f>[1]summ_cities!AA10</f>
        <v>2.1433273324788802</v>
      </c>
      <c r="AB10">
        <f>[1]summ_cities!AB10</f>
        <v>4.1133189891933704</v>
      </c>
      <c r="AC10">
        <f>[1]summ_cities!AC10</f>
        <v>5.1527581850338103E-5</v>
      </c>
      <c r="AD10">
        <v>142.85808</v>
      </c>
      <c r="AE10">
        <v>103.75344</v>
      </c>
      <c r="AF10">
        <v>185.74704</v>
      </c>
      <c r="AG10" t="str" cm="1">
        <f t="array" ref="AG10">_xlfn.IFS(AND(AE10&gt;$K10,AE10&lt;$L10),"Insignificant",AND(AF10&gt;$K10,AF10&lt;$L10),"Insignificant",AND($K10&gt;AE10,$K10&lt;AF10),"Insignificant",AE10&gt;$L10,"Significant",AF10&lt;$K10,"Significant")</f>
        <v>Significant</v>
      </c>
      <c r="AH10">
        <v>176.28623999999999</v>
      </c>
      <c r="AI10">
        <v>77.578559999999996</v>
      </c>
      <c r="AJ10">
        <v>286.66224</v>
      </c>
      <c r="AK10" t="str" cm="1">
        <f t="array" ref="AK10">_xlfn.IFS(AND(AI10&gt;$K10,AI10&lt;$L10),"Insignificant",AND(AJ10&gt;$K10,AJ10&lt;$L10),"Insignificant",AND($K10&gt;AI10,$K10&lt;AJ10),"Insignificant",AI10&gt;$L10,"Significant",AJ10&lt;$K10,"Significant")</f>
        <v>Insignificant</v>
      </c>
      <c r="AL10">
        <v>179.7552</v>
      </c>
      <c r="AM10">
        <v>69.379199999999997</v>
      </c>
      <c r="AN10">
        <v>384.73919999999998</v>
      </c>
      <c r="AO10" t="str" cm="1">
        <f t="array" ref="AO10">_xlfn.IFS(AND(AM10&gt;$K10,AM10&lt;$L10),"Insignificant",AND(AN10&gt;$K10,AN10&lt;$L10),"Insignificant",AND($K10&gt;AM10,$K10&lt;AN10),"Insignificant",AM10&gt;$L10,"Significant",AN10&lt;$K10,"Significant")</f>
        <v>Insignificant</v>
      </c>
      <c r="DF10" t="str">
        <f t="shared" si="0"/>
        <v>True</v>
      </c>
      <c r="DG10" t="str">
        <f>_xlfn.CONCAT(TEXT(ROUND(K10,0), "0"), " (", TEXT(ROUND(L10,0), "0"), ", ",TEXT(ROUND(M10,0), "0"), ")")</f>
        <v>284 (206, 395)</v>
      </c>
      <c r="DH10" t="str">
        <f>_xlfn.CONCAT(TEXT(ROUND(T10,2), "0.00"), " (", TEXT(ROUND(U10,2), "0.00"), ", ",TEXT(ROUND(V10,2), "0.00"), ")")</f>
        <v>0.24 (0.06, 0.44)</v>
      </c>
      <c r="DI10" t="str">
        <f t="shared" si="1"/>
        <v>51.5</v>
      </c>
    </row>
    <row r="11" spans="1:113" x14ac:dyDescent="0.2">
      <c r="A11" t="str">
        <f>[1]summ_cities!A11</f>
        <v>Philadelphia, PA--NJ--DE--MD</v>
      </c>
      <c r="B11">
        <f>[1]summ_cities!B11</f>
        <v>11623.3787038381</v>
      </c>
      <c r="C11">
        <f>[1]summ_cities!C11</f>
        <v>31.428316433168199</v>
      </c>
      <c r="D11">
        <f>[1]summ_cities!D11</f>
        <v>10.390937580283801</v>
      </c>
      <c r="E11">
        <f>[1]summ_cities!E11</f>
        <v>4.2751032429622198</v>
      </c>
      <c r="F11">
        <f>[1]summ_cities!F11</f>
        <v>14.4113608892672</v>
      </c>
      <c r="G11">
        <f>[1]summ_cities!G11</f>
        <v>0</v>
      </c>
      <c r="H11">
        <f>[1]summ_cities!H11</f>
        <v>10.570071610808199</v>
      </c>
      <c r="I11">
        <f>[1]summ_cities!I11</f>
        <v>93.674499633889297</v>
      </c>
      <c r="J11">
        <f>[1]summ_cities!J11</f>
        <v>14.489812607173199</v>
      </c>
      <c r="K11">
        <f>[1]summ_cities!K11</f>
        <v>121.768394256474</v>
      </c>
      <c r="L11">
        <f>[1]summ_cities!L11</f>
        <v>107.787799444602</v>
      </c>
      <c r="M11">
        <f>[1]summ_cities!M11</f>
        <v>132.362371723086</v>
      </c>
      <c r="N11">
        <f>[1]summ_cities!N11</f>
        <v>81.755099798955897</v>
      </c>
      <c r="O11">
        <f>[1]summ_cities!O11</f>
        <v>72.610034402424304</v>
      </c>
      <c r="P11">
        <f>[1]summ_cities!P11</f>
        <v>88.638640749507701</v>
      </c>
      <c r="Q11">
        <f>[1]summ_cities!Q11</f>
        <v>36.202791892811398</v>
      </c>
      <c r="R11">
        <f>[1]summ_cities!R11</f>
        <v>22.222197080938901</v>
      </c>
      <c r="S11">
        <f>[1]summ_cities!S11</f>
        <v>46.796769359423699</v>
      </c>
      <c r="T11">
        <f>[1]summ_cities!T11</f>
        <v>0.24008330790110499</v>
      </c>
      <c r="U11">
        <f>[1]summ_cities!U11</f>
        <v>6.6727810299057194E-2</v>
      </c>
      <c r="V11">
        <f>[1]summ_cities!V11</f>
        <v>0.42731544690970802</v>
      </c>
      <c r="W11">
        <f>[1]summ_cities!W11</f>
        <v>5441567</v>
      </c>
      <c r="X11">
        <f>[1]summ_cities!X11</f>
        <v>5149079</v>
      </c>
      <c r="Y11">
        <f>[1]summ_cities!Y11</f>
        <v>8.1088972702261799</v>
      </c>
      <c r="Z11">
        <f>[1]summ_cities!Z11</f>
        <v>1.4230998309220699</v>
      </c>
      <c r="AA11">
        <f>[1]summ_cities!AA11</f>
        <v>1.2597094681399199</v>
      </c>
      <c r="AB11">
        <f>[1]summ_cities!AB11</f>
        <v>1.54691100239711</v>
      </c>
      <c r="AC11">
        <f>[1]summ_cities!AC11</f>
        <v>2.2377450145605899E-5</v>
      </c>
      <c r="AP11">
        <v>29</v>
      </c>
      <c r="AQ11">
        <v>15</v>
      </c>
      <c r="AR11">
        <v>54</v>
      </c>
      <c r="AS11" t="str" cm="1">
        <f t="array" ref="AS11">_xlfn.IFS(AND(AQ11&gt;$K11,AQ11&lt;$L11),"Insignificant",AND(AR11&gt;$K11,AR11&lt;$L11),"Insignificant",AND($K11&gt;AQ11,$K11&lt;AR11),"Insignificant",AQ11&gt;$L11,"Significant",AR11&lt;$K11,"Significant")</f>
        <v>Significant</v>
      </c>
      <c r="AT11">
        <v>41</v>
      </c>
      <c r="AU11">
        <v>29</v>
      </c>
      <c r="AV11">
        <v>53</v>
      </c>
      <c r="AW11" t="str" cm="1">
        <f t="array" ref="AW11">_xlfn.IFS(AND(AU11&gt;$K11,AU11&lt;$L11),"Insignificant",AND(AV11&gt;$K11,AV11&lt;$L11),"Insignificant",AND($K11&gt;AU11,$K11&lt;AV11),"Insignificant",AU11&gt;$L11,"Significant",AV11&lt;$K11,"Significant")</f>
        <v>Significant</v>
      </c>
      <c r="AX11">
        <v>81</v>
      </c>
      <c r="AY11">
        <v>70</v>
      </c>
      <c r="AZ11">
        <v>92</v>
      </c>
      <c r="BA11" t="str" cm="1">
        <f t="array" ref="BA11">_xlfn.IFS(AND(AY11&gt;$K11,AY11&lt;$L11),"Insignificant",AND(AZ11&gt;$K11,AZ11&lt;$L11),"Insignificant",AND($K11&gt;AY11,$K11&lt;AZ11),"Insignificant",AY11&gt;$L11,"Significant",AZ11&lt;$K11,"Significant")</f>
        <v>Significant</v>
      </c>
      <c r="BB11">
        <f>73*16.04*60*60*24*365/1000000000</f>
        <v>36.926133120000003</v>
      </c>
      <c r="BC11">
        <f>(73-22)*16.04*60*60*24*365/1000000000</f>
        <v>25.797709439999995</v>
      </c>
      <c r="BD11">
        <f>(73+22)*16.04*60*60*24*365/1000000000</f>
        <v>48.0545568</v>
      </c>
      <c r="BE11" t="str" cm="1">
        <f t="array" ref="BE11">_xlfn.IFS(AND(BC11&gt;$K11,BC11&lt;$L11),"Insignificant",AND(BD11&gt;$K11,BD11&lt;$L11),"Insignificant",AND($K11&gt;BC11,$K11&lt;BD11),"Insignificant",BC11&gt;$L11,"Significant",BD11&lt;$K11,"Significant")</f>
        <v>Significant</v>
      </c>
      <c r="DF11" t="str">
        <f t="shared" si="0"/>
        <v>True</v>
      </c>
      <c r="DG11" t="str">
        <f>_xlfn.CONCAT(TEXT(ROUND(K11,0), "0"), " (", TEXT(ROUND(L11,0), "0"), ", ",TEXT(ROUND(M11,0), "0"), ")")</f>
        <v>122 (108, 132)</v>
      </c>
      <c r="DH11" t="str">
        <f>_xlfn.CONCAT(TEXT(ROUND(T11,2), "0.00"), " (", TEXT(ROUND(U11,2), "0.00"), ", ",TEXT(ROUND(V11,2), "0.00"), ")")</f>
        <v>0.24 (0.07, 0.43)</v>
      </c>
      <c r="DI11" t="str">
        <f t="shared" si="1"/>
        <v>22.4</v>
      </c>
    </row>
    <row r="12" spans="1:113" x14ac:dyDescent="0.2">
      <c r="A12" t="str">
        <f>[1]summ_cities!A12</f>
        <v>Indianapolis, IN</v>
      </c>
      <c r="B12">
        <f>[1]summ_cities!B12</f>
        <v>8174.1779332966998</v>
      </c>
      <c r="C12">
        <f>[1]summ_cities!C12</f>
        <v>22.085611092656698</v>
      </c>
      <c r="D12">
        <f>[1]summ_cities!D12</f>
        <v>1.4474520660191801</v>
      </c>
      <c r="E12">
        <f>[1]summ_cities!E12</f>
        <v>6.6461759884794898</v>
      </c>
      <c r="F12">
        <f>[1]summ_cities!F12</f>
        <v>5.8067730882668096</v>
      </c>
      <c r="G12">
        <f>[1]summ_cities!G12</f>
        <v>0</v>
      </c>
      <c r="H12">
        <f>[1]summ_cities!H12</f>
        <v>3.1969071355493202</v>
      </c>
      <c r="I12">
        <f>[1]summ_cities!I12</f>
        <v>44.969714596778601</v>
      </c>
      <c r="J12">
        <f>[1]summ_cities!J12</f>
        <v>3.5701824673483098</v>
      </c>
      <c r="K12">
        <f>[1]summ_cities!K12</f>
        <v>101.112482068506</v>
      </c>
      <c r="L12">
        <f>[1]summ_cities!L12</f>
        <v>84.212287513684601</v>
      </c>
      <c r="M12">
        <f>[1]summ_cities!M12</f>
        <v>127.21059756182299</v>
      </c>
      <c r="N12">
        <f>[1]summ_cities!N12</f>
        <v>70.788351432099802</v>
      </c>
      <c r="O12">
        <f>[1]summ_cities!O12</f>
        <v>58.185152141170398</v>
      </c>
      <c r="P12">
        <f>[1]summ_cities!P12</f>
        <v>90.318863446983698</v>
      </c>
      <c r="Q12">
        <f>[1]summ_cities!Q12</f>
        <v>58.359380230185998</v>
      </c>
      <c r="R12">
        <f>[1]summ_cities!R12</f>
        <v>41.459185675364601</v>
      </c>
      <c r="S12">
        <f>[1]summ_cities!S12</f>
        <v>84.457495723503897</v>
      </c>
      <c r="T12">
        <f>[1]summ_cities!T12</f>
        <v>0.33771679301225799</v>
      </c>
      <c r="U12">
        <f>[1]summ_cities!U12</f>
        <v>0.126848622817056</v>
      </c>
      <c r="V12">
        <f>[1]summ_cities!V12</f>
        <v>0.59762942261585295</v>
      </c>
      <c r="W12">
        <f>[1]summ_cities!W12</f>
        <v>1487483</v>
      </c>
      <c r="X12">
        <f>[1]summ_cities!X12</f>
        <v>1218919</v>
      </c>
      <c r="Y12">
        <f>[1]summ_cities!Y12</f>
        <v>2.2166127584586999</v>
      </c>
      <c r="Z12">
        <f>[1]summ_cities!Z12</f>
        <v>2.3650326577679599</v>
      </c>
      <c r="AA12">
        <f>[1]summ_cities!AA12</f>
        <v>1.96973515119795</v>
      </c>
      <c r="AB12">
        <f>[1]summ_cities!AB12</f>
        <v>2.97547059960463</v>
      </c>
      <c r="AC12">
        <f>[1]summ_cities!AC12</f>
        <v>6.7975554724663E-5</v>
      </c>
      <c r="DF12" t="str">
        <f t="shared" si="0"/>
        <v>False</v>
      </c>
      <c r="DG12" t="str">
        <f>_xlfn.CONCAT(TEXT(ROUND(K12,0), "0"), " (", TEXT(ROUND(L12,0), "0"), ", ",TEXT(ROUND(M12,0), "0"), ")")</f>
        <v>101 (84, 127)</v>
      </c>
      <c r="DH12" t="str">
        <f>_xlfn.CONCAT(TEXT(ROUND(T12,2), "0.00"), " (", TEXT(ROUND(U12,2), "0.00"), ", ",TEXT(ROUND(V12,2), "0.00"), ")")</f>
        <v>0.34 (0.13, 0.60)</v>
      </c>
      <c r="DI12" t="str">
        <f t="shared" si="1"/>
        <v>68.0</v>
      </c>
    </row>
    <row r="13" spans="1:113" x14ac:dyDescent="0.2">
      <c r="A13" t="str">
        <f>[1]summ_cities!A13</f>
        <v>Denver--Aurora, CO</v>
      </c>
      <c r="B13">
        <f>[1]summ_cities!B13</f>
        <v>7437.7949129276603</v>
      </c>
      <c r="C13">
        <f>[1]summ_cities!C13</f>
        <v>41.761286386905901</v>
      </c>
      <c r="D13">
        <f>[1]summ_cities!D13</f>
        <v>1.9509497075489499</v>
      </c>
      <c r="E13">
        <f>[1]summ_cities!E13</f>
        <v>17.706375429524201</v>
      </c>
      <c r="F13">
        <f>[1]summ_cities!F13</f>
        <v>6.9348058040655003</v>
      </c>
      <c r="G13">
        <f>[1]summ_cities!G13</f>
        <v>0</v>
      </c>
      <c r="H13">
        <f>[1]summ_cities!H13</f>
        <v>3.2258943179478199</v>
      </c>
      <c r="I13">
        <f>[1]summ_cities!I13</f>
        <v>80.659137745004401</v>
      </c>
      <c r="J13">
        <f>[1]summ_cities!J13</f>
        <v>5.5418437079722498</v>
      </c>
      <c r="K13">
        <f>[1]summ_cities!K13</f>
        <v>96.474903551603106</v>
      </c>
      <c r="L13">
        <f>[1]summ_cities!L13</f>
        <v>76.407887296367804</v>
      </c>
      <c r="M13">
        <f>[1]summ_cities!M13</f>
        <v>119.249148209693</v>
      </c>
      <c r="N13">
        <f>[1]summ_cities!N13</f>
        <v>68.384369668880396</v>
      </c>
      <c r="O13">
        <f>[1]summ_cities!O13</f>
        <v>55.273447977804501</v>
      </c>
      <c r="P13">
        <f>[1]summ_cities!P13</f>
        <v>85.146420996298602</v>
      </c>
      <c r="Q13">
        <f>[1]summ_cities!Q13</f>
        <v>19.3537481976383</v>
      </c>
      <c r="R13">
        <f>[1]summ_cities!R13</f>
        <v>-0.71326805759684897</v>
      </c>
      <c r="S13">
        <f>[1]summ_cities!S13</f>
        <v>42.127992855728699</v>
      </c>
      <c r="T13">
        <f>[1]summ_cities!T13</f>
        <v>0.58749011782467397</v>
      </c>
      <c r="U13">
        <f>[1]summ_cities!U13</f>
        <v>0.42546731306691299</v>
      </c>
      <c r="V13">
        <f>[1]summ_cities!V13</f>
        <v>0.73107859778342599</v>
      </c>
      <c r="W13">
        <f>[1]summ_cities!W13</f>
        <v>2374203</v>
      </c>
      <c r="X13">
        <f>[1]summ_cities!X13</f>
        <v>1984889</v>
      </c>
      <c r="Y13">
        <f>[1]summ_cities!Y13</f>
        <v>3.5379823910397099</v>
      </c>
      <c r="Z13">
        <f>[1]summ_cities!Z13</f>
        <v>1.25095251891403</v>
      </c>
      <c r="AA13">
        <f>[1]summ_cities!AA13</f>
        <v>0.99075133075583199</v>
      </c>
      <c r="AB13">
        <f>[1]summ_cities!AB13</f>
        <v>1.5462572839109101</v>
      </c>
      <c r="AC13">
        <f>[1]summ_cities!AC13</f>
        <v>4.0634648154181799E-5</v>
      </c>
      <c r="DF13" t="str">
        <f t="shared" si="0"/>
        <v>False</v>
      </c>
      <c r="DG13" t="str">
        <f>_xlfn.CONCAT(TEXT(ROUND(K13,0), "0"), " (", TEXT(ROUND(L13,0), "0"), ", ",TEXT(ROUND(M13,0), "0"), ")")</f>
        <v>96 (76, 119)</v>
      </c>
      <c r="DH13" t="str">
        <f>_xlfn.CONCAT(TEXT(ROUND(T13,2), "0.00"), " (", TEXT(ROUND(U13,2), "0.00"), ", ",TEXT(ROUND(V13,2), "0.00"), ")")</f>
        <v>0.59 (0.43, 0.73)</v>
      </c>
      <c r="DI13" t="str">
        <f t="shared" si="1"/>
        <v>40.6</v>
      </c>
    </row>
    <row r="14" spans="1:113" x14ac:dyDescent="0.2">
      <c r="A14" t="str">
        <f>[1]summ_cities!A14</f>
        <v>Reading, PA</v>
      </c>
      <c r="B14">
        <f>[1]summ_cities!B14</f>
        <v>2130.9344619940798</v>
      </c>
      <c r="C14">
        <f>[1]summ_cities!C14</f>
        <v>11.2550799669502</v>
      </c>
      <c r="D14">
        <f>[1]summ_cities!D14</f>
        <v>0.320903851742741</v>
      </c>
      <c r="E14">
        <f>[1]summ_cities!E14</f>
        <v>6.3095126033692503</v>
      </c>
      <c r="F14">
        <f>[1]summ_cities!F14</f>
        <v>8.9620619528176899</v>
      </c>
      <c r="G14">
        <f>[1]summ_cities!G14</f>
        <v>7.4455792175656205E-2</v>
      </c>
      <c r="H14">
        <f>[1]summ_cities!H14</f>
        <v>0.46027513852290702</v>
      </c>
      <c r="I14">
        <f>[1]summ_cities!I14</f>
        <v>28.745667701104601</v>
      </c>
      <c r="J14">
        <f>[1]summ_cities!J14</f>
        <v>0.96661284365722999</v>
      </c>
      <c r="K14">
        <f>[1]summ_cities!K14</f>
        <v>104.025383468893</v>
      </c>
      <c r="L14">
        <f>[1]summ_cities!L14</f>
        <v>65.789183190183095</v>
      </c>
      <c r="M14">
        <f>[1]summ_cities!M14</f>
        <v>157.73137007116301</v>
      </c>
      <c r="N14">
        <f>[1]summ_cities!N14</f>
        <v>67.327513707140497</v>
      </c>
      <c r="O14">
        <f>[1]summ_cities!O14</f>
        <v>40.6013297607333</v>
      </c>
      <c r="P14">
        <f>[1]summ_cities!P14</f>
        <v>106.97887585474599</v>
      </c>
      <c r="Q14">
        <f>[1]summ_cities!Q14</f>
        <v>75.676481319657697</v>
      </c>
      <c r="R14">
        <f>[1]summ_cities!R14</f>
        <v>37.440281040947298</v>
      </c>
      <c r="S14">
        <f>[1]summ_cities!S14</f>
        <v>129.382467921927</v>
      </c>
      <c r="T14">
        <f>[1]summ_cities!T14</f>
        <v>0.375690109167089</v>
      </c>
      <c r="U14">
        <f>[1]summ_cities!U14</f>
        <v>0.14695697792075399</v>
      </c>
      <c r="V14">
        <f>[1]summ_cities!V14</f>
        <v>0.63970831160802799</v>
      </c>
      <c r="W14">
        <f>[1]summ_cities!W14</f>
        <v>266254</v>
      </c>
      <c r="X14">
        <f>[1]summ_cities!X14</f>
        <v>240264</v>
      </c>
      <c r="Y14">
        <f>[1]summ_cities!Y14</f>
        <v>0.39676555186893803</v>
      </c>
      <c r="Z14">
        <f>[1]summ_cities!Z14</f>
        <v>3.6694677953057102</v>
      </c>
      <c r="AA14">
        <f>[1]summ_cities!AA14</f>
        <v>2.3206959777084899</v>
      </c>
      <c r="AB14">
        <f>[1]summ_cities!AB14</f>
        <v>5.5639322200494998</v>
      </c>
      <c r="AC14">
        <f>[1]summ_cities!AC14</f>
        <v>3.9069979594257102E-4</v>
      </c>
      <c r="DF14" t="str">
        <f t="shared" si="0"/>
        <v>False</v>
      </c>
      <c r="DG14" t="str">
        <f>_xlfn.CONCAT(TEXT(ROUND(K14,0), "0"), " (", TEXT(ROUND(L14,0), "0"), ", ",TEXT(ROUND(M14,0), "0"), ")")</f>
        <v>104 (66, 158)</v>
      </c>
      <c r="DH14" t="str">
        <f>_xlfn.CONCAT(TEXT(ROUND(T14,2), "0.00"), " (", TEXT(ROUND(U14,2), "0.00"), ", ",TEXT(ROUND(V14,2), "0.00"), ")")</f>
        <v>0.38 (0.15, 0.64)</v>
      </c>
      <c r="DI14" t="str">
        <f t="shared" si="1"/>
        <v>390.7</v>
      </c>
    </row>
    <row r="15" spans="1:113" x14ac:dyDescent="0.2">
      <c r="A15" t="str">
        <f>[1]summ_cities!A15</f>
        <v>Memphis, TN--MS--AR</v>
      </c>
      <c r="B15">
        <f>[1]summ_cities!B15</f>
        <v>6328.3607462080399</v>
      </c>
      <c r="C15">
        <f>[1]summ_cities!C15</f>
        <v>19.8844566457295</v>
      </c>
      <c r="D15">
        <f>[1]summ_cities!D15</f>
        <v>7.7280671373795302</v>
      </c>
      <c r="E15">
        <f>[1]summ_cities!E15</f>
        <v>4.4520297046374404</v>
      </c>
      <c r="F15">
        <f>[1]summ_cities!F15</f>
        <v>3.2674884652286802</v>
      </c>
      <c r="G15">
        <f>[1]summ_cities!G15</f>
        <v>0</v>
      </c>
      <c r="H15">
        <f>[1]summ_cities!H15</f>
        <v>7.8040932718098803</v>
      </c>
      <c r="I15">
        <f>[1]summ_cities!I15</f>
        <v>46.100208806020298</v>
      </c>
      <c r="J15">
        <f>[1]summ_cities!J15</f>
        <v>1.3843952001414399</v>
      </c>
      <c r="K15">
        <f>[1]summ_cities!K15</f>
        <v>80.762480008365202</v>
      </c>
      <c r="L15">
        <f>[1]summ_cities!L15</f>
        <v>69.669887116939407</v>
      </c>
      <c r="M15">
        <f>[1]summ_cities!M15</f>
        <v>95.770685740394796</v>
      </c>
      <c r="N15">
        <f>[1]summ_cities!N15</f>
        <v>64.855984822641602</v>
      </c>
      <c r="O15">
        <f>[1]summ_cities!O15</f>
        <v>52.3296827850805</v>
      </c>
      <c r="P15">
        <f>[1]summ_cities!P15</f>
        <v>83.154052446875994</v>
      </c>
      <c r="Q15">
        <f>[1]summ_cities!Q15</f>
        <v>36.241949583438597</v>
      </c>
      <c r="R15">
        <f>[1]summ_cities!R15</f>
        <v>25.149356692012802</v>
      </c>
      <c r="S15">
        <f>[1]summ_cities!S15</f>
        <v>51.250155315468298</v>
      </c>
      <c r="T15">
        <f>[1]summ_cities!T15</f>
        <v>0.48586178025653998</v>
      </c>
      <c r="U15">
        <f>[1]summ_cities!U15</f>
        <v>0.25505170555676998</v>
      </c>
      <c r="V15">
        <f>[1]summ_cities!V15</f>
        <v>0.71232271876933895</v>
      </c>
      <c r="W15">
        <f>[1]summ_cities!W15</f>
        <v>1060061</v>
      </c>
      <c r="X15">
        <f>[1]summ_cities!X15</f>
        <v>972091</v>
      </c>
      <c r="Y15">
        <f>[1]summ_cities!Y15</f>
        <v>1.57967838109376</v>
      </c>
      <c r="Z15">
        <f>[1]summ_cities!Z15</f>
        <v>1.8140502648447101</v>
      </c>
      <c r="AA15">
        <f>[1]summ_cities!AA15</f>
        <v>1.5648934649244799</v>
      </c>
      <c r="AB15">
        <f>[1]summ_cities!AB15</f>
        <v>2.1511577877961199</v>
      </c>
      <c r="AC15">
        <f>[1]summ_cities!AC15</f>
        <v>7.6186634550620401E-5</v>
      </c>
      <c r="DF15" t="str">
        <f t="shared" si="0"/>
        <v>False</v>
      </c>
      <c r="DG15" t="str">
        <f>_xlfn.CONCAT(TEXT(ROUND(K15,0), "0"), " (", TEXT(ROUND(L15,0), "0"), ", ",TEXT(ROUND(M15,0), "0"), ")")</f>
        <v>81 (70, 96)</v>
      </c>
      <c r="DH15" t="str">
        <f>_xlfn.CONCAT(TEXT(ROUND(T15,2), "0.00"), " (", TEXT(ROUND(U15,2), "0.00"), ", ",TEXT(ROUND(V15,2), "0.00"), ")")</f>
        <v>0.49 (0.26, 0.71)</v>
      </c>
      <c r="DI15" t="str">
        <f t="shared" si="1"/>
        <v>76.2</v>
      </c>
    </row>
    <row r="16" spans="1:113" x14ac:dyDescent="0.2">
      <c r="A16" t="str">
        <f>[1]summ_cities!A16</f>
        <v>Birmingham, AL</v>
      </c>
      <c r="B16">
        <f>[1]summ_cities!B16</f>
        <v>8076.6765163657201</v>
      </c>
      <c r="C16">
        <f>[1]summ_cities!C16</f>
        <v>31.1421862628737</v>
      </c>
      <c r="D16">
        <f>[1]summ_cities!D16</f>
        <v>5.4770122518991</v>
      </c>
      <c r="E16">
        <f>[1]summ_cities!E16</f>
        <v>26.578079422779702</v>
      </c>
      <c r="F16">
        <f>[1]summ_cities!F16</f>
        <v>2.7064598927110799</v>
      </c>
      <c r="G16">
        <f>[1]summ_cities!G16</f>
        <v>50.4187050187385</v>
      </c>
      <c r="H16">
        <f>[1]summ_cities!H16</f>
        <v>1.90951850257903</v>
      </c>
      <c r="I16">
        <f>[1]summ_cities!I16</f>
        <v>121.397912570974</v>
      </c>
      <c r="J16">
        <f>[1]summ_cities!J16</f>
        <v>2.0490711075522201</v>
      </c>
      <c r="K16">
        <f>[1]summ_cities!K16</f>
        <v>248.02386469094199</v>
      </c>
      <c r="L16">
        <f>[1]summ_cities!L16</f>
        <v>201.41238200644599</v>
      </c>
      <c r="M16">
        <f>[1]summ_cities!M16</f>
        <v>309.77372579565099</v>
      </c>
      <c r="N16">
        <f>[1]summ_cities!N16</f>
        <v>57.260883960209</v>
      </c>
      <c r="O16">
        <f>[1]summ_cities!O16</f>
        <v>52.508009383287899</v>
      </c>
      <c r="P16">
        <f>[1]summ_cities!P16</f>
        <v>62.607444829454003</v>
      </c>
      <c r="Q16">
        <f>[1]summ_cities!Q16</f>
        <v>127.74283223180799</v>
      </c>
      <c r="R16">
        <f>[1]summ_cities!R16</f>
        <v>81.131349547313206</v>
      </c>
      <c r="S16">
        <f>[1]summ_cities!S16</f>
        <v>189.49269333651799</v>
      </c>
      <c r="T16">
        <f>[1]summ_cities!T16</f>
        <v>0.50076517362756401</v>
      </c>
      <c r="U16">
        <f>[1]summ_cities!U16</f>
        <v>0.27582417750404198</v>
      </c>
      <c r="V16">
        <f>[1]summ_cities!V16</f>
        <v>0.73678082879700402</v>
      </c>
      <c r="W16">
        <f>[1]summ_cities!W16</f>
        <v>749495</v>
      </c>
      <c r="X16">
        <f>[1]summ_cities!X16</f>
        <v>663615</v>
      </c>
      <c r="Y16">
        <f>[1]summ_cities!Y16</f>
        <v>1.11688011184061</v>
      </c>
      <c r="Z16">
        <f>[1]summ_cities!Z16</f>
        <v>2.0620363794699701</v>
      </c>
      <c r="AA16">
        <f>[1]summ_cities!AA16</f>
        <v>1.67451490803322</v>
      </c>
      <c r="AB16">
        <f>[1]summ_cities!AB16</f>
        <v>2.5754162519423001</v>
      </c>
      <c r="AC16">
        <f>[1]summ_cities!AC16</f>
        <v>3.3092130660103397E-4</v>
      </c>
      <c r="DF16" t="str">
        <f t="shared" si="0"/>
        <v>False</v>
      </c>
      <c r="DG16" t="str">
        <f>_xlfn.CONCAT(TEXT(ROUND(K16,0), "0"), " (", TEXT(ROUND(L16,0), "0"), ", ",TEXT(ROUND(M16,0), "0"), ")")</f>
        <v>248 (201, 310)</v>
      </c>
      <c r="DH16" t="str">
        <f>_xlfn.CONCAT(TEXT(ROUND(T16,2), "0.00"), " (", TEXT(ROUND(U16,2), "0.00"), ", ",TEXT(ROUND(V16,2), "0.00"), ")")</f>
        <v>0.50 (0.28, 0.74)</v>
      </c>
      <c r="DI16" t="str">
        <f t="shared" si="1"/>
        <v>330.9</v>
      </c>
    </row>
    <row r="17" spans="1:113" x14ac:dyDescent="0.2">
      <c r="A17" t="str">
        <f>[1]summ_cities!A17</f>
        <v>Austin, TX</v>
      </c>
      <c r="B17">
        <f>[1]summ_cities!B17</f>
        <v>7506.4652316634101</v>
      </c>
      <c r="C17">
        <f>[1]summ_cities!C17</f>
        <v>22.786760494914201</v>
      </c>
      <c r="D17">
        <f>[1]summ_cities!D17</f>
        <v>1.02575233033003</v>
      </c>
      <c r="E17">
        <f>[1]summ_cities!E17</f>
        <v>0.15909297327785099</v>
      </c>
      <c r="F17">
        <f>[1]summ_cities!F17</f>
        <v>8.4364744824081104</v>
      </c>
      <c r="G17">
        <f>[1]summ_cities!G17</f>
        <v>0</v>
      </c>
      <c r="H17">
        <f>[1]summ_cities!H17</f>
        <v>1.32975170337988</v>
      </c>
      <c r="I17">
        <f>[1]summ_cities!I17</f>
        <v>39.873688591544202</v>
      </c>
      <c r="J17">
        <f>[1]summ_cities!J17</f>
        <v>4.1056157991521101</v>
      </c>
      <c r="K17">
        <f>[1]summ_cities!K17</f>
        <v>67.496171461158994</v>
      </c>
      <c r="L17">
        <f>[1]summ_cities!L17</f>
        <v>57.834313431137303</v>
      </c>
      <c r="M17">
        <f>[1]summ_cities!M17</f>
        <v>82.002357035679793</v>
      </c>
      <c r="N17">
        <f>[1]summ_cities!N17</f>
        <v>53.235057538532303</v>
      </c>
      <c r="O17">
        <f>[1]summ_cities!O17</f>
        <v>45.338639842615699</v>
      </c>
      <c r="P17">
        <f>[1]summ_cities!P17</f>
        <v>65.079276915216795</v>
      </c>
      <c r="Q17">
        <f>[1]summ_cities!Q17</f>
        <v>29.652723677696802</v>
      </c>
      <c r="R17">
        <f>[1]summ_cities!R17</f>
        <v>19.990865647675101</v>
      </c>
      <c r="S17">
        <f>[1]summ_cities!S17</f>
        <v>44.158909252217597</v>
      </c>
      <c r="T17">
        <f>[1]summ_cities!T17</f>
        <v>0.53286050986799505</v>
      </c>
      <c r="U17">
        <f>[1]summ_cities!U17</f>
        <v>0.31922511813334897</v>
      </c>
      <c r="V17">
        <f>[1]summ_cities!V17</f>
        <v>0.74598327195421998</v>
      </c>
      <c r="W17">
        <f>[1]summ_cities!W17</f>
        <v>1362416</v>
      </c>
      <c r="X17">
        <f>[1]summ_cities!X17</f>
        <v>901920</v>
      </c>
      <c r="Y17">
        <f>[1]summ_cities!Y17</f>
        <v>2.03024080808202</v>
      </c>
      <c r="Z17">
        <f>[1]summ_cities!Z17</f>
        <v>1.78356295249227</v>
      </c>
      <c r="AA17">
        <f>[1]summ_cities!AA17</f>
        <v>1.5282517005866201</v>
      </c>
      <c r="AB17">
        <f>[1]summ_cities!AB17</f>
        <v>2.1668838818516698</v>
      </c>
      <c r="AC17">
        <f>[1]summ_cities!AC17</f>
        <v>4.9541528770330797E-5</v>
      </c>
      <c r="DF17" t="str">
        <f t="shared" si="0"/>
        <v>False</v>
      </c>
      <c r="DG17" t="str">
        <f>_xlfn.CONCAT(TEXT(ROUND(K17,0), "0"), " (", TEXT(ROUND(L17,0), "0"), ", ",TEXT(ROUND(M17,0), "0"), ")")</f>
        <v>67 (58, 82)</v>
      </c>
      <c r="DH17" t="str">
        <f>_xlfn.CONCAT(TEXT(ROUND(T17,2), "0.00"), " (", TEXT(ROUND(U17,2), "0.00"), ", ",TEXT(ROUND(V17,2), "0.00"), ")")</f>
        <v>0.53 (0.32, 0.75)</v>
      </c>
      <c r="DI17" t="str">
        <f t="shared" si="1"/>
        <v>49.5</v>
      </c>
    </row>
    <row r="18" spans="1:113" x14ac:dyDescent="0.2">
      <c r="A18" t="str">
        <f>[1]summ_cities!A18</f>
        <v>Fort Wayne, IN</v>
      </c>
      <c r="B18">
        <f>[1]summ_cities!B18</f>
        <v>2914.1920438863699</v>
      </c>
      <c r="C18">
        <f>[1]summ_cities!C18</f>
        <v>7.7904266754284901</v>
      </c>
      <c r="D18">
        <f>[1]summ_cities!D18</f>
        <v>0.45939133578132102</v>
      </c>
      <c r="E18">
        <f>[1]summ_cities!E18</f>
        <v>0.84735783768526596</v>
      </c>
      <c r="F18">
        <f>[1]summ_cities!F18</f>
        <v>3.6725294388631999</v>
      </c>
      <c r="G18">
        <f>[1]summ_cities!G18</f>
        <v>0</v>
      </c>
      <c r="H18">
        <f>[1]summ_cities!H18</f>
        <v>0.71035338290986305</v>
      </c>
      <c r="I18">
        <f>[1]summ_cities!I18</f>
        <v>14.709754852024201</v>
      </c>
      <c r="J18">
        <f>[1]summ_cities!J18</f>
        <v>0.76253765458650502</v>
      </c>
      <c r="K18">
        <f>[1]summ_cities!K18</f>
        <v>57.587821685907898</v>
      </c>
      <c r="L18">
        <f>[1]summ_cities!L18</f>
        <v>45.378196596146502</v>
      </c>
      <c r="M18">
        <f>[1]summ_cities!M18</f>
        <v>74.260345134655296</v>
      </c>
      <c r="N18">
        <f>[1]summ_cities!N18</f>
        <v>47.386370519221202</v>
      </c>
      <c r="O18">
        <f>[1]summ_cities!O18</f>
        <v>36.696678966248903</v>
      </c>
      <c r="P18">
        <f>[1]summ_cities!P18</f>
        <v>62.317795462888697</v>
      </c>
      <c r="Q18">
        <f>[1]summ_cities!Q18</f>
        <v>43.345225360653203</v>
      </c>
      <c r="R18">
        <f>[1]summ_cities!R18</f>
        <v>31.135600270891899</v>
      </c>
      <c r="S18">
        <f>[1]summ_cities!S18</f>
        <v>60.017748809400601</v>
      </c>
      <c r="T18">
        <f>[1]summ_cities!T18</f>
        <v>0.314073173350983</v>
      </c>
      <c r="U18">
        <f>[1]summ_cities!U18</f>
        <v>0.160781859100778</v>
      </c>
      <c r="V18">
        <f>[1]summ_cities!V18</f>
        <v>0.49964456853316103</v>
      </c>
      <c r="W18">
        <f>[1]summ_cities!W18</f>
        <v>313492</v>
      </c>
      <c r="X18">
        <f>[1]summ_cities!X18</f>
        <v>287759</v>
      </c>
      <c r="Y18">
        <f>[1]summ_cities!Y18</f>
        <v>0.46715852676954001</v>
      </c>
      <c r="Z18">
        <f>[1]summ_cities!Z18</f>
        <v>4.0433513925964704</v>
      </c>
      <c r="AA18">
        <f>[1]summ_cities!AA18</f>
        <v>3.1860902015233599</v>
      </c>
      <c r="AB18">
        <f>[1]summ_cities!AB18</f>
        <v>5.2139612356335903</v>
      </c>
      <c r="AC18">
        <f>[1]summ_cities!AC18</f>
        <v>1.8369789878500199E-4</v>
      </c>
      <c r="DF18" t="str">
        <f t="shared" si="0"/>
        <v>False</v>
      </c>
      <c r="DG18" t="str">
        <f>_xlfn.CONCAT(TEXT(ROUND(K18,0), "0"), " (", TEXT(ROUND(L18,0), "0"), ", ",TEXT(ROUND(M18,0), "0"), ")")</f>
        <v>58 (45, 74)</v>
      </c>
      <c r="DH18" t="str">
        <f>_xlfn.CONCAT(TEXT(ROUND(T18,2), "0.00"), " (", TEXT(ROUND(U18,2), "0.00"), ", ",TEXT(ROUND(V18,2), "0.00"), ")")</f>
        <v>0.31 (0.16, 0.50)</v>
      </c>
      <c r="DI18" t="str">
        <f t="shared" si="1"/>
        <v>183.7</v>
      </c>
    </row>
    <row r="19" spans="1:113" x14ac:dyDescent="0.2">
      <c r="A19" t="str">
        <f>[1]summ_cities!A19</f>
        <v>San Diego, CA</v>
      </c>
      <c r="B19">
        <f>[1]summ_cities!B19</f>
        <v>8187.9943982221403</v>
      </c>
      <c r="C19">
        <f>[1]summ_cities!C19</f>
        <v>21.064773725277199</v>
      </c>
      <c r="D19">
        <f>[1]summ_cities!D19</f>
        <v>2.6872121288646</v>
      </c>
      <c r="E19">
        <f>[1]summ_cities!E19</f>
        <v>0</v>
      </c>
      <c r="F19">
        <f>[1]summ_cities!F19</f>
        <v>2.7396044573007301</v>
      </c>
      <c r="G19">
        <f>[1]summ_cities!G19</f>
        <v>0</v>
      </c>
      <c r="H19">
        <f>[1]summ_cities!H19</f>
        <v>3.0527425772513901</v>
      </c>
      <c r="I19">
        <f>[1]summ_cities!I19</f>
        <v>36.732758258337498</v>
      </c>
      <c r="J19">
        <f>[1]summ_cities!J19</f>
        <v>2.7823508752650401</v>
      </c>
      <c r="K19">
        <f>[1]summ_cities!K19</f>
        <v>45.877786216918302</v>
      </c>
      <c r="L19">
        <f>[1]summ_cities!L19</f>
        <v>42.9865246570943</v>
      </c>
      <c r="M19">
        <f>[1]summ_cities!M19</f>
        <v>47.7855717838871</v>
      </c>
      <c r="N19">
        <f>[1]summ_cities!N19</f>
        <v>44.357870859795199</v>
      </c>
      <c r="O19">
        <f>[1]summ_cities!O19</f>
        <v>40.079848729332397</v>
      </c>
      <c r="P19">
        <f>[1]summ_cities!P19</f>
        <v>47.390739768828503</v>
      </c>
      <c r="Q19">
        <f>[1]summ_cities!Q19</f>
        <v>13.5511024529593</v>
      </c>
      <c r="R19">
        <f>[1]summ_cities!R19</f>
        <v>10.6598408931353</v>
      </c>
      <c r="S19">
        <f>[1]summ_cities!S19</f>
        <v>15.4588880199281</v>
      </c>
      <c r="T19">
        <f>[1]summ_cities!T19</f>
        <v>0.73252945606784403</v>
      </c>
      <c r="U19">
        <f>[1]summ_cities!U19</f>
        <v>0.55833380003594801</v>
      </c>
      <c r="V19">
        <f>[1]summ_cities!V19</f>
        <v>0.87514005926021099</v>
      </c>
      <c r="W19">
        <f>[1]summ_cities!W19</f>
        <v>2956746</v>
      </c>
      <c r="X19">
        <f>[1]summ_cities!X19</f>
        <v>2674436</v>
      </c>
      <c r="Y19">
        <f>[1]summ_cities!Y19</f>
        <v>4.4060744943785801</v>
      </c>
      <c r="Z19">
        <f>[1]summ_cities!Z19</f>
        <v>1.4191924712075601</v>
      </c>
      <c r="AA19">
        <f>[1]summ_cities!AA19</f>
        <v>1.3297536168872299</v>
      </c>
      <c r="AB19">
        <f>[1]summ_cities!AB19</f>
        <v>1.4782082855391101</v>
      </c>
      <c r="AC19">
        <f>[1]summ_cities!AC19</f>
        <v>1.55163095568298E-5</v>
      </c>
      <c r="AD19">
        <v>76.632480000000001</v>
      </c>
      <c r="AE19">
        <v>60.86448</v>
      </c>
      <c r="AF19">
        <v>95.869439999999997</v>
      </c>
      <c r="AG19" t="str" cm="1">
        <f t="array" ref="AG19">_xlfn.IFS(AND(AE19&gt;$K19,AE19&lt;$L19),"Insignificant",AND(AF19&gt;$K19,AF19&lt;$L19),"Insignificant",AND($K19&gt;AE19,$K19&lt;AF19),"Insignificant",AE19&gt;$L19,"Significant",AF19&lt;$K19,"Significant")</f>
        <v>Significant</v>
      </c>
      <c r="AH19">
        <v>115.10639999999999</v>
      </c>
      <c r="AI19">
        <v>47.61936</v>
      </c>
      <c r="AJ19">
        <v>191.10815999999997</v>
      </c>
      <c r="AK19" t="str" cm="1">
        <f t="array" ref="AK19">_xlfn.IFS(AND(AI19&gt;$K19,AI19&lt;$L19),"Insignificant",AND(AJ19&gt;$K19,AJ19&lt;$L19),"Insignificant",AND($K19&gt;AI19,$K19&lt;AJ19),"Insignificant",AI19&gt;$L19,"Significant",AJ19&lt;$K19,"Significant")</f>
        <v>Significant</v>
      </c>
      <c r="AL19">
        <v>160.83359999999999</v>
      </c>
      <c r="AM19">
        <v>59.918399999999998</v>
      </c>
      <c r="AN19">
        <v>350.0496</v>
      </c>
      <c r="AO19" t="str" cm="1">
        <f t="array" ref="AO19">_xlfn.IFS(AND(AM19&gt;$K19,AM19&lt;$L19),"Insignificant",AND(AN19&gt;$K19,AN19&lt;$L19),"Insignificant",AND($K19&gt;AM19,$K19&lt;AN19),"Insignificant",AM19&gt;$L19,"Significant",AN19&lt;$K19,"Significant")</f>
        <v>Significant</v>
      </c>
      <c r="DB19">
        <v>198</v>
      </c>
      <c r="DC19">
        <f>198-47</f>
        <v>151</v>
      </c>
      <c r="DD19">
        <f>198+47</f>
        <v>245</v>
      </c>
      <c r="DE19" t="str" cm="1">
        <f t="array" ref="DE19">_xlfn.IFS(AND(DC19&gt;$K19,DC19&lt;$L19),"Insignificant",AND(DD19&gt;$K19,DD19&lt;$L19),"Insignificant",AND($K19&gt;DC19,$K19&lt;DD19),"Insignificant",DC19&gt;$L19,"Significant",DD19&lt;$K19,"Significant")</f>
        <v>Significant</v>
      </c>
      <c r="DF19" t="str">
        <f t="shared" si="0"/>
        <v>True</v>
      </c>
      <c r="DG19" t="str">
        <f>_xlfn.CONCAT(TEXT(ROUND(K19,0), "0"), " (", TEXT(ROUND(L19,0), "0"), ", ",TEXT(ROUND(M19,0), "0"), ")")</f>
        <v>46 (43, 48)</v>
      </c>
      <c r="DH19" t="str">
        <f>_xlfn.CONCAT(TEXT(ROUND(T19,2), "0.00"), " (", TEXT(ROUND(U19,2), "0.00"), ", ",TEXT(ROUND(V19,2), "0.00"), ")")</f>
        <v>0.73 (0.56, 0.88)</v>
      </c>
      <c r="DI19" t="str">
        <f t="shared" si="1"/>
        <v>15.5</v>
      </c>
    </row>
    <row r="20" spans="1:113" x14ac:dyDescent="0.2">
      <c r="A20" t="str">
        <f>[1]summ_cities!A20</f>
        <v>Davenport, IA--IL</v>
      </c>
      <c r="B20">
        <f>[1]summ_cities!B20</f>
        <v>2891.8768312535999</v>
      </c>
      <c r="C20">
        <f>[1]summ_cities!C20</f>
        <v>11.6996857128863</v>
      </c>
      <c r="D20">
        <f>[1]summ_cities!D20</f>
        <v>0.48287142464434801</v>
      </c>
      <c r="E20">
        <f>[1]summ_cities!E20</f>
        <v>0.88694035744022104</v>
      </c>
      <c r="F20">
        <f>[1]summ_cities!F20</f>
        <v>6.7634767681723504</v>
      </c>
      <c r="G20">
        <f>[1]summ_cities!G20</f>
        <v>0</v>
      </c>
      <c r="H20">
        <f>[1]summ_cities!H20</f>
        <v>0.82723271047786795</v>
      </c>
      <c r="I20">
        <f>[1]summ_cities!I20</f>
        <v>21.746546784772601</v>
      </c>
      <c r="J20">
        <f>[1]summ_cities!J20</f>
        <v>0.66901428903190796</v>
      </c>
      <c r="K20">
        <f>[1]summ_cities!K20</f>
        <v>56.643299287494202</v>
      </c>
      <c r="L20">
        <f>[1]summ_cities!L20</f>
        <v>47.811489216050703</v>
      </c>
      <c r="M20">
        <f>[1]summ_cities!M20</f>
        <v>71.835467620295702</v>
      </c>
      <c r="N20">
        <f>[1]summ_cities!N20</f>
        <v>42.2023829916483</v>
      </c>
      <c r="O20">
        <f>[1]summ_cities!O20</f>
        <v>34.402907672482797</v>
      </c>
      <c r="P20">
        <f>[1]summ_cities!P20</f>
        <v>54.705049134967403</v>
      </c>
      <c r="Q20">
        <f>[1]summ_cities!Q20</f>
        <v>35.314078024841201</v>
      </c>
      <c r="R20">
        <f>[1]summ_cities!R20</f>
        <v>26.482267953397699</v>
      </c>
      <c r="S20">
        <f>[1]summ_cities!S20</f>
        <v>50.506246357642702</v>
      </c>
      <c r="T20">
        <f>[1]summ_cities!T20</f>
        <v>0.229176775358615</v>
      </c>
      <c r="U20">
        <f>[1]summ_cities!U20</f>
        <v>0.113051951694491</v>
      </c>
      <c r="V20">
        <f>[1]summ_cities!V20</f>
        <v>0.36801552845966801</v>
      </c>
      <c r="W20">
        <f>[1]summ_cities!W20</f>
        <v>280051</v>
      </c>
      <c r="X20">
        <f>[1]summ_cities!X20</f>
        <v>270626</v>
      </c>
      <c r="Y20">
        <f>[1]summ_cities!Y20</f>
        <v>0.41732552211966001</v>
      </c>
      <c r="Z20">
        <f>[1]summ_cities!Z20</f>
        <v>2.65566654262597</v>
      </c>
      <c r="AA20">
        <f>[1]summ_cities!AA20</f>
        <v>2.2415956319871602</v>
      </c>
      <c r="AB20">
        <f>[1]summ_cities!AB20</f>
        <v>3.3679367256636801</v>
      </c>
      <c r="AC20">
        <f>[1]summ_cities!AC20</f>
        <v>2.0226065712135999E-4</v>
      </c>
      <c r="DF20" t="str">
        <f t="shared" si="0"/>
        <v>False</v>
      </c>
      <c r="DG20" t="str">
        <f>_xlfn.CONCAT(TEXT(ROUND(K20,0), "0"), " (", TEXT(ROUND(L20,0), "0"), ", ",TEXT(ROUND(M20,0), "0"), ")")</f>
        <v>57 (48, 72)</v>
      </c>
      <c r="DH20" t="str">
        <f>_xlfn.CONCAT(TEXT(ROUND(T20,2), "0.00"), " (", TEXT(ROUND(U20,2), "0.00"), ", ",TEXT(ROUND(V20,2), "0.00"), ")")</f>
        <v>0.23 (0.11, 0.37)</v>
      </c>
      <c r="DI20" t="str">
        <f t="shared" si="1"/>
        <v>202.3</v>
      </c>
    </row>
    <row r="21" spans="1:113" x14ac:dyDescent="0.2">
      <c r="A21" t="str">
        <f>[1]summ_cities!A21</f>
        <v>Rockford, IL</v>
      </c>
      <c r="B21">
        <f>[1]summ_cities!B21</f>
        <v>2860.8358786721201</v>
      </c>
      <c r="C21">
        <f>[1]summ_cities!C21</f>
        <v>20.859587339501601</v>
      </c>
      <c r="D21">
        <f>[1]summ_cities!D21</f>
        <v>0.48422106268408799</v>
      </c>
      <c r="E21">
        <f>[1]summ_cities!E21</f>
        <v>0.53291284510109005</v>
      </c>
      <c r="F21">
        <f>[1]summ_cities!F21</f>
        <v>4.4363518407584799</v>
      </c>
      <c r="G21">
        <f>[1]summ_cities!G21</f>
        <v>0</v>
      </c>
      <c r="H21">
        <f>[1]summ_cities!H21</f>
        <v>0.59387627614739602</v>
      </c>
      <c r="I21">
        <f>[1]summ_cities!I21</f>
        <v>28.116936106842601</v>
      </c>
      <c r="J21">
        <f>[1]summ_cities!J21</f>
        <v>0.76760836702189705</v>
      </c>
      <c r="K21">
        <f>[1]summ_cities!K21</f>
        <v>49.256559465262903</v>
      </c>
      <c r="L21">
        <f>[1]summ_cities!L21</f>
        <v>34.017911373588198</v>
      </c>
      <c r="M21">
        <f>[1]summ_cities!M21</f>
        <v>53.991152082794997</v>
      </c>
      <c r="N21">
        <f>[1]summ_cities!N21</f>
        <v>41.972966184254197</v>
      </c>
      <c r="O21">
        <f>[1]summ_cities!O21</f>
        <v>25.903990083813799</v>
      </c>
      <c r="P21">
        <f>[1]summ_cities!P21</f>
        <v>47.614722184275102</v>
      </c>
      <c r="Q21">
        <f>[1]summ_cities!Q21</f>
        <v>21.582001734048301</v>
      </c>
      <c r="R21">
        <f>[1]summ_cities!R21</f>
        <v>6.3433536423736498</v>
      </c>
      <c r="S21">
        <f>[1]summ_cities!S21</f>
        <v>26.316594351580399</v>
      </c>
      <c r="T21">
        <f>[1]summ_cities!T21</f>
        <v>0.32678939495047099</v>
      </c>
      <c r="U21">
        <f>[1]summ_cities!U21</f>
        <v>0.12817930503778999</v>
      </c>
      <c r="V21">
        <f>[1]summ_cities!V21</f>
        <v>0.583576224385702</v>
      </c>
      <c r="W21">
        <f>[1]summ_cities!W21</f>
        <v>296863</v>
      </c>
      <c r="X21">
        <f>[1]summ_cities!X21</f>
        <v>270414</v>
      </c>
      <c r="Y21">
        <f>[1]summ_cities!Y21</f>
        <v>0.442378375628041</v>
      </c>
      <c r="Z21">
        <f>[1]summ_cities!Z21</f>
        <v>1.7798499236613099</v>
      </c>
      <c r="AA21">
        <f>[1]summ_cities!AA21</f>
        <v>1.2292124666989299</v>
      </c>
      <c r="AB21">
        <f>[1]summ_cities!AB21</f>
        <v>1.95093098170445</v>
      </c>
      <c r="AC21">
        <f>[1]summ_cities!AC21</f>
        <v>1.65923538687081E-4</v>
      </c>
      <c r="DF21" t="str">
        <f t="shared" si="0"/>
        <v>False</v>
      </c>
      <c r="DG21" t="str">
        <f>_xlfn.CONCAT(TEXT(ROUND(K21,0), "0"), " (", TEXT(ROUND(L21,0), "0"), ", ",TEXT(ROUND(M21,0), "0"), ")")</f>
        <v>49 (34, 54)</v>
      </c>
      <c r="DH21" t="str">
        <f>_xlfn.CONCAT(TEXT(ROUND(T21,2), "0.00"), " (", TEXT(ROUND(U21,2), "0.00"), ", ",TEXT(ROUND(V21,2), "0.00"), ")")</f>
        <v>0.33 (0.13, 0.58)</v>
      </c>
      <c r="DI21" t="str">
        <f t="shared" si="1"/>
        <v>165.9</v>
      </c>
    </row>
    <row r="22" spans="1:113" x14ac:dyDescent="0.2">
      <c r="A22" t="str">
        <f>[1]summ_cities!A22</f>
        <v>Corpus Christi, TX</v>
      </c>
      <c r="B22">
        <f>[1]summ_cities!B22</f>
        <v>5987.5993469231198</v>
      </c>
      <c r="C22">
        <f>[1]summ_cities!C22</f>
        <v>16.562371444761101</v>
      </c>
      <c r="D22">
        <f>[1]summ_cities!D22</f>
        <v>0.78070639255565699</v>
      </c>
      <c r="E22">
        <f>[1]summ_cities!E22</f>
        <v>15.861910478480301</v>
      </c>
      <c r="F22">
        <f>[1]summ_cities!F22</f>
        <v>3.4525241916884299</v>
      </c>
      <c r="G22">
        <f>[1]summ_cities!G22</f>
        <v>0</v>
      </c>
      <c r="H22">
        <f>[1]summ_cities!H22</f>
        <v>1.6996751383919999</v>
      </c>
      <c r="I22">
        <f>[1]summ_cities!I22</f>
        <v>40.057030995219399</v>
      </c>
      <c r="J22">
        <f>[1]summ_cities!J22</f>
        <v>1.22288392931003</v>
      </c>
      <c r="K22">
        <f>[1]summ_cities!K22</f>
        <v>78.704221892914205</v>
      </c>
      <c r="L22">
        <f>[1]summ_cities!L22</f>
        <v>59.577502092808601</v>
      </c>
      <c r="M22">
        <f>[1]summ_cities!M22</f>
        <v>117.308349948163</v>
      </c>
      <c r="N22">
        <f>[1]summ_cities!N22</f>
        <v>41.702232734095702</v>
      </c>
      <c r="O22">
        <f>[1]summ_cities!O22</f>
        <v>27.675211652242101</v>
      </c>
      <c r="P22">
        <f>[1]summ_cities!P22</f>
        <v>67.998544489094002</v>
      </c>
      <c r="Q22">
        <f>[1]summ_cities!Q22</f>
        <v>39.124150317726603</v>
      </c>
      <c r="R22">
        <f>[1]summ_cities!R22</f>
        <v>19.997430517620899</v>
      </c>
      <c r="S22">
        <f>[1]summ_cities!S22</f>
        <v>77.728278372975296</v>
      </c>
      <c r="T22">
        <f>[1]summ_cities!T22</f>
        <v>0.20632301186518301</v>
      </c>
      <c r="U22">
        <f>[1]summ_cities!U22</f>
        <v>0.10197179036437</v>
      </c>
      <c r="V22">
        <f>[1]summ_cities!V22</f>
        <v>0.33850861156354101</v>
      </c>
      <c r="W22">
        <f>[1]summ_cities!W22</f>
        <v>320069</v>
      </c>
      <c r="X22">
        <f>[1]summ_cities!X22</f>
        <v>293925</v>
      </c>
      <c r="Y22">
        <f>[1]summ_cities!Y22</f>
        <v>0.476959420031771</v>
      </c>
      <c r="Z22">
        <f>[1]summ_cities!Z22</f>
        <v>1.98848104009627</v>
      </c>
      <c r="AA22">
        <f>[1]summ_cities!AA22</f>
        <v>1.5052398775892299</v>
      </c>
      <c r="AB22">
        <f>[1]summ_cities!AB22</f>
        <v>2.96382359302509</v>
      </c>
      <c r="AC22">
        <f>[1]summ_cities!AC22</f>
        <v>2.4589767172988999E-4</v>
      </c>
      <c r="DF22" t="str">
        <f t="shared" si="0"/>
        <v>False</v>
      </c>
      <c r="DG22" t="str">
        <f>_xlfn.CONCAT(TEXT(ROUND(K22,0), "0"), " (", TEXT(ROUND(L22,0), "0"), ", ",TEXT(ROUND(M22,0), "0"), ")")</f>
        <v>79 (60, 117)</v>
      </c>
      <c r="DH22" t="str">
        <f>_xlfn.CONCAT(TEXT(ROUND(T22,2), "0.00"), " (", TEXT(ROUND(U22,2), "0.00"), ", ",TEXT(ROUND(V22,2), "0.00"), ")")</f>
        <v>0.21 (0.10, 0.34)</v>
      </c>
      <c r="DI22" t="str">
        <f t="shared" si="1"/>
        <v>245.9</v>
      </c>
    </row>
    <row r="23" spans="1:113" x14ac:dyDescent="0.2">
      <c r="A23" t="str">
        <f>[1]summ_cities!A23</f>
        <v>Peoria, IL</v>
      </c>
      <c r="B23">
        <f>[1]summ_cities!B23</f>
        <v>4396.1569222284797</v>
      </c>
      <c r="C23">
        <f>[1]summ_cities!C23</f>
        <v>14.780528538817601</v>
      </c>
      <c r="D23">
        <f>[1]summ_cities!D23</f>
        <v>0.48997770593911699</v>
      </c>
      <c r="E23">
        <f>[1]summ_cities!E23</f>
        <v>0</v>
      </c>
      <c r="F23">
        <f>[1]summ_cities!F23</f>
        <v>3.7994684289638299</v>
      </c>
      <c r="G23">
        <f>[1]summ_cities!G23</f>
        <v>0</v>
      </c>
      <c r="H23">
        <f>[1]summ_cities!H23</f>
        <v>0.558857963933587</v>
      </c>
      <c r="I23">
        <f>[1]summ_cities!I23</f>
        <v>20.5635635466308</v>
      </c>
      <c r="J23">
        <f>[1]summ_cities!J23</f>
        <v>0.53697140913658403</v>
      </c>
      <c r="K23">
        <f>[1]summ_cities!K23</f>
        <v>48.998440195633798</v>
      </c>
      <c r="L23">
        <f>[1]summ_cities!L23</f>
        <v>43.434714367774603</v>
      </c>
      <c r="M23">
        <f>[1]summ_cities!M23</f>
        <v>54.776574550993303</v>
      </c>
      <c r="N23">
        <f>[1]summ_cities!N23</f>
        <v>41.618907600106603</v>
      </c>
      <c r="O23">
        <f>[1]summ_cities!O23</f>
        <v>37.266048204459302</v>
      </c>
      <c r="P23">
        <f>[1]summ_cities!P23</f>
        <v>46.418827768828798</v>
      </c>
      <c r="Q23">
        <f>[1]summ_cities!Q23</f>
        <v>28.8326361488431</v>
      </c>
      <c r="R23">
        <f>[1]summ_cities!R23</f>
        <v>23.2689103209838</v>
      </c>
      <c r="S23">
        <f>[1]summ_cities!S23</f>
        <v>34.610770504202598</v>
      </c>
      <c r="T23">
        <f>[1]summ_cities!T23</f>
        <v>0.21899222931065501</v>
      </c>
      <c r="U23">
        <f>[1]summ_cities!U23</f>
        <v>0.10433619561304899</v>
      </c>
      <c r="V23">
        <f>[1]summ_cities!V23</f>
        <v>0.33410694916086903</v>
      </c>
      <c r="W23">
        <f>[1]summ_cities!W23</f>
        <v>266921</v>
      </c>
      <c r="X23">
        <f>[1]summ_cities!X23</f>
        <v>247172</v>
      </c>
      <c r="Y23">
        <f>[1]summ_cities!Y23</f>
        <v>0.397759499840035</v>
      </c>
      <c r="Z23">
        <f>[1]summ_cities!Z23</f>
        <v>2.4297786531071401</v>
      </c>
      <c r="AA23">
        <f>[1]summ_cities!AA23</f>
        <v>2.1538796205196098</v>
      </c>
      <c r="AB23">
        <f>[1]summ_cities!AB23</f>
        <v>2.7163099682955898</v>
      </c>
      <c r="AC23">
        <f>[1]summ_cities!AC23</f>
        <v>1.8356907173146299E-4</v>
      </c>
      <c r="DF23" t="str">
        <f t="shared" si="0"/>
        <v>False</v>
      </c>
      <c r="DG23" t="str">
        <f>_xlfn.CONCAT(TEXT(ROUND(K23,0), "0"), " (", TEXT(ROUND(L23,0), "0"), ", ",TEXT(ROUND(M23,0), "0"), ")")</f>
        <v>49 (43, 55)</v>
      </c>
      <c r="DH23" t="str">
        <f>_xlfn.CONCAT(TEXT(ROUND(T23,2), "0.00"), " (", TEXT(ROUND(U23,2), "0.00"), ", ",TEXT(ROUND(V23,2), "0.00"), ")")</f>
        <v>0.22 (0.10, 0.33)</v>
      </c>
      <c r="DI23" t="str">
        <f t="shared" si="1"/>
        <v>183.6</v>
      </c>
    </row>
    <row r="24" spans="1:113" x14ac:dyDescent="0.2">
      <c r="A24" t="str">
        <f>[1]summ_cities!A24</f>
        <v>San Francisco--Oakland, CA</v>
      </c>
      <c r="B24">
        <f>[1]summ_cities!B24</f>
        <v>4891.0595136883803</v>
      </c>
      <c r="C24">
        <f>[1]summ_cities!C24</f>
        <v>24.160120621849099</v>
      </c>
      <c r="D24">
        <f>[1]summ_cities!D24</f>
        <v>13.203300809034999</v>
      </c>
      <c r="E24">
        <f>[1]summ_cities!E24</f>
        <v>0.52066222421274799</v>
      </c>
      <c r="F24">
        <f>[1]summ_cities!F24</f>
        <v>6.9652231796734396</v>
      </c>
      <c r="G24">
        <f>[1]summ_cities!G24</f>
        <v>0</v>
      </c>
      <c r="H24">
        <f>[1]summ_cities!H24</f>
        <v>6.7296969296318103</v>
      </c>
      <c r="I24">
        <f>[1]summ_cities!I24</f>
        <v>59.728120663173499</v>
      </c>
      <c r="J24">
        <f>[1]summ_cities!J24</f>
        <v>3.2595306766714902</v>
      </c>
      <c r="K24">
        <f>[1]summ_cities!K24</f>
        <v>69.422126926152004</v>
      </c>
      <c r="L24">
        <f>[1]summ_cities!L24</f>
        <v>58.595627877567303</v>
      </c>
      <c r="M24">
        <f>[1]summ_cities!M24</f>
        <v>87.116265469066505</v>
      </c>
      <c r="N24">
        <f>[1]summ_cities!N24</f>
        <v>40.275922165379903</v>
      </c>
      <c r="O24">
        <f>[1]summ_cities!O24</f>
        <v>35.179665350511797</v>
      </c>
      <c r="P24">
        <f>[1]summ_cities!P24</f>
        <v>49.409961381155902</v>
      </c>
      <c r="Q24">
        <f>[1]summ_cities!Q24</f>
        <v>14.583592485078301</v>
      </c>
      <c r="R24">
        <f>[1]summ_cities!R24</f>
        <v>3.7570934364936899</v>
      </c>
      <c r="S24">
        <f>[1]summ_cities!S24</f>
        <v>32.2777310279928</v>
      </c>
      <c r="T24">
        <f>[1]summ_cities!T24</f>
        <v>0.29696434049032699</v>
      </c>
      <c r="U24">
        <f>[1]summ_cities!U24</f>
        <v>0.16018443910896199</v>
      </c>
      <c r="V24">
        <f>[1]summ_cities!V24</f>
        <v>0.435604860972368</v>
      </c>
      <c r="W24">
        <f>[1]summ_cities!W24</f>
        <v>3281212</v>
      </c>
      <c r="X24">
        <f>[1]summ_cities!X24</f>
        <v>3228605</v>
      </c>
      <c r="Y24">
        <f>[1]summ_cities!Y24</f>
        <v>4.8895862220998803</v>
      </c>
      <c r="Z24">
        <f>[1]summ_cities!Z24</f>
        <v>1.2659369480551801</v>
      </c>
      <c r="AA24">
        <f>[1]summ_cities!AA24</f>
        <v>1.0685119227708499</v>
      </c>
      <c r="AB24">
        <f>[1]summ_cities!AB24</f>
        <v>1.58859579959556</v>
      </c>
      <c r="AC24">
        <f>[1]summ_cities!AC24</f>
        <v>2.1157464658227501E-5</v>
      </c>
      <c r="DF24" t="str">
        <f t="shared" si="0"/>
        <v>False</v>
      </c>
      <c r="DG24" t="str">
        <f>_xlfn.CONCAT(TEXT(ROUND(K24,0), "0"), " (", TEXT(ROUND(L24,0), "0"), ", ",TEXT(ROUND(M24,0), "0"), ")")</f>
        <v>69 (59, 87)</v>
      </c>
      <c r="DH24" t="str">
        <f>_xlfn.CONCAT(TEXT(ROUND(T24,2), "0.00"), " (", TEXT(ROUND(U24,2), "0.00"), ", ",TEXT(ROUND(V24,2), "0.00"), ")")</f>
        <v>0.30 (0.16, 0.44)</v>
      </c>
      <c r="DI24" t="str">
        <f t="shared" si="1"/>
        <v>21.2</v>
      </c>
    </row>
    <row r="25" spans="1:113" x14ac:dyDescent="0.2">
      <c r="A25" t="str">
        <f>[1]summ_cities!A25</f>
        <v>San Antonio, TX</v>
      </c>
      <c r="B25">
        <f>[1]summ_cities!B25</f>
        <v>6732.1679515856204</v>
      </c>
      <c r="C25">
        <f>[1]summ_cities!C25</f>
        <v>21.889678728655799</v>
      </c>
      <c r="D25">
        <f>[1]summ_cities!D25</f>
        <v>5.8855178598414497</v>
      </c>
      <c r="E25">
        <f>[1]summ_cities!E25</f>
        <v>10.4551407011189</v>
      </c>
      <c r="F25">
        <f>[1]summ_cities!F25</f>
        <v>7.17985484962154</v>
      </c>
      <c r="G25">
        <f>[1]summ_cities!G25</f>
        <v>0</v>
      </c>
      <c r="H25">
        <f>[1]summ_cities!H25</f>
        <v>1.7924630890726401</v>
      </c>
      <c r="I25">
        <f>[1]summ_cities!I25</f>
        <v>54.990627347085599</v>
      </c>
      <c r="J25">
        <f>[1]summ_cities!J25</f>
        <v>5.1679282473160404</v>
      </c>
      <c r="K25">
        <f>[1]summ_cities!K25</f>
        <v>50.5771580469276</v>
      </c>
      <c r="L25">
        <f>[1]summ_cities!L25</f>
        <v>38.275225345652998</v>
      </c>
      <c r="M25">
        <f>[1]summ_cities!M25</f>
        <v>63.324526589991699</v>
      </c>
      <c r="N25">
        <f>[1]summ_cities!N25</f>
        <v>36.534971789446601</v>
      </c>
      <c r="O25">
        <f>[1]summ_cities!O25</f>
        <v>27.6488010533593</v>
      </c>
      <c r="P25">
        <f>[1]summ_cities!P25</f>
        <v>45.615462208039901</v>
      </c>
      <c r="Q25">
        <f>[1]summ_cities!Q25</f>
        <v>-1.79342542869883</v>
      </c>
      <c r="R25">
        <f>[1]summ_cities!R25</f>
        <v>-14.0953581299734</v>
      </c>
      <c r="S25">
        <f>[1]summ_cities!S25</f>
        <v>10.953943114365201</v>
      </c>
      <c r="T25">
        <f>[1]summ_cities!T25</f>
        <v>0.32543669322742103</v>
      </c>
      <c r="U25">
        <f>[1]summ_cities!U25</f>
        <v>0.21532064832223799</v>
      </c>
      <c r="V25">
        <f>[1]summ_cities!V25</f>
        <v>0.44044687589017001</v>
      </c>
      <c r="W25">
        <f>[1]summ_cities!W25</f>
        <v>1758210</v>
      </c>
      <c r="X25">
        <f>[1]summ_cities!X25</f>
        <v>1327554</v>
      </c>
      <c r="Y25">
        <f>[1]summ_cities!Y25</f>
        <v>2.6200438714591501</v>
      </c>
      <c r="Z25">
        <f>[1]summ_cities!Z25</f>
        <v>0.96575509933866699</v>
      </c>
      <c r="AA25">
        <f>[1]summ_cities!AA25</f>
        <v>0.73085352129915604</v>
      </c>
      <c r="AB25">
        <f>[1]summ_cities!AB25</f>
        <v>1.2091621362107401</v>
      </c>
      <c r="AC25">
        <f>[1]summ_cities!AC25</f>
        <v>2.8766278230090601E-5</v>
      </c>
      <c r="DF25" t="str">
        <f t="shared" si="0"/>
        <v>False</v>
      </c>
      <c r="DG25" t="str">
        <f>_xlfn.CONCAT(TEXT(ROUND(K25,0), "0"), " (", TEXT(ROUND(L25,0), "0"), ", ",TEXT(ROUND(M25,0), "0"), ")")</f>
        <v>51 (38, 63)</v>
      </c>
      <c r="DH25" t="str">
        <f>_xlfn.CONCAT(TEXT(ROUND(T25,2), "0.00"), " (", TEXT(ROUND(U25,2), "0.00"), ", ",TEXT(ROUND(V25,2), "0.00"), ")")</f>
        <v>0.33 (0.22, 0.44)</v>
      </c>
      <c r="DI25" t="str">
        <f t="shared" si="1"/>
        <v>28.8</v>
      </c>
    </row>
    <row r="26" spans="1:113" x14ac:dyDescent="0.2">
      <c r="A26" t="str">
        <f>[1]summ_cities!A26</f>
        <v>Sacramento, CA</v>
      </c>
      <c r="B26">
        <f>[1]summ_cities!B26</f>
        <v>6044.7828455798899</v>
      </c>
      <c r="C26">
        <f>[1]summ_cities!C26</f>
        <v>25.325481416395402</v>
      </c>
      <c r="D26">
        <f>[1]summ_cities!D26</f>
        <v>1.9101876953602099</v>
      </c>
      <c r="E26">
        <f>[1]summ_cities!E26</f>
        <v>0.21667201867435701</v>
      </c>
      <c r="F26">
        <f>[1]summ_cities!F26</f>
        <v>14.529673187932101</v>
      </c>
      <c r="G26">
        <f>[1]summ_cities!G26</f>
        <v>0</v>
      </c>
      <c r="H26">
        <f>[1]summ_cities!H26</f>
        <v>15.334592108671799</v>
      </c>
      <c r="I26">
        <f>[1]summ_cities!I26</f>
        <v>62.065707518833896</v>
      </c>
      <c r="J26">
        <f>[1]summ_cities!J26</f>
        <v>2.1805815757361602</v>
      </c>
      <c r="K26">
        <f>[1]summ_cities!K26</f>
        <v>66.602696105093003</v>
      </c>
      <c r="L26">
        <f>[1]summ_cities!L26</f>
        <v>64.293413892470994</v>
      </c>
      <c r="M26">
        <f>[1]summ_cities!M26</f>
        <v>70.898503030071396</v>
      </c>
      <c r="N26">
        <f>[1]summ_cities!N26</f>
        <v>36.386227736817901</v>
      </c>
      <c r="O26">
        <f>[1]summ_cities!O26</f>
        <v>34.898845727209199</v>
      </c>
      <c r="P26">
        <f>[1]summ_cities!P26</f>
        <v>40.6249254515064</v>
      </c>
      <c r="Q26">
        <f>[1]summ_cities!Q26</f>
        <v>7.1055081023229203</v>
      </c>
      <c r="R26">
        <f>[1]summ_cities!R26</f>
        <v>4.7962258897009002</v>
      </c>
      <c r="S26">
        <f>[1]summ_cities!S26</f>
        <v>11.401315027301299</v>
      </c>
      <c r="T26">
        <f>[1]summ_cities!T26</f>
        <v>0.52539378601999398</v>
      </c>
      <c r="U26">
        <f>[1]summ_cities!U26</f>
        <v>0.32838299463106502</v>
      </c>
      <c r="V26">
        <f>[1]summ_cities!V26</f>
        <v>0.70764371460929998</v>
      </c>
      <c r="W26">
        <f>[1]summ_cities!W26</f>
        <v>1723634</v>
      </c>
      <c r="X26">
        <f>[1]summ_cities!X26</f>
        <v>1393498</v>
      </c>
      <c r="Y26">
        <f>[1]summ_cities!Y26</f>
        <v>2.5685195160638501</v>
      </c>
      <c r="Z26">
        <f>[1]summ_cities!Z26</f>
        <v>1.1194259483656901</v>
      </c>
      <c r="AA26">
        <f>[1]summ_cities!AA26</f>
        <v>1.0806126482730101</v>
      </c>
      <c r="AB26">
        <f>[1]summ_cities!AB26</f>
        <v>1.1916277963719899</v>
      </c>
      <c r="AC26">
        <f>[1]summ_cities!AC26</f>
        <v>3.8640857690839801E-5</v>
      </c>
      <c r="DF26" t="str">
        <f t="shared" si="0"/>
        <v>False</v>
      </c>
      <c r="DG26" t="str">
        <f>_xlfn.CONCAT(TEXT(ROUND(K26,0), "0"), " (", TEXT(ROUND(L26,0), "0"), ", ",TEXT(ROUND(M26,0), "0"), ")")</f>
        <v>67 (64, 71)</v>
      </c>
      <c r="DH26" t="str">
        <f>_xlfn.CONCAT(TEXT(ROUND(T26,2), "0.00"), " (", TEXT(ROUND(U26,2), "0.00"), ", ",TEXT(ROUND(V26,2), "0.00"), ")")</f>
        <v>0.53 (0.33, 0.71)</v>
      </c>
      <c r="DI26" t="str">
        <f t="shared" si="1"/>
        <v>38.6</v>
      </c>
    </row>
    <row r="27" spans="1:113" x14ac:dyDescent="0.2">
      <c r="A27" t="str">
        <f>[1]summ_cities!A27</f>
        <v>Charlotte, NC--SC</v>
      </c>
      <c r="B27">
        <f>[1]summ_cities!B27</f>
        <v>5028.0032568123797</v>
      </c>
      <c r="C27">
        <f>[1]summ_cities!C27</f>
        <v>14.4664959361935</v>
      </c>
      <c r="D27">
        <f>[1]summ_cities!D27</f>
        <v>1.01010095888346</v>
      </c>
      <c r="E27">
        <f>[1]summ_cities!E27</f>
        <v>4.7168548887505297</v>
      </c>
      <c r="F27">
        <f>[1]summ_cities!F27</f>
        <v>7.0939928155717897</v>
      </c>
      <c r="G27">
        <f>[1]summ_cities!G27</f>
        <v>0</v>
      </c>
      <c r="H27">
        <f>[1]summ_cities!H27</f>
        <v>1.73148085954918</v>
      </c>
      <c r="I27">
        <f>[1]summ_cities!I27</f>
        <v>31.704505939568701</v>
      </c>
      <c r="J27">
        <f>[1]summ_cities!J27</f>
        <v>0.82369091404759998</v>
      </c>
      <c r="K27">
        <f>[1]summ_cities!K27</f>
        <v>50.028734845848497</v>
      </c>
      <c r="L27">
        <f>[1]summ_cities!L27</f>
        <v>42.4069076840875</v>
      </c>
      <c r="M27">
        <f>[1]summ_cities!M27</f>
        <v>58.9099654976756</v>
      </c>
      <c r="N27">
        <f>[1]summ_cities!N27</f>
        <v>33.196999798716497</v>
      </c>
      <c r="O27">
        <f>[1]summ_cities!O27</f>
        <v>27.616780857330301</v>
      </c>
      <c r="P27">
        <f>[1]summ_cities!P27</f>
        <v>40.422185903539599</v>
      </c>
      <c r="Q27">
        <f>[1]summ_cities!Q27</f>
        <v>20.186118472852399</v>
      </c>
      <c r="R27">
        <f>[1]summ_cities!R27</f>
        <v>12.564291311091299</v>
      </c>
      <c r="S27">
        <f>[1]summ_cities!S27</f>
        <v>29.067349124679399</v>
      </c>
      <c r="T27">
        <f>[1]summ_cities!T27</f>
        <v>0.385397244377716</v>
      </c>
      <c r="U27">
        <f>[1]summ_cities!U27</f>
        <v>0.208586813765437</v>
      </c>
      <c r="V27">
        <f>[1]summ_cities!V27</f>
        <v>0.55636034112293398</v>
      </c>
      <c r="W27">
        <f>[1]summ_cities!W27</f>
        <v>1249442</v>
      </c>
      <c r="X27">
        <f>[1]summ_cities!X27</f>
        <v>758927</v>
      </c>
      <c r="Y27">
        <f>[1]summ_cities!Y27</f>
        <v>1.8618895665726301</v>
      </c>
      <c r="Z27">
        <f>[1]summ_cities!Z27</f>
        <v>1.6764191926254199</v>
      </c>
      <c r="AA27">
        <f>[1]summ_cities!AA27</f>
        <v>1.4210184239227901</v>
      </c>
      <c r="AB27">
        <f>[1]summ_cities!AB27</f>
        <v>1.9740214718901701</v>
      </c>
      <c r="AC27">
        <f>[1]summ_cities!AC27</f>
        <v>4.0040862117528099E-5</v>
      </c>
      <c r="DF27" t="str">
        <f t="shared" si="0"/>
        <v>False</v>
      </c>
      <c r="DG27" t="str">
        <f>_xlfn.CONCAT(TEXT(ROUND(K27,0), "0"), " (", TEXT(ROUND(L27,0), "0"), ", ",TEXT(ROUND(M27,0), "0"), ")")</f>
        <v>50 (42, 59)</v>
      </c>
      <c r="DH27" t="str">
        <f>_xlfn.CONCAT(TEXT(ROUND(T27,2), "0.00"), " (", TEXT(ROUND(U27,2), "0.00"), ", ",TEXT(ROUND(V27,2), "0.00"), ")")</f>
        <v>0.39 (0.21, 0.56)</v>
      </c>
      <c r="DI27" t="str">
        <f t="shared" si="1"/>
        <v>40.0</v>
      </c>
    </row>
    <row r="28" spans="1:113" x14ac:dyDescent="0.2">
      <c r="A28" t="str">
        <f>[1]summ_cities!A28</f>
        <v>Minneapolis--St. Paul, MN--WI</v>
      </c>
      <c r="B28">
        <f>[1]summ_cities!B28</f>
        <v>8215.6275199523407</v>
      </c>
      <c r="C28">
        <f>[1]summ_cities!C28</f>
        <v>15.674627770337199</v>
      </c>
      <c r="D28">
        <f>[1]summ_cities!D28</f>
        <v>2.1473057367984798</v>
      </c>
      <c r="E28">
        <f>[1]summ_cities!E28</f>
        <v>1.84711275713488</v>
      </c>
      <c r="F28">
        <f>[1]summ_cities!F28</f>
        <v>10.15002679286</v>
      </c>
      <c r="G28">
        <f>[1]summ_cities!G28</f>
        <v>0</v>
      </c>
      <c r="H28">
        <f>[1]summ_cities!H28</f>
        <v>5.2331788961805499</v>
      </c>
      <c r="I28">
        <f>[1]summ_cities!I28</f>
        <v>43.262373567546298</v>
      </c>
      <c r="J28">
        <f>[1]summ_cities!J28</f>
        <v>4.2598266560604197</v>
      </c>
      <c r="K28">
        <f>[1]summ_cities!K28</f>
        <v>53.035126967439403</v>
      </c>
      <c r="L28">
        <f>[1]summ_cities!L28</f>
        <v>42.029779289383903</v>
      </c>
      <c r="M28">
        <f>[1]summ_cities!M28</f>
        <v>70.001316427085598</v>
      </c>
      <c r="N28">
        <f>[1]summ_cities!N28</f>
        <v>30.074468477402402</v>
      </c>
      <c r="O28">
        <f>[1]summ_cities!O28</f>
        <v>23.6767876900775</v>
      </c>
      <c r="P28">
        <f>[1]summ_cities!P28</f>
        <v>39.857881894640499</v>
      </c>
      <c r="Q28">
        <f>[1]summ_cities!Q28</f>
        <v>13.7230483580678</v>
      </c>
      <c r="R28">
        <f>[1]summ_cities!R28</f>
        <v>2.71770068001236</v>
      </c>
      <c r="S28">
        <f>[1]summ_cities!S28</f>
        <v>30.689237817714002</v>
      </c>
      <c r="T28">
        <f>[1]summ_cities!T28</f>
        <v>0.22571122000865201</v>
      </c>
      <c r="U28">
        <f>[1]summ_cities!U28</f>
        <v>7.1837468690523404E-2</v>
      </c>
      <c r="V28">
        <f>[1]summ_cities!V28</f>
        <v>0.33709657030458401</v>
      </c>
      <c r="W28">
        <f>[1]summ_cities!W28</f>
        <v>2650890</v>
      </c>
      <c r="X28">
        <f>[1]summ_cities!X28</f>
        <v>2388593</v>
      </c>
      <c r="Y28">
        <f>[1]summ_cities!Y28</f>
        <v>3.9502949581747102</v>
      </c>
      <c r="Z28">
        <f>[1]summ_cities!Z28</f>
        <v>1.34907969365925</v>
      </c>
      <c r="AA28">
        <f>[1]summ_cities!AA28</f>
        <v>1.06913144194223</v>
      </c>
      <c r="AB28">
        <f>[1]summ_cities!AB28</f>
        <v>1.78065670662344</v>
      </c>
      <c r="AC28">
        <f>[1]summ_cities!AC28</f>
        <v>2.0006536283074498E-5</v>
      </c>
      <c r="DF28" t="str">
        <f t="shared" si="0"/>
        <v>False</v>
      </c>
      <c r="DG28" t="str">
        <f>_xlfn.CONCAT(TEXT(ROUND(K28,0), "0"), " (", TEXT(ROUND(L28,0), "0"), ", ",TEXT(ROUND(M28,0), "0"), ")")</f>
        <v>53 (42, 70)</v>
      </c>
      <c r="DH28" t="str">
        <f>_xlfn.CONCAT(TEXT(ROUND(T28,2), "0.00"), " (", TEXT(ROUND(U28,2), "0.00"), ", ",TEXT(ROUND(V28,2), "0.00"), ")")</f>
        <v>0.23 (0.07, 0.34)</v>
      </c>
      <c r="DI28" t="str">
        <f t="shared" si="1"/>
        <v>20.0</v>
      </c>
    </row>
    <row r="29" spans="1:113" x14ac:dyDescent="0.2">
      <c r="A29" t="str">
        <f>[1]summ_cities!A29</f>
        <v>Phoenix--Mesa, AZ</v>
      </c>
      <c r="B29">
        <f>[1]summ_cities!B29</f>
        <v>9757.7047004520391</v>
      </c>
      <c r="C29">
        <f>[1]summ_cities!C29</f>
        <v>28.561670921534699</v>
      </c>
      <c r="D29">
        <f>[1]summ_cities!D29</f>
        <v>2.3386993005402599</v>
      </c>
      <c r="E29">
        <f>[1]summ_cities!E29</f>
        <v>4.3129247540381402E-2</v>
      </c>
      <c r="F29">
        <f>[1]summ_cities!F29</f>
        <v>21.729591906081101</v>
      </c>
      <c r="G29">
        <f>[1]summ_cities!G29</f>
        <v>0</v>
      </c>
      <c r="H29">
        <f>[1]summ_cities!H29</f>
        <v>2.0218725379031199</v>
      </c>
      <c r="I29">
        <f>[1]summ_cities!I29</f>
        <v>62.097301437906196</v>
      </c>
      <c r="J29">
        <f>[1]summ_cities!J29</f>
        <v>1.9943157894018999</v>
      </c>
      <c r="K29">
        <f>[1]summ_cities!K29</f>
        <v>43.480864818814901</v>
      </c>
      <c r="L29">
        <f>[1]summ_cities!L29</f>
        <v>40.239748583429503</v>
      </c>
      <c r="M29">
        <f>[1]summ_cities!M29</f>
        <v>46.609734661012403</v>
      </c>
      <c r="N29">
        <f>[1]summ_cities!N29</f>
        <v>29.1722018193291</v>
      </c>
      <c r="O29">
        <f>[1]summ_cities!O29</f>
        <v>27.176407471070299</v>
      </c>
      <c r="P29">
        <f>[1]summ_cities!P29</f>
        <v>31.285849048135098</v>
      </c>
      <c r="Q29">
        <f>[1]summ_cities!Q29</f>
        <v>-13.208414884186601</v>
      </c>
      <c r="R29">
        <f>[1]summ_cities!R29</f>
        <v>-16.449531119572001</v>
      </c>
      <c r="S29">
        <f>[1]summ_cities!S29</f>
        <v>-10.0795450419891</v>
      </c>
      <c r="T29">
        <f>[1]summ_cities!T29</f>
        <v>0.79164172580216596</v>
      </c>
      <c r="U29">
        <f>[1]summ_cities!U29</f>
        <v>0.67475435662072403</v>
      </c>
      <c r="V29">
        <f>[1]summ_cities!V29</f>
        <v>0.88409459792178102</v>
      </c>
      <c r="W29">
        <f>[1]summ_cities!W29</f>
        <v>3629114</v>
      </c>
      <c r="X29">
        <f>[1]summ_cities!X29</f>
        <v>2907049</v>
      </c>
      <c r="Y29">
        <f>[1]summ_cities!Y29</f>
        <v>5.4080217349046</v>
      </c>
      <c r="Z29">
        <f>[1]summ_cities!Z29</f>
        <v>0.76700330373950298</v>
      </c>
      <c r="AA29">
        <f>[1]summ_cities!AA29</f>
        <v>0.70982995011134198</v>
      </c>
      <c r="AB29">
        <f>[1]summ_cities!AB29</f>
        <v>0.82219662880183797</v>
      </c>
      <c r="AC29">
        <f>[1]summ_cities!AC29</f>
        <v>1.19811239930228E-5</v>
      </c>
      <c r="BV29">
        <v>245</v>
      </c>
      <c r="BW29">
        <v>159</v>
      </c>
      <c r="BX29">
        <v>340</v>
      </c>
      <c r="BY29" t="str" cm="1">
        <f t="array" ref="BY29">_xlfn.IFS(AND(BW29&gt;$K29,BW29&lt;$L29),"Insignificant",AND(BX29&gt;$K29,BX29&lt;$L29),"Insignificant",AND($K29&gt;BW29,$K29&lt;BX29),"Insignificant",BW29&gt;$L29,"Significant",BX29&lt;$K29,"Significant")</f>
        <v>Significant</v>
      </c>
      <c r="BZ29">
        <v>240</v>
      </c>
      <c r="CA29">
        <v>180</v>
      </c>
      <c r="CB29">
        <v>300</v>
      </c>
      <c r="CC29" t="str" cm="1">
        <f t="array" ref="CC29">_xlfn.IFS(AND(CA29&gt;$K29,CA29&lt;$L29),"Insignificant",AND(CB29&gt;$K29,CB29&lt;$L29),"Insignificant",AND($K29&gt;CA29,$K29&lt;CB29),"Insignificant",CA29&gt;$L29,"Significant",CB29&lt;$K29,"Significant")</f>
        <v>Significant</v>
      </c>
      <c r="CD29">
        <f>226-3.7</f>
        <v>222.3</v>
      </c>
      <c r="CE29">
        <f>226-40-3.7</f>
        <v>182.3</v>
      </c>
      <c r="CF29">
        <f>226+40-3.7</f>
        <v>262.3</v>
      </c>
      <c r="CG29" t="str" cm="1">
        <f t="array" ref="CG29">_xlfn.IFS(AND(CE29&gt;$K29,CE29&lt;$L29),"Insignificant",AND(CF29&gt;$K29,CF29&lt;$L29),"Insignificant",AND($K29&gt;CE29,$K29&lt;CF29),"Insignificant",CE29&gt;$L29,"Significant",CF29&lt;$K29,"Significant")</f>
        <v>Significant</v>
      </c>
      <c r="CH29">
        <v>226</v>
      </c>
      <c r="CI29">
        <v>166</v>
      </c>
      <c r="CJ29">
        <v>289</v>
      </c>
      <c r="CK29" t="str" cm="1">
        <f t="array" ref="CK29">_xlfn.IFS(AND(CI29&gt;$K29,CI29&lt;$L29),"Insignificant",AND(CJ29&gt;$K29,CJ29&lt;$L29),"Insignificant",AND($K29&gt;CI29,$K29&lt;CJ29),"Insignificant",CI29&gt;$L29,"Significant",CJ29&lt;$K29,"Significant")</f>
        <v>Significant</v>
      </c>
      <c r="DF29" t="str">
        <f t="shared" si="0"/>
        <v>True</v>
      </c>
      <c r="DG29" t="str">
        <f>_xlfn.CONCAT(TEXT(ROUND(K29,0), "0"), " (", TEXT(ROUND(L29,0), "0"), ", ",TEXT(ROUND(M29,0), "0"), ")")</f>
        <v>43 (40, 47)</v>
      </c>
      <c r="DH29" t="str">
        <f>_xlfn.CONCAT(TEXT(ROUND(T29,2), "0.00"), " (", TEXT(ROUND(U29,2), "0.00"), ", ",TEXT(ROUND(V29,2), "0.00"), ")")</f>
        <v>0.79 (0.67, 0.88)</v>
      </c>
      <c r="DI29" t="str">
        <f t="shared" si="1"/>
        <v>12.0</v>
      </c>
    </row>
    <row r="30" spans="1:113" x14ac:dyDescent="0.2">
      <c r="A30" t="str">
        <f>[1]summ_cities!A30</f>
        <v>El Paso, TX--NM</v>
      </c>
      <c r="B30">
        <f>[1]summ_cities!B30</f>
        <v>4109.9504240681599</v>
      </c>
      <c r="C30">
        <f>[1]summ_cities!C30</f>
        <v>7.0089642065407398</v>
      </c>
      <c r="D30">
        <f>[1]summ_cities!D30</f>
        <v>2.0131754381656299</v>
      </c>
      <c r="E30">
        <f>[1]summ_cities!E30</f>
        <v>5.2191781387350797E-2</v>
      </c>
      <c r="F30">
        <f>[1]summ_cities!F30</f>
        <v>4.6004674984197802</v>
      </c>
      <c r="G30">
        <f>[1]summ_cities!G30</f>
        <v>0</v>
      </c>
      <c r="H30">
        <f>[1]summ_cities!H30</f>
        <v>0.49912650877336101</v>
      </c>
      <c r="I30">
        <f>[1]summ_cities!I30</f>
        <v>16.7774960492142</v>
      </c>
      <c r="J30">
        <f>[1]summ_cities!J30</f>
        <v>1.4068304355424099</v>
      </c>
      <c r="K30">
        <f>[1]summ_cities!K30</f>
        <v>14.7624433461952</v>
      </c>
      <c r="L30">
        <f>[1]summ_cities!L30</f>
        <v>12.6806651797556</v>
      </c>
      <c r="M30">
        <f>[1]summ_cities!M30</f>
        <v>17.521385179476599</v>
      </c>
      <c r="N30">
        <f>[1]summ_cities!N30</f>
        <v>28.272950586463502</v>
      </c>
      <c r="O30">
        <f>[1]summ_cities!O30</f>
        <v>26.705822618338001</v>
      </c>
      <c r="P30">
        <f>[1]summ_cities!P30</f>
        <v>31.1606686053148</v>
      </c>
      <c r="Q30">
        <f>[1]summ_cities!Q30</f>
        <v>-0.81831252263403198</v>
      </c>
      <c r="R30">
        <f>[1]summ_cities!R30</f>
        <v>-2.9000906890736098</v>
      </c>
      <c r="S30">
        <f>[1]summ_cities!S30</f>
        <v>1.94062931064731</v>
      </c>
      <c r="T30">
        <f>[1]summ_cities!T30</f>
        <v>0.45277655454634702</v>
      </c>
      <c r="U30">
        <f>[1]summ_cities!U30</f>
        <v>0.33305203851180099</v>
      </c>
      <c r="V30">
        <f>[1]summ_cities!V30</f>
        <v>0.53383015835152303</v>
      </c>
      <c r="W30">
        <f>[1]summ_cities!W30</f>
        <v>803086</v>
      </c>
      <c r="X30">
        <f>[1]summ_cities!X30</f>
        <v>674801</v>
      </c>
      <c r="Y30">
        <f>[1]summ_cities!Y30</f>
        <v>1.19674018038496</v>
      </c>
      <c r="Z30">
        <f>[1]summ_cities!Z30</f>
        <v>0.94747927959829303</v>
      </c>
      <c r="AA30">
        <f>[1]summ_cities!AA30</f>
        <v>0.81386713754526396</v>
      </c>
      <c r="AB30">
        <f>[1]summ_cities!AB30</f>
        <v>1.1245529630901701</v>
      </c>
      <c r="AC30">
        <f>[1]summ_cities!AC30</f>
        <v>1.8382145058182101E-5</v>
      </c>
      <c r="DF30" t="str">
        <f t="shared" si="0"/>
        <v>False</v>
      </c>
      <c r="DG30" t="str">
        <f>_xlfn.CONCAT(TEXT(ROUND(K30,0), "0"), " (", TEXT(ROUND(L30,0), "0"), ", ",TEXT(ROUND(M30,0), "0"), ")")</f>
        <v>15 (13, 18)</v>
      </c>
      <c r="DH30" t="str">
        <f>_xlfn.CONCAT(TEXT(ROUND(T30,2), "0.00"), " (", TEXT(ROUND(U30,2), "0.00"), ", ",TEXT(ROUND(V30,2), "0.00"), ")")</f>
        <v>0.45 (0.33, 0.53)</v>
      </c>
      <c r="DI30" t="str">
        <f t="shared" si="1"/>
        <v>18.4</v>
      </c>
    </row>
    <row r="31" spans="1:113" x14ac:dyDescent="0.2">
      <c r="A31" t="str">
        <f>[1]summ_cities!A31</f>
        <v>Oklahoma City, OK</v>
      </c>
      <c r="B31">
        <f>[1]summ_cities!B31</f>
        <v>3522.8116256716798</v>
      </c>
      <c r="C31">
        <f>[1]summ_cities!C31</f>
        <v>17.191301825970299</v>
      </c>
      <c r="D31">
        <f>[1]summ_cities!D31</f>
        <v>0.68153751513747596</v>
      </c>
      <c r="E31">
        <f>[1]summ_cities!E31</f>
        <v>12.1787396546796</v>
      </c>
      <c r="F31">
        <f>[1]summ_cities!F31</f>
        <v>4.5180961238662896</v>
      </c>
      <c r="G31">
        <f>[1]summ_cities!G31</f>
        <v>0</v>
      </c>
      <c r="H31">
        <f>[1]summ_cities!H31</f>
        <v>1.2429623002546899</v>
      </c>
      <c r="I31">
        <f>[1]summ_cities!I31</f>
        <v>40.774964463513797</v>
      </c>
      <c r="J31">
        <f>[1]summ_cities!J31</f>
        <v>3.6785322207563</v>
      </c>
      <c r="K31">
        <f>[1]summ_cities!K31</f>
        <v>59.4354759211326</v>
      </c>
      <c r="L31">
        <f>[1]summ_cities!L31</f>
        <v>49.046444581786602</v>
      </c>
      <c r="M31">
        <f>[1]summ_cities!M31</f>
        <v>71.493455376549605</v>
      </c>
      <c r="N31">
        <f>[1]summ_cities!N31</f>
        <v>27.246128929077301</v>
      </c>
      <c r="O31">
        <f>[1]summ_cities!O31</f>
        <v>19.303249298069801</v>
      </c>
      <c r="P31">
        <f>[1]summ_cities!P31</f>
        <v>32.436436008814603</v>
      </c>
      <c r="Q31">
        <f>[1]summ_cities!Q31</f>
        <v>19.944306280467799</v>
      </c>
      <c r="R31">
        <f>[1]summ_cities!R31</f>
        <v>9.5552749411218798</v>
      </c>
      <c r="S31">
        <f>[1]summ_cities!S31</f>
        <v>32.002285735884797</v>
      </c>
      <c r="T31">
        <f>[1]summ_cities!T31</f>
        <v>0.53182399540329095</v>
      </c>
      <c r="U31">
        <f>[1]summ_cities!U31</f>
        <v>0.30131117871389201</v>
      </c>
      <c r="V31">
        <f>[1]summ_cities!V31</f>
        <v>0.75428463799795897</v>
      </c>
      <c r="W31">
        <f>[1]summ_cities!W31</f>
        <v>861505</v>
      </c>
      <c r="X31">
        <f>[1]summ_cities!X31</f>
        <v>747003</v>
      </c>
      <c r="Y31">
        <f>[1]summ_cities!Y31</f>
        <v>1.2837948228490399</v>
      </c>
      <c r="Z31">
        <f>[1]summ_cities!Z31</f>
        <v>1.5050320479728401</v>
      </c>
      <c r="AA31">
        <f>[1]summ_cities!AA31</f>
        <v>1.2419597856449001</v>
      </c>
      <c r="AB31">
        <f>[1]summ_cities!AB31</f>
        <v>1.8103656089975999</v>
      </c>
      <c r="AC31">
        <f>[1]summ_cities!AC31</f>
        <v>6.8990285513296601E-5</v>
      </c>
      <c r="DF31" t="str">
        <f t="shared" si="0"/>
        <v>False</v>
      </c>
      <c r="DG31" t="str">
        <f>_xlfn.CONCAT(TEXT(ROUND(K31,0), "0"), " (", TEXT(ROUND(L31,0), "0"), ", ",TEXT(ROUND(M31,0), "0"), ")")</f>
        <v>59 (49, 71)</v>
      </c>
      <c r="DH31" t="str">
        <f>_xlfn.CONCAT(TEXT(ROUND(T31,2), "0.00"), " (", TEXT(ROUND(U31,2), "0.00"), ", ",TEXT(ROUND(V31,2), "0.00"), ")")</f>
        <v>0.53 (0.30, 0.75)</v>
      </c>
      <c r="DI31" t="str">
        <f t="shared" si="1"/>
        <v>69.0</v>
      </c>
    </row>
    <row r="32" spans="1:113" x14ac:dyDescent="0.2">
      <c r="A32" t="str">
        <f>[1]summ_cities!A32</f>
        <v>Riverside--San Bernardino, CA</v>
      </c>
      <c r="B32">
        <f>[1]summ_cities!B32</f>
        <v>4214.6312856385302</v>
      </c>
      <c r="C32">
        <f>[1]summ_cities!C32</f>
        <v>14.386889870965501</v>
      </c>
      <c r="D32">
        <f>[1]summ_cities!D32</f>
        <v>2.3808687403440101</v>
      </c>
      <c r="E32">
        <f>[1]summ_cities!E32</f>
        <v>5.9944474136625699E-4</v>
      </c>
      <c r="F32">
        <f>[1]summ_cities!F32</f>
        <v>10.362700466846301</v>
      </c>
      <c r="G32">
        <f>[1]summ_cities!G32</f>
        <v>0</v>
      </c>
      <c r="H32">
        <f>[1]summ_cities!H32</f>
        <v>2.7347853183997199</v>
      </c>
      <c r="I32">
        <f>[1]summ_cities!I32</f>
        <v>34.778672922525402</v>
      </c>
      <c r="J32">
        <f>[1]summ_cities!J32</f>
        <v>2.0328149140484899</v>
      </c>
      <c r="K32">
        <f>[1]summ_cities!K32</f>
        <v>40.335548871213497</v>
      </c>
      <c r="L32">
        <f>[1]summ_cities!L32</f>
        <v>38.931705229231497</v>
      </c>
      <c r="M32">
        <f>[1]summ_cities!M32</f>
        <v>42.327513889129101</v>
      </c>
      <c r="N32">
        <f>[1]summ_cities!N32</f>
        <v>25.724009952648199</v>
      </c>
      <c r="O32">
        <f>[1]summ_cities!O32</f>
        <v>24.184093083762299</v>
      </c>
      <c r="P32">
        <f>[1]summ_cities!P32</f>
        <v>26.832483327942501</v>
      </c>
      <c r="Q32">
        <f>[1]summ_cities!Q32</f>
        <v>8.4368901158680405</v>
      </c>
      <c r="R32">
        <f>[1]summ_cities!R32</f>
        <v>7.03304647388613</v>
      </c>
      <c r="S32">
        <f>[1]summ_cities!S32</f>
        <v>10.4288551337836</v>
      </c>
      <c r="T32">
        <f>[1]summ_cities!T32</f>
        <v>0.42977839213324098</v>
      </c>
      <c r="U32">
        <f>[1]summ_cities!U32</f>
        <v>0.319223447887791</v>
      </c>
      <c r="V32">
        <f>[1]summ_cities!V32</f>
        <v>0.54476579747662601</v>
      </c>
      <c r="W32">
        <f>[1]summ_cities!W32</f>
        <v>1932666</v>
      </c>
      <c r="X32">
        <f>[1]summ_cities!X32</f>
        <v>1506816</v>
      </c>
      <c r="Y32">
        <f>[1]summ_cities!Y32</f>
        <v>2.8800141671799602</v>
      </c>
      <c r="Z32">
        <f>[1]summ_cities!Z32</f>
        <v>1.2644904345532699</v>
      </c>
      <c r="AA32">
        <f>[1]summ_cities!AA32</f>
        <v>1.2204809464820301</v>
      </c>
      <c r="AB32">
        <f>[1]summ_cities!AB32</f>
        <v>1.3269371045902001</v>
      </c>
      <c r="AC32">
        <f>[1]summ_cities!AC32</f>
        <v>2.08704188262294E-5</v>
      </c>
      <c r="AD32">
        <v>74.1096</v>
      </c>
      <c r="AE32">
        <v>52.665119999999995</v>
      </c>
      <c r="AF32">
        <v>100.9152</v>
      </c>
      <c r="AG32" t="str" cm="1">
        <f t="array" ref="AG32">_xlfn.IFS(AND(AE32&gt;$K32,AE32&lt;$L32),"Insignificant",AND(AF32&gt;$K32,AF32&lt;$L32),"Insignificant",AND($K32&gt;AE32,$K32&lt;AF32),"Insignificant",AE32&gt;$L32,"Significant",AF32&lt;$K32,"Significant")</f>
        <v>Significant</v>
      </c>
      <c r="AH32">
        <v>89.246880000000004</v>
      </c>
      <c r="AI32">
        <v>37.843200000000003</v>
      </c>
      <c r="AJ32">
        <v>150.74207999999999</v>
      </c>
      <c r="AK32" t="str" cm="1">
        <f t="array" ref="AK32">_xlfn.IFS(AND(AI32&gt;$K32,AI32&lt;$L32),"Insignificant",AND(AJ32&gt;$K32,AJ32&lt;$L32),"Insignificant",AND($K32&gt;AI32,$K32&lt;AJ32),"Insignificant",AI32&gt;$L32,"Significant",AJ32&lt;$K32,"Significant")</f>
        <v>Insignificant</v>
      </c>
      <c r="AL32">
        <v>78.84</v>
      </c>
      <c r="AM32">
        <v>28.382400000000001</v>
      </c>
      <c r="AN32">
        <v>173.44800000000001</v>
      </c>
      <c r="AO32" t="str" cm="1">
        <f t="array" ref="AO32">_xlfn.IFS(AND(AM32&gt;$K32,AM32&lt;$L32),"Insignificant",AND(AN32&gt;$K32,AN32&lt;$L32),"Insignificant",AND($K32&gt;AM32,$K32&lt;AN32),"Insignificant",AM32&gt;$L32,"Significant",AN32&lt;$K32,"Significant")</f>
        <v>Insignificant</v>
      </c>
      <c r="BF32">
        <f>39*12</f>
        <v>468</v>
      </c>
      <c r="BG32">
        <f>30*12</f>
        <v>360</v>
      </c>
      <c r="BH32">
        <f>48*12</f>
        <v>576</v>
      </c>
      <c r="BI32" t="str" cm="1">
        <f t="array" ref="BI32">_xlfn.IFS(AND(BG32&gt;$K32,BG32&lt;$L32),"Insignificant",AND(BH32&gt;$K32,BH32&lt;$L32),"Insignificant",AND($K32&gt;BG32,$K32&lt;BH32),"Insignificant",BG32&gt;$L32,"Significant",BH32&lt;$K32,"Significant")</f>
        <v>Significant</v>
      </c>
      <c r="BN32">
        <v>212.45172480000002</v>
      </c>
      <c r="BO32">
        <v>151.75123199999996</v>
      </c>
      <c r="BP32">
        <v>273.15221760000003</v>
      </c>
      <c r="CX32">
        <v>288.23904000000005</v>
      </c>
      <c r="CY32">
        <v>146.64240000000001</v>
      </c>
      <c r="CZ32">
        <v>429.83568000000008</v>
      </c>
      <c r="DF32" t="str">
        <f t="shared" si="0"/>
        <v>True</v>
      </c>
      <c r="DG32" t="str">
        <f>_xlfn.CONCAT(TEXT(ROUND(K32,0), "0"), " (", TEXT(ROUND(L32,0), "0"), ", ",TEXT(ROUND(M32,0), "0"), ")")</f>
        <v>40 (39, 42)</v>
      </c>
      <c r="DH32" t="str">
        <f>_xlfn.CONCAT(TEXT(ROUND(T32,2), "0.00"), " (", TEXT(ROUND(U32,2), "0.00"), ", ",TEXT(ROUND(V32,2), "0.00"), ")")</f>
        <v>0.43 (0.32, 0.54)</v>
      </c>
      <c r="DI32" t="str">
        <f t="shared" si="1"/>
        <v>20.9</v>
      </c>
    </row>
    <row r="33" spans="1:113" x14ac:dyDescent="0.2">
      <c r="A33" t="str">
        <f>[1]summ_cities!A33</f>
        <v>Montgomery, AL</v>
      </c>
      <c r="B33">
        <f>[1]summ_cities!B33</f>
        <v>4901.0188156677796</v>
      </c>
      <c r="C33">
        <f>[1]summ_cities!C33</f>
        <v>8.4926822379778599</v>
      </c>
      <c r="D33">
        <f>[1]summ_cities!D33</f>
        <v>4.0774200915342798</v>
      </c>
      <c r="E33">
        <f>[1]summ_cities!E33</f>
        <v>0.71315029733687296</v>
      </c>
      <c r="F33">
        <f>[1]summ_cities!F33</f>
        <v>3.9775376797873601</v>
      </c>
      <c r="G33">
        <f>[1]summ_cities!G33</f>
        <v>0</v>
      </c>
      <c r="H33">
        <f>[1]summ_cities!H33</f>
        <v>0.90168511782576699</v>
      </c>
      <c r="I33">
        <f>[1]summ_cities!I33</f>
        <v>19.2104330483307</v>
      </c>
      <c r="J33">
        <f>[1]summ_cities!J33</f>
        <v>0.65468951710940204</v>
      </c>
      <c r="K33">
        <f>[1]summ_cities!K33</f>
        <v>32.045122309172399</v>
      </c>
      <c r="L33">
        <f>[1]summ_cities!L33</f>
        <v>27.138606450409899</v>
      </c>
      <c r="M33">
        <f>[1]summ_cities!M33</f>
        <v>37.1300669263629</v>
      </c>
      <c r="N33">
        <f>[1]summ_cities!N33</f>
        <v>24.4832356578038</v>
      </c>
      <c r="O33">
        <f>[1]summ_cities!O33</f>
        <v>20.394612112962001</v>
      </c>
      <c r="P33">
        <f>[1]summ_cities!P33</f>
        <v>29.035047741065799</v>
      </c>
      <c r="Q33">
        <f>[1]summ_cities!Q33</f>
        <v>13.227957367600901</v>
      </c>
      <c r="R33">
        <f>[1]summ_cities!R33</f>
        <v>8.3214415088383493</v>
      </c>
      <c r="S33">
        <f>[1]summ_cities!S33</f>
        <v>18.312901984791399</v>
      </c>
      <c r="T33">
        <f>[1]summ_cities!T33</f>
        <v>0.20309151523213401</v>
      </c>
      <c r="U33">
        <f>[1]summ_cities!U33</f>
        <v>9.5374506212061602E-2</v>
      </c>
      <c r="V33">
        <f>[1]summ_cities!V33</f>
        <v>0.30567082989046501</v>
      </c>
      <c r="W33">
        <f>[1]summ_cities!W33</f>
        <v>263907</v>
      </c>
      <c r="X33">
        <f>[1]summ_cities!X33</f>
        <v>196892</v>
      </c>
      <c r="Y33">
        <f>[1]summ_cities!Y33</f>
        <v>0.39326810675924401</v>
      </c>
      <c r="Z33">
        <f>[1]summ_cities!Z33</f>
        <v>1.7029729190701399</v>
      </c>
      <c r="AA33">
        <f>[1]summ_cities!AA33</f>
        <v>1.4422261023207701</v>
      </c>
      <c r="AB33">
        <f>[1]summ_cities!AB33</f>
        <v>1.97320196967258</v>
      </c>
      <c r="AC33">
        <f>[1]summ_cities!AC33</f>
        <v>1.21425814052573E-4</v>
      </c>
      <c r="DF33" t="str">
        <f t="shared" si="0"/>
        <v>False</v>
      </c>
      <c r="DG33" t="str">
        <f>_xlfn.CONCAT(TEXT(ROUND(K33,0), "0"), " (", TEXT(ROUND(L33,0), "0"), ", ",TEXT(ROUND(M33,0), "0"), ")")</f>
        <v>32 (27, 37)</v>
      </c>
      <c r="DH33" t="str">
        <f>_xlfn.CONCAT(TEXT(ROUND(T33,2), "0.00"), " (", TEXT(ROUND(U33,2), "0.00"), ", ",TEXT(ROUND(V33,2), "0.00"), ")")</f>
        <v>0.20 (0.10, 0.31)</v>
      </c>
      <c r="DI33" t="str">
        <f t="shared" si="1"/>
        <v>121.4</v>
      </c>
    </row>
    <row r="34" spans="1:113" x14ac:dyDescent="0.2">
      <c r="A34" t="str">
        <f>[1]summ_cities!A34</f>
        <v>Stockton, CA</v>
      </c>
      <c r="B34">
        <f>[1]summ_cities!B34</f>
        <v>1447.6849373691</v>
      </c>
      <c r="C34">
        <f>[1]summ_cities!C34</f>
        <v>7.2463742628092902</v>
      </c>
      <c r="D34">
        <f>[1]summ_cities!D34</f>
        <v>2.67835349341019</v>
      </c>
      <c r="E34">
        <f>[1]summ_cities!E34</f>
        <v>0.70131032381023195</v>
      </c>
      <c r="F34">
        <f>[1]summ_cities!F34</f>
        <v>15.8868038751153</v>
      </c>
      <c r="G34">
        <f>[1]summ_cities!G34</f>
        <v>0</v>
      </c>
      <c r="H34">
        <f>[1]summ_cities!H34</f>
        <v>0.82815336259426797</v>
      </c>
      <c r="I34">
        <f>[1]summ_cities!I34</f>
        <v>28.508848255739</v>
      </c>
      <c r="J34">
        <f>[1]summ_cities!J34</f>
        <v>0.61561872364703596</v>
      </c>
      <c r="K34">
        <f>[1]summ_cities!K34</f>
        <v>56.525406262043802</v>
      </c>
      <c r="L34">
        <f>[1]summ_cities!L34</f>
        <v>46.995568390592403</v>
      </c>
      <c r="M34">
        <f>[1]summ_cities!M34</f>
        <v>67.938180791648193</v>
      </c>
      <c r="N34">
        <f>[1]summ_cities!N34</f>
        <v>24.450952073960899</v>
      </c>
      <c r="O34">
        <f>[1]summ_cities!O34</f>
        <v>19.977067689627201</v>
      </c>
      <c r="P34">
        <f>[1]summ_cities!P34</f>
        <v>30.316121756397902</v>
      </c>
      <c r="Q34">
        <f>[1]summ_cities!Q34</f>
        <v>28.5687922206574</v>
      </c>
      <c r="R34">
        <f>[1]summ_cities!R34</f>
        <v>19.038954349206001</v>
      </c>
      <c r="S34">
        <f>[1]summ_cities!S34</f>
        <v>39.981566750261798</v>
      </c>
      <c r="T34">
        <f>[1]summ_cities!T34</f>
        <v>0.25066791111402298</v>
      </c>
      <c r="U34">
        <f>[1]summ_cities!U34</f>
        <v>0.13677886571881601</v>
      </c>
      <c r="V34">
        <f>[1]summ_cities!V34</f>
        <v>0.39002243382921897</v>
      </c>
      <c r="W34">
        <f>[1]summ_cities!W34</f>
        <v>370583</v>
      </c>
      <c r="X34">
        <f>[1]summ_cities!X34</f>
        <v>313392</v>
      </c>
      <c r="Y34">
        <f>[1]summ_cities!Y34</f>
        <v>0.55223421435263598</v>
      </c>
      <c r="Z34">
        <f>[1]summ_cities!Z34</f>
        <v>2.0218974364479401</v>
      </c>
      <c r="AA34">
        <f>[1]summ_cities!AA34</f>
        <v>1.6810178915451299</v>
      </c>
      <c r="AB34">
        <f>[1]summ_cities!AB34</f>
        <v>2.4301290811209801</v>
      </c>
      <c r="AC34">
        <f>[1]summ_cities!AC34</f>
        <v>1.5253102884385899E-4</v>
      </c>
      <c r="DF34" t="str">
        <f t="shared" si="0"/>
        <v>False</v>
      </c>
      <c r="DG34" t="str">
        <f>_xlfn.CONCAT(TEXT(ROUND(K34,0), "0"), " (", TEXT(ROUND(L34,0), "0"), ", ",TEXT(ROUND(M34,0), "0"), ")")</f>
        <v>57 (47, 68)</v>
      </c>
      <c r="DH34" t="str">
        <f>_xlfn.CONCAT(TEXT(ROUND(T34,2), "0.00"), " (", TEXT(ROUND(U34,2), "0.00"), ", ",TEXT(ROUND(V34,2), "0.00"), ")")</f>
        <v>0.25 (0.14, 0.39)</v>
      </c>
      <c r="DI34" t="str">
        <f t="shared" si="1"/>
        <v>152.5</v>
      </c>
    </row>
    <row r="35" spans="1:113" x14ac:dyDescent="0.2">
      <c r="A35" t="str">
        <f>[1]summ_cities!A35</f>
        <v>San Jose, CA</v>
      </c>
      <c r="B35">
        <f>[1]summ_cities!B35</f>
        <v>2842.4497057184399</v>
      </c>
      <c r="C35">
        <f>[1]summ_cities!C35</f>
        <v>11.999546180605099</v>
      </c>
      <c r="D35">
        <f>[1]summ_cities!D35</f>
        <v>4.2412599380312601</v>
      </c>
      <c r="E35">
        <f>[1]summ_cities!E35</f>
        <v>0</v>
      </c>
      <c r="F35">
        <f>[1]summ_cities!F35</f>
        <v>0.95789385138819805</v>
      </c>
      <c r="G35">
        <f>[1]summ_cities!G35</f>
        <v>0</v>
      </c>
      <c r="H35">
        <f>[1]summ_cities!H35</f>
        <v>1.6908429238826299</v>
      </c>
      <c r="I35">
        <f>[1]summ_cities!I35</f>
        <v>23.0454305282943</v>
      </c>
      <c r="J35">
        <f>[1]summ_cities!J35</f>
        <v>1.67549419795552</v>
      </c>
      <c r="K35">
        <f>[1]summ_cities!K35</f>
        <v>25.9813306601534</v>
      </c>
      <c r="L35">
        <f>[1]summ_cities!L35</f>
        <v>23.709545050421799</v>
      </c>
      <c r="M35">
        <f>[1]summ_cities!M35</f>
        <v>31.729358162059199</v>
      </c>
      <c r="N35">
        <f>[1]summ_cities!N35</f>
        <v>23.540410457702599</v>
      </c>
      <c r="O35">
        <f>[1]summ_cities!O35</f>
        <v>21.3704878139079</v>
      </c>
      <c r="P35">
        <f>[1]summ_cities!P35</f>
        <v>28.978241864150199</v>
      </c>
      <c r="Q35">
        <f>[1]summ_cities!Q35</f>
        <v>5.4162935682906497</v>
      </c>
      <c r="R35">
        <f>[1]summ_cities!R35</f>
        <v>3.1445079585590898</v>
      </c>
      <c r="S35">
        <f>[1]summ_cities!S35</f>
        <v>11.164321070196401</v>
      </c>
      <c r="T35">
        <f>[1]summ_cities!T35</f>
        <v>0.31455832232201197</v>
      </c>
      <c r="U35">
        <f>[1]summ_cities!U35</f>
        <v>0.16826928442042199</v>
      </c>
      <c r="V35">
        <f>[1]summ_cities!V35</f>
        <v>0.46681947862322398</v>
      </c>
      <c r="W35">
        <f>[1]summ_cities!W35</f>
        <v>1664496</v>
      </c>
      <c r="X35">
        <f>[1]summ_cities!X35</f>
        <v>1538312</v>
      </c>
      <c r="Y35">
        <f>[1]summ_cities!Y35</f>
        <v>2.4803934364315299</v>
      </c>
      <c r="Z35">
        <f>[1]summ_cities!Z35</f>
        <v>1.26337387791212</v>
      </c>
      <c r="AA35">
        <f>[1]summ_cities!AA35</f>
        <v>1.15290553304196</v>
      </c>
      <c r="AB35">
        <f>[1]summ_cities!AB35</f>
        <v>1.5428787227723499</v>
      </c>
      <c r="AC35">
        <f>[1]summ_cities!AC35</f>
        <v>1.5609127724039799E-5</v>
      </c>
      <c r="DF35" t="str">
        <f t="shared" si="0"/>
        <v>False</v>
      </c>
      <c r="DG35" t="str">
        <f>_xlfn.CONCAT(TEXT(ROUND(K35,0), "0"), " (", TEXT(ROUND(L35,0), "0"), ", ",TEXT(ROUND(M35,0), "0"), ")")</f>
        <v>26 (24, 32)</v>
      </c>
      <c r="DH35" t="str">
        <f>_xlfn.CONCAT(TEXT(ROUND(T35,2), "0.00"), " (", TEXT(ROUND(U35,2), "0.00"), ", ",TEXT(ROUND(V35,2), "0.00"), ")")</f>
        <v>0.31 (0.17, 0.47)</v>
      </c>
      <c r="DI35" t="str">
        <f t="shared" si="1"/>
        <v>15.6</v>
      </c>
    </row>
    <row r="36" spans="1:113" x14ac:dyDescent="0.2">
      <c r="A36" t="str">
        <f>[1]summ_cities!A36</f>
        <v>Tulsa, OK</v>
      </c>
      <c r="B36">
        <f>[1]summ_cities!B36</f>
        <v>4687.29937737</v>
      </c>
      <c r="C36">
        <f>[1]summ_cities!C36</f>
        <v>14.1566576964959</v>
      </c>
      <c r="D36">
        <f>[1]summ_cities!D36</f>
        <v>0.61785600497799398</v>
      </c>
      <c r="E36">
        <f>[1]summ_cities!E36</f>
        <v>5.1418364773534098</v>
      </c>
      <c r="F36">
        <f>[1]summ_cities!F36</f>
        <v>6.5035704619975903</v>
      </c>
      <c r="G36">
        <f>[1]summ_cities!G36</f>
        <v>0</v>
      </c>
      <c r="H36">
        <f>[1]summ_cities!H36</f>
        <v>1.2349187011426801</v>
      </c>
      <c r="I36">
        <f>[1]summ_cities!I36</f>
        <v>31.599503185526402</v>
      </c>
      <c r="J36">
        <f>[1]summ_cities!J36</f>
        <v>2.9678842001600101</v>
      </c>
      <c r="K36">
        <f>[1]summ_cities!K36</f>
        <v>35.630485636416701</v>
      </c>
      <c r="L36">
        <f>[1]summ_cities!L36</f>
        <v>27.713477622900299</v>
      </c>
      <c r="M36">
        <f>[1]summ_cities!M36</f>
        <v>43.015945464564503</v>
      </c>
      <c r="N36">
        <f>[1]summ_cities!N36</f>
        <v>23.0807955233348</v>
      </c>
      <c r="O36">
        <f>[1]summ_cities!O36</f>
        <v>17.549705012792</v>
      </c>
      <c r="P36">
        <f>[1]summ_cities!P36</f>
        <v>28.520096662959599</v>
      </c>
      <c r="Q36">
        <f>[1]summ_cities!Q36</f>
        <v>5.0077620942891503</v>
      </c>
      <c r="R36">
        <f>[1]summ_cities!R36</f>
        <v>-2.9092459192272999</v>
      </c>
      <c r="S36">
        <f>[1]summ_cities!S36</f>
        <v>12.393221922436901</v>
      </c>
      <c r="T36">
        <f>[1]summ_cities!T36</f>
        <v>0.38793291119414097</v>
      </c>
      <c r="U36">
        <f>[1]summ_cities!U36</f>
        <v>0.23761918205445701</v>
      </c>
      <c r="V36">
        <f>[1]summ_cities!V36</f>
        <v>0.53536468309093399</v>
      </c>
      <c r="W36">
        <f>[1]summ_cities!W36</f>
        <v>655479</v>
      </c>
      <c r="X36">
        <f>[1]summ_cities!X36</f>
        <v>558329</v>
      </c>
      <c r="Y36">
        <f>[1]summ_cities!Y36</f>
        <v>0.97677964339878398</v>
      </c>
      <c r="Z36">
        <f>[1]summ_cities!Z36</f>
        <v>1.16353091805828</v>
      </c>
      <c r="AA36">
        <f>[1]summ_cities!AA36</f>
        <v>0.90499715300550998</v>
      </c>
      <c r="AB36">
        <f>[1]summ_cities!AB36</f>
        <v>1.4047067173952501</v>
      </c>
      <c r="AC36">
        <f>[1]summ_cities!AC36</f>
        <v>5.4357936160299198E-5</v>
      </c>
      <c r="DF36" t="str">
        <f t="shared" si="0"/>
        <v>False</v>
      </c>
      <c r="DG36" t="str">
        <f>_xlfn.CONCAT(TEXT(ROUND(K36,0), "0"), " (", TEXT(ROUND(L36,0), "0"), ", ",TEXT(ROUND(M36,0), "0"), ")")</f>
        <v>36 (28, 43)</v>
      </c>
      <c r="DH36" t="str">
        <f>_xlfn.CONCAT(TEXT(ROUND(T36,2), "0.00"), " (", TEXT(ROUND(U36,2), "0.00"), ", ",TEXT(ROUND(V36,2), "0.00"), ")")</f>
        <v>0.39 (0.24, 0.54)</v>
      </c>
      <c r="DI36" t="str">
        <f t="shared" si="1"/>
        <v>54.4</v>
      </c>
    </row>
    <row r="37" spans="1:113" x14ac:dyDescent="0.2">
      <c r="A37" t="str">
        <f>[1]summ_cities!A37</f>
        <v>Youngstown, OH--PA</v>
      </c>
      <c r="B37">
        <f>[1]summ_cities!B37</f>
        <v>3641.3522694713802</v>
      </c>
      <c r="C37">
        <f>[1]summ_cities!C37</f>
        <v>16.0140060751981</v>
      </c>
      <c r="D37">
        <f>[1]summ_cities!D37</f>
        <v>0.69225531995304002</v>
      </c>
      <c r="E37">
        <f>[1]summ_cities!E37</f>
        <v>18.186110343125399</v>
      </c>
      <c r="F37">
        <f>[1]summ_cities!F37</f>
        <v>4.74906900718352</v>
      </c>
      <c r="G37">
        <f>[1]summ_cities!G37</f>
        <v>0</v>
      </c>
      <c r="H37">
        <f>[1]summ_cities!H37</f>
        <v>0.93277255400928405</v>
      </c>
      <c r="I37">
        <f>[1]summ_cities!I37</f>
        <v>42.547004519278303</v>
      </c>
      <c r="J37">
        <f>[1]summ_cities!J37</f>
        <v>1.39527317453332</v>
      </c>
      <c r="K37">
        <f>[1]summ_cities!K37</f>
        <v>54.735861932661798</v>
      </c>
      <c r="L37">
        <f>[1]summ_cities!L37</f>
        <v>48.124760055669199</v>
      </c>
      <c r="M37">
        <f>[1]summ_cities!M37</f>
        <v>62.768172050458901</v>
      </c>
      <c r="N37">
        <f>[1]summ_cities!N37</f>
        <v>22.895308481263399</v>
      </c>
      <c r="O37">
        <f>[1]summ_cities!O37</f>
        <v>19.559331619202901</v>
      </c>
      <c r="P37">
        <f>[1]summ_cities!P37</f>
        <v>27.758866589641801</v>
      </c>
      <c r="Q37">
        <f>[1]summ_cities!Q37</f>
        <v>12.766375458659001</v>
      </c>
      <c r="R37">
        <f>[1]summ_cities!R37</f>
        <v>6.1552735816663997</v>
      </c>
      <c r="S37">
        <f>[1]summ_cities!S37</f>
        <v>20.798685576456101</v>
      </c>
      <c r="T37">
        <f>[1]summ_cities!T37</f>
        <v>0.41940191627044099</v>
      </c>
      <c r="U37">
        <f>[1]summ_cities!U37</f>
        <v>0.20867709402843501</v>
      </c>
      <c r="V37">
        <f>[1]summ_cities!V37</f>
        <v>0.63363508300853499</v>
      </c>
      <c r="W37">
        <f>[1]summ_cities!W37</f>
        <v>387550</v>
      </c>
      <c r="X37">
        <f>[1]summ_cities!X37</f>
        <v>417437</v>
      </c>
      <c r="Y37">
        <f>[1]summ_cities!Y37</f>
        <v>0.57751804527559003</v>
      </c>
      <c r="Z37">
        <f>[1]summ_cities!Z37</f>
        <v>1.30418231270394</v>
      </c>
      <c r="AA37">
        <f>[1]summ_cities!AA37</f>
        <v>1.14666068372028</v>
      </c>
      <c r="AB37">
        <f>[1]summ_cities!AB37</f>
        <v>1.49556683495137</v>
      </c>
      <c r="AC37">
        <f>[1]summ_cities!AC37</f>
        <v>1.4123561329547601E-4</v>
      </c>
      <c r="DF37" t="str">
        <f t="shared" si="0"/>
        <v>False</v>
      </c>
      <c r="DG37" t="str">
        <f>_xlfn.CONCAT(TEXT(ROUND(K37,0), "0"), " (", TEXT(ROUND(L37,0), "0"), ", ",TEXT(ROUND(M37,0), "0"), ")")</f>
        <v>55 (48, 63)</v>
      </c>
      <c r="DH37" t="str">
        <f>_xlfn.CONCAT(TEXT(ROUND(T37,2), "0.00"), " (", TEXT(ROUND(U37,2), "0.00"), ", ",TEXT(ROUND(V37,2), "0.00"), ")")</f>
        <v>0.42 (0.21, 0.63)</v>
      </c>
      <c r="DI37" t="str">
        <f t="shared" si="1"/>
        <v>141.2</v>
      </c>
    </row>
    <row r="38" spans="1:113" x14ac:dyDescent="0.2">
      <c r="A38" t="str">
        <f>[1]summ_cities!A38</f>
        <v>Grand Rapids, MI</v>
      </c>
      <c r="B38">
        <f>[1]summ_cities!B38</f>
        <v>4957.1553600785401</v>
      </c>
      <c r="C38">
        <f>[1]summ_cities!C38</f>
        <v>13.7979376184394</v>
      </c>
      <c r="D38">
        <f>[1]summ_cities!D38</f>
        <v>0.56010019442852599</v>
      </c>
      <c r="E38">
        <f>[1]summ_cities!E38</f>
        <v>1.9055718605662899</v>
      </c>
      <c r="F38">
        <f>[1]summ_cities!F38</f>
        <v>15.137446656693299</v>
      </c>
      <c r="G38">
        <f>[1]summ_cities!G38</f>
        <v>0</v>
      </c>
      <c r="H38">
        <f>[1]summ_cities!H38</f>
        <v>1.31815598091643</v>
      </c>
      <c r="I38">
        <f>[1]summ_cities!I38</f>
        <v>35.5716565137717</v>
      </c>
      <c r="J38">
        <f>[1]summ_cities!J38</f>
        <v>2.0031402493432799</v>
      </c>
      <c r="K38">
        <f>[1]summ_cities!K38</f>
        <v>45.240937736986403</v>
      </c>
      <c r="L38">
        <f>[1]summ_cities!L38</f>
        <v>40.627844320334397</v>
      </c>
      <c r="M38">
        <f>[1]summ_cities!M38</f>
        <v>52.359448522220902</v>
      </c>
      <c r="N38">
        <f>[1]summ_cities!N38</f>
        <v>22.516684876894399</v>
      </c>
      <c r="O38">
        <f>[1]summ_cities!O38</f>
        <v>20.9690663327967</v>
      </c>
      <c r="P38">
        <f>[1]summ_cities!P38</f>
        <v>25.052779892788902</v>
      </c>
      <c r="Q38">
        <f>[1]summ_cities!Q38</f>
        <v>10.5185851765991</v>
      </c>
      <c r="R38">
        <f>[1]summ_cities!R38</f>
        <v>5.9054917599471697</v>
      </c>
      <c r="S38">
        <f>[1]summ_cities!S38</f>
        <v>17.637095961833602</v>
      </c>
      <c r="T38">
        <f>[1]summ_cities!T38</f>
        <v>0.220252851049141</v>
      </c>
      <c r="U38">
        <f>[1]summ_cities!U38</f>
        <v>4.6774562632347499E-2</v>
      </c>
      <c r="V38">
        <f>[1]summ_cities!V38</f>
        <v>0.33488468569289098</v>
      </c>
      <c r="W38">
        <f>[1]summ_cities!W38</f>
        <v>569935</v>
      </c>
      <c r="X38">
        <f>[1]summ_cities!X38</f>
        <v>539080</v>
      </c>
      <c r="Y38">
        <f>[1]summ_cities!Y38</f>
        <v>0.84930395338444997</v>
      </c>
      <c r="Z38">
        <f>[1]summ_cities!Z38</f>
        <v>1.3029341159504</v>
      </c>
      <c r="AA38">
        <f>[1]summ_cities!AA38</f>
        <v>1.17007752425981</v>
      </c>
      <c r="AB38">
        <f>[1]summ_cities!AB38</f>
        <v>1.5079464570023</v>
      </c>
      <c r="AC38">
        <f>[1]summ_cities!AC38</f>
        <v>7.93791182099475E-5</v>
      </c>
      <c r="DF38" t="str">
        <f t="shared" si="0"/>
        <v>False</v>
      </c>
      <c r="DG38" t="str">
        <f>_xlfn.CONCAT(TEXT(ROUND(K38,0), "0"), " (", TEXT(ROUND(L38,0), "0"), ", ",TEXT(ROUND(M38,0), "0"), ")")</f>
        <v>45 (41, 52)</v>
      </c>
      <c r="DH38" t="str">
        <f>_xlfn.CONCAT(TEXT(ROUND(T38,2), "0.00"), " (", TEXT(ROUND(U38,2), "0.00"), ", ",TEXT(ROUND(V38,2), "0.00"), ")")</f>
        <v>0.22 (0.05, 0.33)</v>
      </c>
      <c r="DI38" t="str">
        <f t="shared" si="1"/>
        <v>79.4</v>
      </c>
    </row>
    <row r="39" spans="1:113" x14ac:dyDescent="0.2">
      <c r="A39" t="str">
        <f>[1]summ_cities!A39</f>
        <v>Tuscaloosa, AL</v>
      </c>
      <c r="B39">
        <f>[1]summ_cities!B39</f>
        <v>2428.8098617463002</v>
      </c>
      <c r="C39">
        <f>[1]summ_cities!C39</f>
        <v>11.643204012577799</v>
      </c>
      <c r="D39">
        <f>[1]summ_cities!D39</f>
        <v>0.23597926574153399</v>
      </c>
      <c r="E39">
        <f>[1]summ_cities!E39</f>
        <v>17.599093454502999</v>
      </c>
      <c r="F39">
        <f>[1]summ_cities!F39</f>
        <v>1.2955371589165801</v>
      </c>
      <c r="G39">
        <f>[1]summ_cities!G39</f>
        <v>1.8954230290623399</v>
      </c>
      <c r="H39">
        <f>[1]summ_cities!H39</f>
        <v>0.23103353282737599</v>
      </c>
      <c r="I39">
        <f>[1]summ_cities!I39</f>
        <v>33.459300103848697</v>
      </c>
      <c r="J39">
        <f>[1]summ_cities!J39</f>
        <v>0.351725185375657</v>
      </c>
      <c r="K39">
        <f>[1]summ_cities!K39</f>
        <v>55.181253431327299</v>
      </c>
      <c r="L39">
        <f>[1]summ_cities!L39</f>
        <v>45.442424891999202</v>
      </c>
      <c r="M39">
        <f>[1]summ_cities!M39</f>
        <v>68.840003766244706</v>
      </c>
      <c r="N39">
        <f>[1]summ_cities!N39</f>
        <v>21.6455839931089</v>
      </c>
      <c r="O39">
        <f>[1]summ_cities!O39</f>
        <v>17.803402053322799</v>
      </c>
      <c r="P39">
        <f>[1]summ_cities!P39</f>
        <v>26.626463208704301</v>
      </c>
      <c r="Q39">
        <f>[1]summ_cities!Q39</f>
        <v>21.929257792323</v>
      </c>
      <c r="R39">
        <f>[1]summ_cities!R39</f>
        <v>12.1904292529949</v>
      </c>
      <c r="S39">
        <f>[1]summ_cities!S39</f>
        <v>35.5880081272404</v>
      </c>
      <c r="T39">
        <f>[1]summ_cities!T39</f>
        <v>0.50152976734066601</v>
      </c>
      <c r="U39">
        <f>[1]summ_cities!U39</f>
        <v>0.26992697866117699</v>
      </c>
      <c r="V39">
        <f>[1]summ_cities!V39</f>
        <v>0.73735647479840105</v>
      </c>
      <c r="W39">
        <f>[1]summ_cities!W39</f>
        <v>139114</v>
      </c>
      <c r="X39">
        <f>[1]summ_cities!X39</f>
        <v>116888</v>
      </c>
      <c r="Y39">
        <f>[1]summ_cities!Y39</f>
        <v>0.207304464844454</v>
      </c>
      <c r="Z39">
        <f>[1]summ_cities!Z39</f>
        <v>1.6594869682528199</v>
      </c>
      <c r="AA39">
        <f>[1]summ_cities!AA39</f>
        <v>1.3666074477254999</v>
      </c>
      <c r="AB39">
        <f>[1]summ_cities!AB39</f>
        <v>2.07025179822578</v>
      </c>
      <c r="AC39">
        <f>[1]summ_cities!AC39</f>
        <v>3.9666211474996999E-4</v>
      </c>
      <c r="DF39" t="str">
        <f t="shared" si="0"/>
        <v>False</v>
      </c>
      <c r="DG39" t="str">
        <f>_xlfn.CONCAT(TEXT(ROUND(K39,0), "0"), " (", TEXT(ROUND(L39,0), "0"), ", ",TEXT(ROUND(M39,0), "0"), ")")</f>
        <v>55 (45, 69)</v>
      </c>
      <c r="DH39" t="str">
        <f>_xlfn.CONCAT(TEXT(ROUND(T39,2), "0.00"), " (", TEXT(ROUND(U39,2), "0.00"), ", ",TEXT(ROUND(V39,2), "0.00"), ")")</f>
        <v>0.50 (0.27, 0.74)</v>
      </c>
      <c r="DI39" t="str">
        <f t="shared" si="1"/>
        <v>396.7</v>
      </c>
    </row>
    <row r="40" spans="1:113" x14ac:dyDescent="0.2">
      <c r="A40" t="str">
        <f>[1]summ_cities!A40</f>
        <v>Lancaster, PA</v>
      </c>
      <c r="B40">
        <f>[1]summ_cities!B40</f>
        <v>2154.2508035993901</v>
      </c>
      <c r="C40">
        <f>[1]summ_cities!C40</f>
        <v>4.1798975666283296</v>
      </c>
      <c r="D40">
        <f>[1]summ_cities!D40</f>
        <v>0.61512892776992301</v>
      </c>
      <c r="E40">
        <f>[1]summ_cities!E40</f>
        <v>1.43670853280753</v>
      </c>
      <c r="F40">
        <f>[1]summ_cities!F40</f>
        <v>20.166496486</v>
      </c>
      <c r="G40">
        <f>[1]summ_cities!G40</f>
        <v>0</v>
      </c>
      <c r="H40">
        <f>[1]summ_cities!H40</f>
        <v>0.86134014220729305</v>
      </c>
      <c r="I40">
        <f>[1]summ_cities!I40</f>
        <v>29.2938295548255</v>
      </c>
      <c r="J40">
        <f>[1]summ_cities!J40</f>
        <v>1.4352008376837</v>
      </c>
      <c r="K40">
        <f>[1]summ_cities!K40</f>
        <v>63.694087397024703</v>
      </c>
      <c r="L40">
        <f>[1]summ_cities!L40</f>
        <v>50.603405402786201</v>
      </c>
      <c r="M40">
        <f>[1]summ_cities!M40</f>
        <v>77.591000548779704</v>
      </c>
      <c r="N40">
        <f>[1]summ_cities!N40</f>
        <v>21.210658140549299</v>
      </c>
      <c r="O40">
        <f>[1]summ_cities!O40</f>
        <v>14.5773789202754</v>
      </c>
      <c r="P40">
        <f>[1]summ_cities!P40</f>
        <v>30.523529429294999</v>
      </c>
      <c r="Q40">
        <f>[1]summ_cities!Q40</f>
        <v>34.999314903927903</v>
      </c>
      <c r="R40">
        <f>[1]summ_cities!R40</f>
        <v>21.908632909689398</v>
      </c>
      <c r="S40">
        <f>[1]summ_cities!S40</f>
        <v>48.896228055682897</v>
      </c>
      <c r="T40">
        <f>[1]summ_cities!T40</f>
        <v>0.30627738997326598</v>
      </c>
      <c r="U40">
        <f>[1]summ_cities!U40</f>
        <v>0.14642525964438399</v>
      </c>
      <c r="V40">
        <f>[1]summ_cities!V40</f>
        <v>0.47273139343648202</v>
      </c>
      <c r="W40">
        <f>[1]summ_cities!W40</f>
        <v>402004</v>
      </c>
      <c r="X40">
        <f>[1]summ_cities!X40</f>
        <v>323554</v>
      </c>
      <c r="Y40">
        <f>[1]summ_cities!Y40</f>
        <v>0.59905706172872697</v>
      </c>
      <c r="Z40">
        <f>[1]summ_cities!Z40</f>
        <v>2.21971048602486</v>
      </c>
      <c r="AA40">
        <f>[1]summ_cities!AA40</f>
        <v>1.76350606769787</v>
      </c>
      <c r="AB40">
        <f>[1]summ_cities!AB40</f>
        <v>2.7040116999514798</v>
      </c>
      <c r="AC40">
        <f>[1]summ_cities!AC40</f>
        <v>1.58441426943574E-4</v>
      </c>
      <c r="AD40">
        <v>124.5672</v>
      </c>
      <c r="AE40">
        <v>83.255039999999994</v>
      </c>
      <c r="AF40">
        <v>175.65552000000002</v>
      </c>
      <c r="AG40" t="str" cm="1">
        <f t="array" ref="AG40">_xlfn.IFS(AND(AE40&gt;$K40,AE40&lt;$L40),"Insignificant",AND(AF40&gt;$K40,AF40&lt;$L40),"Insignificant",AND($K40&gt;AE40,$K40&lt;AF40),"Insignificant",AE40&gt;$L40,"Significant",AF40&lt;$K40,"Significant")</f>
        <v>Significant</v>
      </c>
      <c r="AH40">
        <v>139.38911999999999</v>
      </c>
      <c r="AI40">
        <v>46.35792</v>
      </c>
      <c r="AJ40">
        <v>249.44976</v>
      </c>
      <c r="AK40" t="str" cm="1">
        <f t="array" ref="AK40">_xlfn.IFS(AND(AI40&gt;$K40,AI40&lt;$L40),"Insignificant",AND(AJ40&gt;$K40,AJ40&lt;$L40),"Insignificant",AND($K40&gt;AI40,$K40&lt;AJ40),"Insignificant",AI40&gt;$L40,"Significant",AJ40&lt;$K40,"Significant")</f>
        <v>Insignificant</v>
      </c>
      <c r="AL40">
        <v>138.75839999999999</v>
      </c>
      <c r="AM40">
        <v>50.457599999999999</v>
      </c>
      <c r="AN40">
        <v>309.05279999999999</v>
      </c>
      <c r="AO40" t="str" cm="1">
        <f t="array" ref="AO40">_xlfn.IFS(AND(AM40&gt;$K40,AM40&lt;$L40),"Insignificant",AND(AN40&gt;$K40,AN40&lt;$L40),"Insignificant",AND($K40&gt;AM40,$K40&lt;AN40),"Insignificant",AM40&gt;$L40,"Significant",AN40&lt;$K40,"Significant")</f>
        <v>Insignificant</v>
      </c>
      <c r="BF40">
        <f>39*12</f>
        <v>468</v>
      </c>
      <c r="BG40">
        <f>30*12</f>
        <v>360</v>
      </c>
      <c r="BH40">
        <f>48*12</f>
        <v>576</v>
      </c>
      <c r="BI40" t="str" cm="1">
        <f t="array" ref="BI40">_xlfn.IFS(AND(BG40&gt;$K40,BG40&lt;$L40),"Insignificant",AND(BH40&gt;$K40,BH40&lt;$L40),"Insignificant",AND($K40&gt;BG40,$K40&lt;BH40),"Insignificant",BG40&gt;$L40,"Significant",BH40&lt;$K40,"Significant")</f>
        <v>Significant</v>
      </c>
      <c r="BN40">
        <v>212.45172480000002</v>
      </c>
      <c r="BO40">
        <v>151.75123199999996</v>
      </c>
      <c r="BP40">
        <v>273.15221760000003</v>
      </c>
      <c r="CX40">
        <v>288.23904000000005</v>
      </c>
      <c r="CY40">
        <v>146.64240000000001</v>
      </c>
      <c r="CZ40">
        <v>429.83568000000008</v>
      </c>
      <c r="DF40" t="str">
        <f t="shared" si="0"/>
        <v>True</v>
      </c>
      <c r="DG40" t="str">
        <f>_xlfn.CONCAT(TEXT(ROUND(K40,0), "0"), " (", TEXT(ROUND(L40,0), "0"), ", ",TEXT(ROUND(M40,0), "0"), ")")</f>
        <v>64 (51, 78)</v>
      </c>
      <c r="DH40" t="str">
        <f>_xlfn.CONCAT(TEXT(ROUND(T40,2), "0.00"), " (", TEXT(ROUND(U40,2), "0.00"), ", ",TEXT(ROUND(V40,2), "0.00"), ")")</f>
        <v>0.31 (0.15, 0.47)</v>
      </c>
      <c r="DI40" t="str">
        <f t="shared" si="1"/>
        <v>158.4</v>
      </c>
    </row>
    <row r="41" spans="1:113" x14ac:dyDescent="0.2">
      <c r="A41" t="str">
        <f>[1]summ_cities!A41</f>
        <v>Pittsburgh, PA</v>
      </c>
      <c r="B41">
        <f>[1]summ_cities!B41</f>
        <v>10307.083498821799</v>
      </c>
      <c r="C41">
        <f>[1]summ_cities!C41</f>
        <v>13.3722757002761</v>
      </c>
      <c r="D41">
        <f>[1]summ_cities!D41</f>
        <v>2.9457687839601001</v>
      </c>
      <c r="E41">
        <f>[1]summ_cities!E41</f>
        <v>66.532600121927501</v>
      </c>
      <c r="F41">
        <f>[1]summ_cities!F41</f>
        <v>7.2927915215499404</v>
      </c>
      <c r="G41">
        <f>[1]summ_cities!G41</f>
        <v>200.482096056046</v>
      </c>
      <c r="H41">
        <f>[1]summ_cities!H41</f>
        <v>3.1886926997039602</v>
      </c>
      <c r="I41">
        <f>[1]summ_cities!I41</f>
        <v>302.52229297261403</v>
      </c>
      <c r="J41">
        <f>[1]summ_cities!J41</f>
        <v>6.1243204556703104</v>
      </c>
      <c r="K41">
        <f>[1]summ_cities!K41</f>
        <v>414.89058435412102</v>
      </c>
      <c r="L41">
        <f>[1]summ_cities!L41</f>
        <v>353.97689303880901</v>
      </c>
      <c r="M41">
        <f>[1]summ_cities!M41</f>
        <v>501.814363441095</v>
      </c>
      <c r="N41">
        <f>[1]summ_cities!N41</f>
        <v>21.0303383573392</v>
      </c>
      <c r="O41">
        <f>[1]summ_cities!O41</f>
        <v>19.526387072439601</v>
      </c>
      <c r="P41">
        <f>[1]summ_cities!P41</f>
        <v>22.1641089868045</v>
      </c>
      <c r="Q41">
        <f>[1]summ_cities!Q41</f>
        <v>114.952039014986</v>
      </c>
      <c r="R41">
        <f>[1]summ_cities!R41</f>
        <v>54.0383476996751</v>
      </c>
      <c r="S41">
        <f>[1]summ_cities!S41</f>
        <v>201.87581810196099</v>
      </c>
      <c r="T41">
        <f>[1]summ_cities!T41</f>
        <v>0.46554731936090199</v>
      </c>
      <c r="U41">
        <f>[1]summ_cities!U41</f>
        <v>0.22805834622055299</v>
      </c>
      <c r="V41">
        <f>[1]summ_cities!V41</f>
        <v>0.71469277755347005</v>
      </c>
      <c r="W41">
        <f>[1]summ_cities!W41</f>
        <v>1733853</v>
      </c>
      <c r="X41">
        <f>[1]summ_cities!X41</f>
        <v>1753136</v>
      </c>
      <c r="Y41">
        <f>[1]summ_cities!Y41</f>
        <v>2.5837476334801099</v>
      </c>
      <c r="Z41">
        <f>[1]summ_cities!Z41</f>
        <v>1.3832519721165299</v>
      </c>
      <c r="AA41">
        <f>[1]summ_cities!AA41</f>
        <v>1.1801647322072999</v>
      </c>
      <c r="AB41">
        <f>[1]summ_cities!AB41</f>
        <v>1.6730572686938301</v>
      </c>
      <c r="AC41">
        <f>[1]summ_cities!AC41</f>
        <v>2.3928821206533699E-4</v>
      </c>
      <c r="DF41" t="str">
        <f t="shared" si="0"/>
        <v>False</v>
      </c>
      <c r="DG41" t="str">
        <f>_xlfn.CONCAT(TEXT(ROUND(K41,0), "0"), " (", TEXT(ROUND(L41,0), "0"), ", ",TEXT(ROUND(M41,0), "0"), ")")</f>
        <v>415 (354, 502)</v>
      </c>
      <c r="DH41" t="str">
        <f>_xlfn.CONCAT(TEXT(ROUND(T41,2), "0.00"), " (", TEXT(ROUND(U41,2), "0.00"), ", ",TEXT(ROUND(V41,2), "0.00"), ")")</f>
        <v>0.47 (0.23, 0.71)</v>
      </c>
      <c r="DI41" t="str">
        <f t="shared" si="1"/>
        <v>239.3</v>
      </c>
    </row>
    <row r="42" spans="1:113" x14ac:dyDescent="0.2">
      <c r="A42" t="str">
        <f>[1]summ_cities!A42</f>
        <v>Lexington-Fayette, KY</v>
      </c>
      <c r="B42">
        <f>[1]summ_cities!B42</f>
        <v>3043.3645640743998</v>
      </c>
      <c r="C42">
        <f>[1]summ_cities!C42</f>
        <v>9.1940403780733195</v>
      </c>
      <c r="D42">
        <f>[1]summ_cities!D42</f>
        <v>0.26338119052185599</v>
      </c>
      <c r="E42">
        <f>[1]summ_cities!E42</f>
        <v>0</v>
      </c>
      <c r="F42">
        <f>[1]summ_cities!F42</f>
        <v>5.9428629413804304</v>
      </c>
      <c r="G42">
        <f>[1]summ_cities!G42</f>
        <v>0</v>
      </c>
      <c r="H42">
        <f>[1]summ_cities!H42</f>
        <v>0.89441937262830795</v>
      </c>
      <c r="I42">
        <f>[1]summ_cities!I42</f>
        <v>17.135736749018601</v>
      </c>
      <c r="J42">
        <f>[1]summ_cities!J42</f>
        <v>0.40848965811689802</v>
      </c>
      <c r="K42">
        <f>[1]summ_cities!K42</f>
        <v>27.123242015063799</v>
      </c>
      <c r="L42">
        <f>[1]summ_cities!L42</f>
        <v>21.971657903189399</v>
      </c>
      <c r="M42">
        <f>[1]summ_cities!M42</f>
        <v>33.275024971007099</v>
      </c>
      <c r="N42">
        <f>[1]summ_cities!N42</f>
        <v>19.300593173245101</v>
      </c>
      <c r="O42">
        <f>[1]summ_cities!O42</f>
        <v>14.644175326311499</v>
      </c>
      <c r="P42">
        <f>[1]summ_cities!P42</f>
        <v>24.764601457949301</v>
      </c>
      <c r="Q42">
        <f>[1]summ_cities!Q42</f>
        <v>10.4200484743429</v>
      </c>
      <c r="R42">
        <f>[1]summ_cities!R42</f>
        <v>5.26846436246867</v>
      </c>
      <c r="S42">
        <f>[1]summ_cities!S42</f>
        <v>16.571831430286299</v>
      </c>
      <c r="T42">
        <f>[1]summ_cities!T42</f>
        <v>0.370630244489625</v>
      </c>
      <c r="U42">
        <f>[1]summ_cities!U42</f>
        <v>0.20665295069142001</v>
      </c>
      <c r="V42">
        <f>[1]summ_cities!V42</f>
        <v>0.544778832550877</v>
      </c>
      <c r="W42">
        <f>[1]summ_cities!W42</f>
        <v>290263</v>
      </c>
      <c r="X42">
        <f>[1]summ_cities!X42</f>
        <v>250994</v>
      </c>
      <c r="Y42">
        <f>[1]summ_cities!Y42</f>
        <v>0.43254320829784199</v>
      </c>
      <c r="Z42">
        <f>[1]summ_cities!Z42</f>
        <v>1.6238357023727099</v>
      </c>
      <c r="AA42">
        <f>[1]summ_cities!AA42</f>
        <v>1.3154165908228601</v>
      </c>
      <c r="AB42">
        <f>[1]summ_cities!AB42</f>
        <v>1.99213550928963</v>
      </c>
      <c r="AC42">
        <f>[1]summ_cities!AC42</f>
        <v>9.3443676993153804E-5</v>
      </c>
      <c r="DF42" t="str">
        <f t="shared" si="0"/>
        <v>False</v>
      </c>
      <c r="DG42" t="str">
        <f>_xlfn.CONCAT(TEXT(ROUND(K42,0), "0"), " (", TEXT(ROUND(L42,0), "0"), ", ",TEXT(ROUND(M42,0), "0"), ")")</f>
        <v>27 (22, 33)</v>
      </c>
      <c r="DH42" t="str">
        <f>_xlfn.CONCAT(TEXT(ROUND(T42,2), "0.00"), " (", TEXT(ROUND(U42,2), "0.00"), ", ",TEXT(ROUND(V42,2), "0.00"), ")")</f>
        <v>0.37 (0.21, 0.54)</v>
      </c>
      <c r="DI42" t="str">
        <f t="shared" si="1"/>
        <v>93.4</v>
      </c>
    </row>
    <row r="43" spans="1:113" x14ac:dyDescent="0.2">
      <c r="A43" t="str">
        <f>[1]summ_cities!A43</f>
        <v>Sioux Falls, SD</v>
      </c>
      <c r="B43">
        <f>[1]summ_cities!B43</f>
        <v>1403.1270651324501</v>
      </c>
      <c r="C43">
        <f>[1]summ_cities!C43</f>
        <v>2.1237730784870901</v>
      </c>
      <c r="D43">
        <f>[1]summ_cities!D43</f>
        <v>5.27573529478674</v>
      </c>
      <c r="E43">
        <f>[1]summ_cities!E43</f>
        <v>0</v>
      </c>
      <c r="F43">
        <f>[1]summ_cities!F43</f>
        <v>6.5637975609531596</v>
      </c>
      <c r="G43">
        <f>[1]summ_cities!G43</f>
        <v>0</v>
      </c>
      <c r="H43">
        <f>[1]summ_cities!H43</f>
        <v>0.28299866624041797</v>
      </c>
      <c r="I43">
        <f>[1]summ_cities!I43</f>
        <v>14.7227064856146</v>
      </c>
      <c r="J43">
        <f>[1]summ_cities!J43</f>
        <v>0.24277642627955701</v>
      </c>
      <c r="K43">
        <f>[1]summ_cities!K43</f>
        <v>31.641613469398099</v>
      </c>
      <c r="L43">
        <f>[1]summ_cities!L43</f>
        <v>27.630785152316701</v>
      </c>
      <c r="M43">
        <f>[1]summ_cities!M43</f>
        <v>38.8566061548551</v>
      </c>
      <c r="N43">
        <f>[1]summ_cities!N43</f>
        <v>18.600607455856899</v>
      </c>
      <c r="O43">
        <f>[1]summ_cities!O43</f>
        <v>15.662936227653599</v>
      </c>
      <c r="P43">
        <f>[1]summ_cities!P43</f>
        <v>24.354539979876101</v>
      </c>
      <c r="Q43">
        <f>[1]summ_cities!Q43</f>
        <v>17.152532442651101</v>
      </c>
      <c r="R43">
        <f>[1]summ_cities!R43</f>
        <v>13.141704125569699</v>
      </c>
      <c r="S43">
        <f>[1]summ_cities!S43</f>
        <v>24.367525128108099</v>
      </c>
      <c r="T43">
        <f>[1]summ_cities!T43</f>
        <v>0.33288565104546403</v>
      </c>
      <c r="U43">
        <f>[1]summ_cities!U43</f>
        <v>0.21718248507944801</v>
      </c>
      <c r="V43">
        <f>[1]summ_cities!V43</f>
        <v>0.47516109850135502</v>
      </c>
      <c r="W43">
        <f>[1]summ_cities!W43</f>
        <v>156777</v>
      </c>
      <c r="X43">
        <f>[1]summ_cities!X43</f>
        <v>124269</v>
      </c>
      <c r="Y43">
        <f>[1]summ_cities!Y43</f>
        <v>0.23362545886768399</v>
      </c>
      <c r="Z43">
        <f>[1]summ_cities!Z43</f>
        <v>2.1838247305669301</v>
      </c>
      <c r="AA43">
        <f>[1]summ_cities!AA43</f>
        <v>1.9070074286498899</v>
      </c>
      <c r="AB43">
        <f>[1]summ_cities!AB43</f>
        <v>2.6817854136591102</v>
      </c>
      <c r="AC43">
        <f>[1]summ_cities!AC43</f>
        <v>2.0182560879081801E-4</v>
      </c>
      <c r="DF43" t="str">
        <f t="shared" si="0"/>
        <v>False</v>
      </c>
      <c r="DG43" t="str">
        <f>_xlfn.CONCAT(TEXT(ROUND(K43,0), "0"), " (", TEXT(ROUND(L43,0), "0"), ", ",TEXT(ROUND(M43,0), "0"), ")")</f>
        <v>32 (28, 39)</v>
      </c>
      <c r="DH43" t="str">
        <f>_xlfn.CONCAT(TEXT(ROUND(T43,2), "0.00"), " (", TEXT(ROUND(U43,2), "0.00"), ", ",TEXT(ROUND(V43,2), "0.00"), ")")</f>
        <v>0.33 (0.22, 0.48)</v>
      </c>
      <c r="DI43" t="str">
        <f t="shared" si="1"/>
        <v>201.8</v>
      </c>
    </row>
    <row r="44" spans="1:113" x14ac:dyDescent="0.2">
      <c r="A44" t="str">
        <f>[1]summ_cities!A44</f>
        <v>Fairfield, CA</v>
      </c>
      <c r="B44">
        <f>[1]summ_cities!B44</f>
        <v>1199.7071196279501</v>
      </c>
      <c r="C44">
        <f>[1]summ_cities!C44</f>
        <v>9.8668744250003098</v>
      </c>
      <c r="D44">
        <f>[1]summ_cities!D44</f>
        <v>0.63052139683664798</v>
      </c>
      <c r="E44">
        <f>[1]summ_cities!E44</f>
        <v>0.90880333508171196</v>
      </c>
      <c r="F44">
        <f>[1]summ_cities!F44</f>
        <v>2.4614562431815799</v>
      </c>
      <c r="G44">
        <f>[1]summ_cities!G44</f>
        <v>0</v>
      </c>
      <c r="H44">
        <f>[1]summ_cities!H44</f>
        <v>0.39353769349402601</v>
      </c>
      <c r="I44">
        <f>[1]summ_cities!I44</f>
        <v>14.7668181860804</v>
      </c>
      <c r="J44">
        <f>[1]summ_cities!J44</f>
        <v>0.30641377821299898</v>
      </c>
      <c r="K44">
        <f>[1]summ_cities!K44</f>
        <v>22.742906616457802</v>
      </c>
      <c r="L44">
        <f>[1]summ_cities!L44</f>
        <v>20.708412838554601</v>
      </c>
      <c r="M44">
        <f>[1]summ_cities!M44</f>
        <v>24.287945138249501</v>
      </c>
      <c r="N44">
        <f>[1]summ_cities!N44</f>
        <v>17.678048043163798</v>
      </c>
      <c r="O44">
        <f>[1]summ_cities!O44</f>
        <v>16.067223267772</v>
      </c>
      <c r="P44">
        <f>[1]summ_cities!P44</f>
        <v>19.0351513705786</v>
      </c>
      <c r="Q44">
        <f>[1]summ_cities!Q44</f>
        <v>8.1752997446505198</v>
      </c>
      <c r="R44">
        <f>[1]summ_cities!R44</f>
        <v>6.1408059667474104</v>
      </c>
      <c r="S44">
        <f>[1]summ_cities!S44</f>
        <v>9.7203382664422904</v>
      </c>
      <c r="T44">
        <f>[1]summ_cities!T44</f>
        <v>0.242710745957989</v>
      </c>
      <c r="U44">
        <f>[1]summ_cities!U44</f>
        <v>0.109415901595809</v>
      </c>
      <c r="V44">
        <f>[1]summ_cities!V44</f>
        <v>0.37762040962000698</v>
      </c>
      <c r="W44">
        <f>[1]summ_cities!W44</f>
        <v>133683</v>
      </c>
      <c r="X44">
        <f>[1]summ_cities!X44</f>
        <v>112446</v>
      </c>
      <c r="Y44">
        <f>[1]summ_cities!Y44</f>
        <v>0.19921131427319499</v>
      </c>
      <c r="Z44">
        <f>[1]summ_cities!Z44</f>
        <v>1.5611971696238001</v>
      </c>
      <c r="AA44">
        <f>[1]summ_cities!AA44</f>
        <v>1.4215384188209801</v>
      </c>
      <c r="AB44">
        <f>[1]summ_cities!AB44</f>
        <v>1.66725704173511</v>
      </c>
      <c r="AC44">
        <f>[1]summ_cities!AC44</f>
        <v>1.7012564511910801E-4</v>
      </c>
      <c r="DF44" t="str">
        <f t="shared" si="0"/>
        <v>False</v>
      </c>
      <c r="DG44" t="str">
        <f>_xlfn.CONCAT(TEXT(ROUND(K44,0), "0"), " (", TEXT(ROUND(L44,0), "0"), ", ",TEXT(ROUND(M44,0), "0"), ")")</f>
        <v>23 (21, 24)</v>
      </c>
      <c r="DH44" t="str">
        <f>_xlfn.CONCAT(TEXT(ROUND(T44,2), "0.00"), " (", TEXT(ROUND(U44,2), "0.00"), ", ",TEXT(ROUND(V44,2), "0.00"), ")")</f>
        <v>0.24 (0.11, 0.38)</v>
      </c>
      <c r="DI44" t="str">
        <f t="shared" si="1"/>
        <v>170.1</v>
      </c>
    </row>
    <row r="45" spans="1:113" x14ac:dyDescent="0.2">
      <c r="A45" t="str">
        <f>[1]summ_cities!A45</f>
        <v>St. Louis, MO--IL</v>
      </c>
      <c r="B45">
        <f>[1]summ_cities!B45</f>
        <v>8318.1728206256103</v>
      </c>
      <c r="C45">
        <f>[1]summ_cities!C45</f>
        <v>18.076224108319099</v>
      </c>
      <c r="D45">
        <f>[1]summ_cities!D45</f>
        <v>5.3449997113482297</v>
      </c>
      <c r="E45">
        <f>[1]summ_cities!E45</f>
        <v>0.73904765436220199</v>
      </c>
      <c r="F45">
        <f>[1]summ_cities!F45</f>
        <v>6.8118718862963501</v>
      </c>
      <c r="G45">
        <f>[1]summ_cities!G45</f>
        <v>0.14477613656384999</v>
      </c>
      <c r="H45">
        <f>[1]summ_cities!H45</f>
        <v>5.81385860064821</v>
      </c>
      <c r="I45">
        <f>[1]summ_cities!I45</f>
        <v>43.1052140851397</v>
      </c>
      <c r="J45">
        <f>[1]summ_cities!J45</f>
        <v>2.9695036560768302</v>
      </c>
      <c r="K45">
        <f>[1]summ_cities!K45</f>
        <v>28.408940481689399</v>
      </c>
      <c r="L45">
        <f>[1]summ_cities!L45</f>
        <v>21.248349036355702</v>
      </c>
      <c r="M45">
        <f>[1]summ_cities!M45</f>
        <v>37.270436024459201</v>
      </c>
      <c r="N45">
        <f>[1]summ_cities!N45</f>
        <v>17.525711643807501</v>
      </c>
      <c r="O45">
        <f>[1]summ_cities!O45</f>
        <v>11.307167779644301</v>
      </c>
      <c r="P45">
        <f>[1]summ_cities!P45</f>
        <v>25.599843858386301</v>
      </c>
      <c r="Q45">
        <f>[1]summ_cities!Q45</f>
        <v>-11.4913412719254</v>
      </c>
      <c r="R45">
        <f>[1]summ_cities!R45</f>
        <v>-18.651932717259101</v>
      </c>
      <c r="S45">
        <f>[1]summ_cities!S45</f>
        <v>-2.6298457291555799</v>
      </c>
      <c r="T45">
        <f>[1]summ_cities!T45</f>
        <v>0.51128680986875497</v>
      </c>
      <c r="U45">
        <f>[1]summ_cities!U45</f>
        <v>0.239481357694946</v>
      </c>
      <c r="V45">
        <f>[1]summ_cities!V45</f>
        <v>0.73269668440223701</v>
      </c>
      <c r="W45">
        <f>[1]summ_cities!W45</f>
        <v>2150706</v>
      </c>
      <c r="X45">
        <f>[1]summ_cities!X45</f>
        <v>2077662</v>
      </c>
      <c r="Y45">
        <f>[1]summ_cities!Y45</f>
        <v>3.2049323315249199</v>
      </c>
      <c r="Z45">
        <f>[1]summ_cities!Z45</f>
        <v>0.71199849307118301</v>
      </c>
      <c r="AA45">
        <f>[1]summ_cities!AA45</f>
        <v>0.53253631559708703</v>
      </c>
      <c r="AB45">
        <f>[1]summ_cities!AB45</f>
        <v>0.93408954489607499</v>
      </c>
      <c r="AC45">
        <f>[1]summ_cities!AC45</f>
        <v>1.32091231817316E-5</v>
      </c>
      <c r="DF45" t="str">
        <f t="shared" si="0"/>
        <v>False</v>
      </c>
      <c r="DG45" t="str">
        <f>_xlfn.CONCAT(TEXT(ROUND(K45,0), "0"), " (", TEXT(ROUND(L45,0), "0"), ", ",TEXT(ROUND(M45,0), "0"), ")")</f>
        <v>28 (21, 37)</v>
      </c>
      <c r="DH45" t="str">
        <f>_xlfn.CONCAT(TEXT(ROUND(T45,2), "0.00"), " (", TEXT(ROUND(U45,2), "0.00"), ", ",TEXT(ROUND(V45,2), "0.00"), ")")</f>
        <v>0.51 (0.24, 0.73)</v>
      </c>
      <c r="DI45" t="str">
        <f t="shared" si="1"/>
        <v>13.2</v>
      </c>
    </row>
    <row r="46" spans="1:113" x14ac:dyDescent="0.2">
      <c r="A46" t="str">
        <f>[1]summ_cities!A46</f>
        <v>McKinney, TX</v>
      </c>
      <c r="B46">
        <f>[1]summ_cities!B46</f>
        <v>908.22338611427404</v>
      </c>
      <c r="C46">
        <f>[1]summ_cities!C46</f>
        <v>5.5123745639449098</v>
      </c>
      <c r="D46">
        <f>[1]summ_cities!D46</f>
        <v>0.24965359146272201</v>
      </c>
      <c r="E46">
        <f>[1]summ_cities!E46</f>
        <v>0.23694863251568701</v>
      </c>
      <c r="F46">
        <f>[1]summ_cities!F46</f>
        <v>1.4288418384269901</v>
      </c>
      <c r="G46">
        <f>[1]summ_cities!G46</f>
        <v>0</v>
      </c>
      <c r="H46">
        <f>[1]summ_cities!H46</f>
        <v>0.41277801488952698</v>
      </c>
      <c r="I46">
        <f>[1]summ_cities!I46</f>
        <v>8.6808072470271505</v>
      </c>
      <c r="J46">
        <f>[1]summ_cities!J46</f>
        <v>0.58683583288520003</v>
      </c>
      <c r="K46">
        <f>[1]summ_cities!K46</f>
        <v>21.363853746748799</v>
      </c>
      <c r="L46">
        <f>[1]summ_cities!L46</f>
        <v>16.090589928581402</v>
      </c>
      <c r="M46">
        <f>[1]summ_cities!M46</f>
        <v>31.661631423847599</v>
      </c>
      <c r="N46">
        <f>[1]summ_cities!N46</f>
        <v>17.360848747097201</v>
      </c>
      <c r="O46">
        <f>[1]summ_cities!O46</f>
        <v>12.875604312618</v>
      </c>
      <c r="P46">
        <f>[1]summ_cities!P46</f>
        <v>26.245876642530899</v>
      </c>
      <c r="Q46">
        <f>[1]summ_cities!Q46</f>
        <v>12.9364212726238</v>
      </c>
      <c r="R46">
        <f>[1]summ_cities!R46</f>
        <v>7.6631574544564298</v>
      </c>
      <c r="S46">
        <f>[1]summ_cities!S46</f>
        <v>23.234198949722501</v>
      </c>
      <c r="T46">
        <f>[1]summ_cities!T46</f>
        <v>0.42319275676159002</v>
      </c>
      <c r="U46">
        <f>[1]summ_cities!U46</f>
        <v>0.210135332823504</v>
      </c>
      <c r="V46">
        <f>[1]summ_cities!V46</f>
        <v>0.65174919019331501</v>
      </c>
      <c r="W46">
        <f>[1]summ_cities!W46</f>
        <v>170030</v>
      </c>
      <c r="X46">
        <f>[1]summ_cities!X46</f>
        <v>54525</v>
      </c>
      <c r="Y46">
        <f>[1]summ_cities!Y46</f>
        <v>0.25337477290209898</v>
      </c>
      <c r="Z46">
        <f>[1]summ_cities!Z46</f>
        <v>2.5350370723637101</v>
      </c>
      <c r="AA46">
        <f>[1]summ_cities!AA46</f>
        <v>1.9093110479359801</v>
      </c>
      <c r="AB46">
        <f>[1]summ_cities!AB46</f>
        <v>3.7569724255945198</v>
      </c>
      <c r="AC46">
        <f>[1]summ_cities!AC46</f>
        <v>1.25647554824142E-4</v>
      </c>
      <c r="DF46" t="str">
        <f t="shared" si="0"/>
        <v>False</v>
      </c>
      <c r="DG46" t="str">
        <f>_xlfn.CONCAT(TEXT(ROUND(K46,0), "0"), " (", TEXT(ROUND(L46,0), "0"), ", ",TEXT(ROUND(M46,0), "0"), ")")</f>
        <v>21 (16, 32)</v>
      </c>
      <c r="DH46" t="str">
        <f>_xlfn.CONCAT(TEXT(ROUND(T46,2), "0.00"), " (", TEXT(ROUND(U46,2), "0.00"), ", ",TEXT(ROUND(V46,2), "0.00"), ")")</f>
        <v>0.42 (0.21, 0.65)</v>
      </c>
      <c r="DI46" t="str">
        <f t="shared" si="1"/>
        <v>125.7</v>
      </c>
    </row>
    <row r="47" spans="1:113" x14ac:dyDescent="0.2">
      <c r="A47" t="str">
        <f>[1]summ_cities!A47</f>
        <v>Chattanooga, TN--GA</v>
      </c>
      <c r="B47">
        <f>[1]summ_cities!B47</f>
        <v>3958.8713296516098</v>
      </c>
      <c r="C47">
        <f>[1]summ_cities!C47</f>
        <v>13.663192282801299</v>
      </c>
      <c r="D47">
        <f>[1]summ_cities!D47</f>
        <v>0.70501519898648901</v>
      </c>
      <c r="E47">
        <f>[1]summ_cities!E47</f>
        <v>1.1057577205332001</v>
      </c>
      <c r="F47">
        <f>[1]summ_cities!F47</f>
        <v>4.2902280002228501</v>
      </c>
      <c r="G47">
        <f>[1]summ_cities!G47</f>
        <v>2.1489145304521E-2</v>
      </c>
      <c r="H47">
        <f>[1]summ_cities!H47</f>
        <v>0.56520947829908796</v>
      </c>
      <c r="I47">
        <f>[1]summ_cities!I47</f>
        <v>21.4962462204609</v>
      </c>
      <c r="J47">
        <f>[1]summ_cities!J47</f>
        <v>0.57743010771547498</v>
      </c>
      <c r="K47">
        <f>[1]summ_cities!K47</f>
        <v>21.964907394719599</v>
      </c>
      <c r="L47">
        <f>[1]summ_cities!L47</f>
        <v>12.5861008941447</v>
      </c>
      <c r="M47">
        <f>[1]summ_cities!M47</f>
        <v>30.615801704022299</v>
      </c>
      <c r="N47">
        <f>[1]summ_cities!N47</f>
        <v>16.6298866636809</v>
      </c>
      <c r="O47">
        <f>[1]summ_cities!O47</f>
        <v>7.9081089554670303</v>
      </c>
      <c r="P47">
        <f>[1]summ_cities!P47</f>
        <v>24.853132561253201</v>
      </c>
      <c r="Q47">
        <f>[1]summ_cities!Q47</f>
        <v>1.03658546085667</v>
      </c>
      <c r="R47">
        <f>[1]summ_cities!R47</f>
        <v>-8.3422210397182095</v>
      </c>
      <c r="S47">
        <f>[1]summ_cities!S47</f>
        <v>9.6874797701594204</v>
      </c>
      <c r="T47">
        <f>[1]summ_cities!T47</f>
        <v>0.32994943555174999</v>
      </c>
      <c r="U47">
        <f>[1]summ_cities!U47</f>
        <v>0.20532930946992201</v>
      </c>
      <c r="V47">
        <f>[1]summ_cities!V47</f>
        <v>0.454043405577848</v>
      </c>
      <c r="W47">
        <f>[1]summ_cities!W47</f>
        <v>381112</v>
      </c>
      <c r="X47">
        <f>[1]summ_cities!X47</f>
        <v>343509</v>
      </c>
      <c r="Y47">
        <f>[1]summ_cities!Y47</f>
        <v>0.56792428659804095</v>
      </c>
      <c r="Z47">
        <f>[1]summ_cities!Z47</f>
        <v>1.04953027118621</v>
      </c>
      <c r="AA47">
        <f>[1]summ_cities!AA47</f>
        <v>0.60139082980082903</v>
      </c>
      <c r="AB47">
        <f>[1]summ_cities!AB47</f>
        <v>1.4628885106399501</v>
      </c>
      <c r="AC47">
        <f>[1]summ_cities!AC47</f>
        <v>5.76337333768541E-5</v>
      </c>
      <c r="DF47" t="str">
        <f t="shared" si="0"/>
        <v>False</v>
      </c>
      <c r="DG47" t="str">
        <f>_xlfn.CONCAT(TEXT(ROUND(K47,0), "0"), " (", TEXT(ROUND(L47,0), "0"), ", ",TEXT(ROUND(M47,0), "0"), ")")</f>
        <v>22 (13, 31)</v>
      </c>
      <c r="DH47" t="str">
        <f>_xlfn.CONCAT(TEXT(ROUND(T47,2), "0.00"), " (", TEXT(ROUND(U47,2), "0.00"), ", ",TEXT(ROUND(V47,2), "0.00"), ")")</f>
        <v>0.33 (0.21, 0.45)</v>
      </c>
      <c r="DI47" t="str">
        <f t="shared" si="1"/>
        <v>57.6</v>
      </c>
    </row>
    <row r="48" spans="1:113" x14ac:dyDescent="0.2">
      <c r="A48" t="str">
        <f>[1]summ_cities!A48</f>
        <v>Washington, DC--VA--MD</v>
      </c>
      <c r="B48">
        <f>[1]summ_cities!B48</f>
        <v>8644.5283599047307</v>
      </c>
      <c r="C48">
        <f>[1]summ_cities!C48</f>
        <v>12.2676139941677</v>
      </c>
      <c r="D48">
        <f>[1]summ_cities!D48</f>
        <v>6.3383703911240001</v>
      </c>
      <c r="E48">
        <f>[1]summ_cities!E48</f>
        <v>3.6585318917574101</v>
      </c>
      <c r="F48">
        <f>[1]summ_cities!F48</f>
        <v>5.9776549566174104</v>
      </c>
      <c r="G48">
        <f>[1]summ_cities!G48</f>
        <v>0</v>
      </c>
      <c r="H48">
        <f>[1]summ_cities!H48</f>
        <v>6.3459393902512504</v>
      </c>
      <c r="I48">
        <f>[1]summ_cities!I48</f>
        <v>48.417284598745702</v>
      </c>
      <c r="J48">
        <f>[1]summ_cities!J48</f>
        <v>6.9940754210187901</v>
      </c>
      <c r="K48">
        <f>[1]summ_cities!K48</f>
        <v>29.022491962971301</v>
      </c>
      <c r="L48">
        <f>[1]summ_cities!L48</f>
        <v>14.7427139287326</v>
      </c>
      <c r="M48">
        <f>[1]summ_cities!M48</f>
        <v>39.044027067820203</v>
      </c>
      <c r="N48">
        <f>[1]summ_cities!N48</f>
        <v>16.147234707159701</v>
      </c>
      <c r="O48">
        <f>[1]summ_cities!O48</f>
        <v>4.98290063223609</v>
      </c>
      <c r="P48">
        <f>[1]summ_cities!P48</f>
        <v>24.217327796100399</v>
      </c>
      <c r="Q48">
        <f>[1]summ_cities!Q48</f>
        <v>-12.559694081965301</v>
      </c>
      <c r="R48">
        <f>[1]summ_cities!R48</f>
        <v>-26.839472116204</v>
      </c>
      <c r="S48">
        <f>[1]summ_cities!S48</f>
        <v>-2.5381589771164501</v>
      </c>
      <c r="T48">
        <f>[1]summ_cities!T48</f>
        <v>0.244020607733301</v>
      </c>
      <c r="U48">
        <f>[1]summ_cities!U48</f>
        <v>5.7246683583384597E-2</v>
      </c>
      <c r="V48">
        <f>[1]summ_cities!V48</f>
        <v>0.38791790634879297</v>
      </c>
      <c r="W48">
        <f>[1]summ_cities!W48</f>
        <v>4586770</v>
      </c>
      <c r="X48">
        <f>[1]summ_cities!X48</f>
        <v>3933920</v>
      </c>
      <c r="Y48">
        <f>[1]summ_cities!Y48</f>
        <v>6.8350985538091003</v>
      </c>
      <c r="Z48">
        <f>[1]summ_cities!Z48</f>
        <v>0.69795493511590601</v>
      </c>
      <c r="AA48">
        <f>[1]summ_cities!AA48</f>
        <v>0.35454398459957398</v>
      </c>
      <c r="AB48">
        <f>[1]summ_cities!AB48</f>
        <v>0.93896042467864604</v>
      </c>
      <c r="AC48">
        <f>[1]summ_cities!AC48</f>
        <v>6.3274356383623502E-6</v>
      </c>
      <c r="DF48" t="str">
        <f t="shared" si="0"/>
        <v>False</v>
      </c>
      <c r="DG48" t="str">
        <f>_xlfn.CONCAT(TEXT(ROUND(K48,0), "0"), " (", TEXT(ROUND(L48,0), "0"), ", ",TEXT(ROUND(M48,0), "0"), ")")</f>
        <v>29 (15, 39)</v>
      </c>
      <c r="DH48" t="str">
        <f>_xlfn.CONCAT(TEXT(ROUND(T48,2), "0.00"), " (", TEXT(ROUND(U48,2), "0.00"), ", ",TEXT(ROUND(V48,2), "0.00"), ")")</f>
        <v>0.24 (0.06, 0.39)</v>
      </c>
      <c r="DI48" t="str">
        <f t="shared" si="1"/>
        <v>6.3</v>
      </c>
    </row>
    <row r="49" spans="1:113" x14ac:dyDescent="0.2">
      <c r="A49" t="str">
        <f>[1]summ_cities!A49</f>
        <v>Lansing, MI</v>
      </c>
      <c r="B49">
        <f>[1]summ_cities!B49</f>
        <v>2846.5874392979999</v>
      </c>
      <c r="C49">
        <f>[1]summ_cities!C49</f>
        <v>10.854290932954701</v>
      </c>
      <c r="D49">
        <f>[1]summ_cities!D49</f>
        <v>0.330879142867326</v>
      </c>
      <c r="E49">
        <f>[1]summ_cities!E49</f>
        <v>0.29067364610607899</v>
      </c>
      <c r="F49">
        <f>[1]summ_cities!F49</f>
        <v>5.1881147241941798</v>
      </c>
      <c r="G49">
        <f>[1]summ_cities!G49</f>
        <v>0</v>
      </c>
      <c r="H49">
        <f>[1]summ_cities!H49</f>
        <v>0.69282751567465595</v>
      </c>
      <c r="I49">
        <f>[1]summ_cities!I49</f>
        <v>18.722708136736198</v>
      </c>
      <c r="J49">
        <f>[1]summ_cities!J49</f>
        <v>0.89870404109491098</v>
      </c>
      <c r="K49">
        <f>[1]summ_cities!K49</f>
        <v>22.412562672612399</v>
      </c>
      <c r="L49">
        <f>[1]summ_cities!L49</f>
        <v>12.458549361353199</v>
      </c>
      <c r="M49">
        <f>[1]summ_cities!M49</f>
        <v>28.024207557626401</v>
      </c>
      <c r="N49">
        <f>[1]summ_cities!N49</f>
        <v>15.8254669617583</v>
      </c>
      <c r="O49">
        <f>[1]summ_cities!O49</f>
        <v>8.28801720220474</v>
      </c>
      <c r="P49">
        <f>[1]summ_cities!P49</f>
        <v>20.323346099779599</v>
      </c>
      <c r="Q49">
        <f>[1]summ_cities!Q49</f>
        <v>4.1570726697204998</v>
      </c>
      <c r="R49">
        <f>[1]summ_cities!R49</f>
        <v>-5.7969406415386597</v>
      </c>
      <c r="S49">
        <f>[1]summ_cities!S49</f>
        <v>9.7687175547344598</v>
      </c>
      <c r="T49">
        <f>[1]summ_cities!T49</f>
        <v>0.32969689134411501</v>
      </c>
      <c r="U49">
        <f>[1]summ_cities!U49</f>
        <v>0.13472874292037601</v>
      </c>
      <c r="V49">
        <f>[1]summ_cities!V49</f>
        <v>0.57712735723984399</v>
      </c>
      <c r="W49">
        <f>[1]summ_cities!W49</f>
        <v>313532</v>
      </c>
      <c r="X49">
        <f>[1]summ_cities!X49</f>
        <v>300032</v>
      </c>
      <c r="Y49">
        <f>[1]summ_cities!Y49</f>
        <v>0.46721813384426802</v>
      </c>
      <c r="Z49">
        <f>[1]summ_cities!Z49</f>
        <v>1.22771630172961</v>
      </c>
      <c r="AA49">
        <f>[1]summ_cities!AA49</f>
        <v>0.68245494146580898</v>
      </c>
      <c r="AB49">
        <f>[1]summ_cities!AB49</f>
        <v>1.5351112215112701</v>
      </c>
      <c r="AC49">
        <f>[1]summ_cities!AC49</f>
        <v>7.14841313569666E-5</v>
      </c>
      <c r="DF49" t="str">
        <f t="shared" si="0"/>
        <v>False</v>
      </c>
      <c r="DG49" t="str">
        <f>_xlfn.CONCAT(TEXT(ROUND(K49,0), "0"), " (", TEXT(ROUND(L49,0), "0"), ", ",TEXT(ROUND(M49,0), "0"), ")")</f>
        <v>22 (12, 28)</v>
      </c>
      <c r="DH49" t="str">
        <f>_xlfn.CONCAT(TEXT(ROUND(T49,2), "0.00"), " (", TEXT(ROUND(U49,2), "0.00"), ", ",TEXT(ROUND(V49,2), "0.00"), ")")</f>
        <v>0.33 (0.13, 0.58)</v>
      </c>
      <c r="DI49" t="str">
        <f t="shared" si="1"/>
        <v>71.5</v>
      </c>
    </row>
    <row r="50" spans="1:113" x14ac:dyDescent="0.2">
      <c r="A50" t="str">
        <f>[1]summ_cities!A50</f>
        <v>Mauldin--Simpsonville, SC</v>
      </c>
      <c r="B50">
        <f>[1]summ_cities!B50</f>
        <v>617.63358226039702</v>
      </c>
      <c r="C50">
        <f>[1]summ_cities!C50</f>
        <v>4.1460174417646298</v>
      </c>
      <c r="D50">
        <f>[1]summ_cities!D50</f>
        <v>0.918674007128232</v>
      </c>
      <c r="E50">
        <f>[1]summ_cities!E50</f>
        <v>0.25822109414664601</v>
      </c>
      <c r="F50">
        <f>[1]summ_cities!F50</f>
        <v>0.30188780769910101</v>
      </c>
      <c r="G50">
        <f>[1]summ_cities!G50</f>
        <v>0</v>
      </c>
      <c r="H50">
        <f>[1]summ_cities!H50</f>
        <v>0.101527506433158</v>
      </c>
      <c r="I50">
        <f>[1]summ_cities!I50</f>
        <v>6.0240578688611501</v>
      </c>
      <c r="J50">
        <f>[1]summ_cities!J50</f>
        <v>0.11804895545097201</v>
      </c>
      <c r="K50">
        <f>[1]summ_cities!K50</f>
        <v>17.211807811654801</v>
      </c>
      <c r="L50">
        <f>[1]summ_cities!L50</f>
        <v>11.5798142209222</v>
      </c>
      <c r="M50">
        <f>[1]summ_cities!M50</f>
        <v>28.479319360672399</v>
      </c>
      <c r="N50">
        <f>[1]summ_cities!N50</f>
        <v>15.4348891794333</v>
      </c>
      <c r="O50">
        <f>[1]summ_cities!O50</f>
        <v>10.383994835202</v>
      </c>
      <c r="P50">
        <f>[1]summ_cities!P50</f>
        <v>25.539784206640899</v>
      </c>
      <c r="Q50">
        <f>[1]summ_cities!Q50</f>
        <v>11.367430999032001</v>
      </c>
      <c r="R50">
        <f>[1]summ_cities!R50</f>
        <v>5.7354374082995401</v>
      </c>
      <c r="S50">
        <f>[1]summ_cities!S50</f>
        <v>22.6349425480497</v>
      </c>
      <c r="T50">
        <f>[1]summ_cities!T50</f>
        <v>0.296290830942464</v>
      </c>
      <c r="U50">
        <f>[1]summ_cities!U50</f>
        <v>0.17355280321996899</v>
      </c>
      <c r="V50">
        <f>[1]summ_cities!V50</f>
        <v>0.45296274234170197</v>
      </c>
      <c r="W50">
        <f>[1]summ_cities!W50</f>
        <v>120577</v>
      </c>
      <c r="X50">
        <f>[1]summ_cities!X50</f>
        <v>77831</v>
      </c>
      <c r="Y50">
        <f>[1]summ_cities!Y50</f>
        <v>0.17968105623840699</v>
      </c>
      <c r="Z50">
        <f>[1]summ_cities!Z50</f>
        <v>2.9450202071982301</v>
      </c>
      <c r="AA50">
        <f>[1]summ_cities!AA50</f>
        <v>1.98135996226528</v>
      </c>
      <c r="AB50">
        <f>[1]summ_cities!AB50</f>
        <v>4.8729437327111604</v>
      </c>
      <c r="AC50">
        <f>[1]summ_cities!AC50</f>
        <v>1.4274536446963099E-4</v>
      </c>
      <c r="DF50" t="str">
        <f t="shared" si="0"/>
        <v>False</v>
      </c>
      <c r="DG50" t="str">
        <f>_xlfn.CONCAT(TEXT(ROUND(K50,0), "0"), " (", TEXT(ROUND(L50,0), "0"), ", ",TEXT(ROUND(M50,0), "0"), ")")</f>
        <v>17 (12, 28)</v>
      </c>
      <c r="DH50" t="str">
        <f>_xlfn.CONCAT(TEXT(ROUND(T50,2), "0.00"), " (", TEXT(ROUND(U50,2), "0.00"), ", ",TEXT(ROUND(V50,2), "0.00"), ")")</f>
        <v>0.30 (0.17, 0.45)</v>
      </c>
      <c r="DI50" t="str">
        <f t="shared" si="1"/>
        <v>142.8</v>
      </c>
    </row>
    <row r="51" spans="1:113" x14ac:dyDescent="0.2">
      <c r="A51" t="str">
        <f>[1]summ_cities!A51</f>
        <v>Greensboro, NC</v>
      </c>
      <c r="B51">
        <f>[1]summ_cities!B51</f>
        <v>2257.3819862291698</v>
      </c>
      <c r="C51">
        <f>[1]summ_cities!C51</f>
        <v>12.5854405850485</v>
      </c>
      <c r="D51">
        <f>[1]summ_cities!D51</f>
        <v>0.35957419601943502</v>
      </c>
      <c r="E51">
        <f>[1]summ_cities!E51</f>
        <v>2.7154660709647098</v>
      </c>
      <c r="F51">
        <f>[1]summ_cities!F51</f>
        <v>2.0130214401650299</v>
      </c>
      <c r="G51">
        <f>[1]summ_cities!G51</f>
        <v>0</v>
      </c>
      <c r="H51">
        <f>[1]summ_cities!H51</f>
        <v>0.62039211332564703</v>
      </c>
      <c r="I51">
        <f>[1]summ_cities!I51</f>
        <v>19.054074750153301</v>
      </c>
      <c r="J51">
        <f>[1]summ_cities!J51</f>
        <v>0.29552829535278802</v>
      </c>
      <c r="K51">
        <f>[1]summ_cities!K51</f>
        <v>19.307121436729702</v>
      </c>
      <c r="L51">
        <f>[1]summ_cities!L51</f>
        <v>15.2160447790086</v>
      </c>
      <c r="M51">
        <f>[1]summ_cities!M51</f>
        <v>23.286903495948401</v>
      </c>
      <c r="N51">
        <f>[1]summ_cities!N51</f>
        <v>15.236512034545299</v>
      </c>
      <c r="O51">
        <f>[1]summ_cities!O51</f>
        <v>11.7261250439694</v>
      </c>
      <c r="P51">
        <f>[1]summ_cities!P51</f>
        <v>17.999760279392099</v>
      </c>
      <c r="Q51">
        <f>[1]summ_cities!Q51</f>
        <v>0.71769873585356603</v>
      </c>
      <c r="R51">
        <f>[1]summ_cities!R51</f>
        <v>-3.37337792186747</v>
      </c>
      <c r="S51">
        <f>[1]summ_cities!S51</f>
        <v>4.6974807950723498</v>
      </c>
      <c r="T51">
        <f>[1]summ_cities!T51</f>
        <v>0.444008030775002</v>
      </c>
      <c r="U51">
        <f>[1]summ_cities!U51</f>
        <v>0.30018522155645999</v>
      </c>
      <c r="V51">
        <f>[1]summ_cities!V51</f>
        <v>0.57999076726833199</v>
      </c>
      <c r="W51">
        <f>[1]summ_cities!W51</f>
        <v>311810</v>
      </c>
      <c r="X51">
        <f>[1]summ_cities!X51</f>
        <v>267884</v>
      </c>
      <c r="Y51">
        <f>[1]summ_cities!Y51</f>
        <v>0.46465204927720699</v>
      </c>
      <c r="Z51">
        <f>[1]summ_cities!Z51</f>
        <v>1.0386079087770499</v>
      </c>
      <c r="AA51">
        <f>[1]summ_cities!AA51</f>
        <v>0.81853240005627004</v>
      </c>
      <c r="AB51">
        <f>[1]summ_cities!AB51</f>
        <v>1.2526964323023799</v>
      </c>
      <c r="AC51">
        <f>[1]summ_cities!AC51</f>
        <v>6.1919506868701106E-5</v>
      </c>
      <c r="DF51" t="str">
        <f t="shared" si="0"/>
        <v>False</v>
      </c>
      <c r="DG51" t="str">
        <f>_xlfn.CONCAT(TEXT(ROUND(K51,0), "0"), " (", TEXT(ROUND(L51,0), "0"), ", ",TEXT(ROUND(M51,0), "0"), ")")</f>
        <v>19 (15, 23)</v>
      </c>
      <c r="DH51" t="str">
        <f>_xlfn.CONCAT(TEXT(ROUND(T51,2), "0.00"), " (", TEXT(ROUND(U51,2), "0.00"), ", ",TEXT(ROUND(V51,2), "0.00"), ")")</f>
        <v>0.44 (0.30, 0.58)</v>
      </c>
      <c r="DI51" t="str">
        <f t="shared" si="1"/>
        <v>61.9</v>
      </c>
    </row>
    <row r="52" spans="1:113" x14ac:dyDescent="0.2">
      <c r="A52" t="str">
        <f>[1]summ_cities!A52</f>
        <v>Appleton, WI</v>
      </c>
      <c r="B52">
        <f>[1]summ_cities!B52</f>
        <v>2081.3048756606699</v>
      </c>
      <c r="C52">
        <f>[1]summ_cities!C52</f>
        <v>8.8548720223148401</v>
      </c>
      <c r="D52">
        <f>[1]summ_cities!D52</f>
        <v>0.31064240175017699</v>
      </c>
      <c r="E52">
        <f>[1]summ_cities!E52</f>
        <v>1.47108014962373E-2</v>
      </c>
      <c r="F52">
        <f>[1]summ_cities!F52</f>
        <v>10.8654269586869</v>
      </c>
      <c r="G52">
        <f>[1]summ_cities!G52</f>
        <v>0</v>
      </c>
      <c r="H52">
        <f>[1]summ_cities!H52</f>
        <v>0.80196213773915104</v>
      </c>
      <c r="I52">
        <f>[1]summ_cities!I52</f>
        <v>21.5017766546088</v>
      </c>
      <c r="J52">
        <f>[1]summ_cities!J52</f>
        <v>0.33205464185005201</v>
      </c>
      <c r="K52">
        <f>[1]summ_cities!K52</f>
        <v>32.8911869124681</v>
      </c>
      <c r="L52">
        <f>[1]summ_cities!L52</f>
        <v>25.1614956039056</v>
      </c>
      <c r="M52">
        <f>[1]summ_cities!M52</f>
        <v>43.908278701297803</v>
      </c>
      <c r="N52">
        <f>[1]summ_cities!N52</f>
        <v>15.0030418449628</v>
      </c>
      <c r="O52">
        <f>[1]summ_cities!O52</f>
        <v>11.906617224279</v>
      </c>
      <c r="P52">
        <f>[1]summ_cities!P52</f>
        <v>19.242790347158799</v>
      </c>
      <c r="Q52">
        <f>[1]summ_cities!Q52</f>
        <v>11.7115179486307</v>
      </c>
      <c r="R52">
        <f>[1]summ_cities!R52</f>
        <v>3.9818266400682201</v>
      </c>
      <c r="S52">
        <f>[1]summ_cities!S52</f>
        <v>22.728609737460499</v>
      </c>
      <c r="T52">
        <f>[1]summ_cities!T52</f>
        <v>0.224330906959575</v>
      </c>
      <c r="U52">
        <f>[1]summ_cities!U52</f>
        <v>7.7768635950030293E-2</v>
      </c>
      <c r="V52">
        <f>[1]summ_cities!V52</f>
        <v>0.43392948504547701</v>
      </c>
      <c r="W52">
        <f>[1]summ_cities!W52</f>
        <v>216154</v>
      </c>
      <c r="X52">
        <f>[1]summ_cities!X52</f>
        <v>187683</v>
      </c>
      <c r="Y52">
        <f>[1]summ_cities!Y52</f>
        <v>0.32210769077151302</v>
      </c>
      <c r="Z52">
        <f>[1]summ_cities!Z52</f>
        <v>1.5529603870875901</v>
      </c>
      <c r="AA52">
        <f>[1]summ_cities!AA52</f>
        <v>1.18800230763128</v>
      </c>
      <c r="AB52">
        <f>[1]summ_cities!AB52</f>
        <v>2.0731333797647</v>
      </c>
      <c r="AC52">
        <f>[1]summ_cities!AC52</f>
        <v>1.5216552510001201E-4</v>
      </c>
      <c r="DF52" t="str">
        <f t="shared" si="0"/>
        <v>False</v>
      </c>
      <c r="DG52" t="str">
        <f>_xlfn.CONCAT(TEXT(ROUND(K52,0), "0"), " (", TEXT(ROUND(L52,0), "0"), ", ",TEXT(ROUND(M52,0), "0"), ")")</f>
        <v>33 (25, 44)</v>
      </c>
      <c r="DH52" t="str">
        <f>_xlfn.CONCAT(TEXT(ROUND(T52,2), "0.00"), " (", TEXT(ROUND(U52,2), "0.00"), ", ",TEXT(ROUND(V52,2), "0.00"), ")")</f>
        <v>0.22 (0.08, 0.43)</v>
      </c>
      <c r="DI52" t="str">
        <f t="shared" si="1"/>
        <v>152.2</v>
      </c>
    </row>
    <row r="53" spans="1:113" x14ac:dyDescent="0.2">
      <c r="A53" t="str">
        <f>[1]summ_cities!A53</f>
        <v>York, PA</v>
      </c>
      <c r="B53">
        <f>[1]summ_cities!B53</f>
        <v>2282.6745940241199</v>
      </c>
      <c r="C53">
        <f>[1]summ_cities!C53</f>
        <v>5.1742580634887299</v>
      </c>
      <c r="D53">
        <f>[1]summ_cities!D53</f>
        <v>1.0578069136153001</v>
      </c>
      <c r="E53">
        <f>[1]summ_cities!E53</f>
        <v>5.8665841834830403E-2</v>
      </c>
      <c r="F53">
        <f>[1]summ_cities!F53</f>
        <v>5.1387873742944796</v>
      </c>
      <c r="G53">
        <f>[1]summ_cities!G53</f>
        <v>0</v>
      </c>
      <c r="H53">
        <f>[1]summ_cities!H53</f>
        <v>0.95011075229403696</v>
      </c>
      <c r="I53">
        <f>[1]summ_cities!I53</f>
        <v>13.629956517447701</v>
      </c>
      <c r="J53">
        <f>[1]summ_cities!J53</f>
        <v>0.90453948053606603</v>
      </c>
      <c r="K53">
        <f>[1]summ_cities!K53</f>
        <v>24.9721783821232</v>
      </c>
      <c r="L53">
        <f>[1]summ_cities!L53</f>
        <v>20.316502481118398</v>
      </c>
      <c r="M53">
        <f>[1]summ_cities!M53</f>
        <v>31.268251131695799</v>
      </c>
      <c r="N53">
        <f>[1]summ_cities!N53</f>
        <v>14.5636041876947</v>
      </c>
      <c r="O53">
        <f>[1]summ_cities!O53</f>
        <v>11.8933361941905</v>
      </c>
      <c r="P53">
        <f>[1]summ_cities!P53</f>
        <v>17.915019959424701</v>
      </c>
      <c r="Q53">
        <f>[1]summ_cities!Q53</f>
        <v>11.6880099560597</v>
      </c>
      <c r="R53">
        <f>[1]summ_cities!R53</f>
        <v>7.0323340550549602</v>
      </c>
      <c r="S53">
        <f>[1]summ_cities!S53</f>
        <v>17.9840827056323</v>
      </c>
      <c r="T53">
        <f>[1]summ_cities!T53</f>
        <v>0.21495975780722501</v>
      </c>
      <c r="U53">
        <f>[1]summ_cities!U53</f>
        <v>8.7061062446691304E-2</v>
      </c>
      <c r="V53">
        <f>[1]summ_cities!V53</f>
        <v>0.369969805625189</v>
      </c>
      <c r="W53">
        <f>[1]summ_cities!W53</f>
        <v>232045</v>
      </c>
      <c r="X53">
        <f>[1]summ_cities!X53</f>
        <v>192903</v>
      </c>
      <c r="Y53">
        <f>[1]summ_cities!Y53</f>
        <v>0.34578809138427102</v>
      </c>
      <c r="Z53">
        <f>[1]summ_cities!Z53</f>
        <v>1.8798450592607601</v>
      </c>
      <c r="AA53">
        <f>[1]summ_cities!AA53</f>
        <v>1.5293770621921301</v>
      </c>
      <c r="AB53">
        <f>[1]summ_cities!AB53</f>
        <v>2.3537981549787999</v>
      </c>
      <c r="AC53">
        <f>[1]summ_cities!AC53</f>
        <v>1.0761782577570299E-4</v>
      </c>
      <c r="DF53" t="str">
        <f t="shared" si="0"/>
        <v>False</v>
      </c>
      <c r="DG53" t="str">
        <f>_xlfn.CONCAT(TEXT(ROUND(K53,0), "0"), " (", TEXT(ROUND(L53,0), "0"), ", ",TEXT(ROUND(M53,0), "0"), ")")</f>
        <v>25 (20, 31)</v>
      </c>
      <c r="DH53" t="str">
        <f>_xlfn.CONCAT(TEXT(ROUND(T53,2), "0.00"), " (", TEXT(ROUND(U53,2), "0.00"), ", ",TEXT(ROUND(V53,2), "0.00"), ")")</f>
        <v>0.21 (0.09, 0.37)</v>
      </c>
      <c r="DI53" t="str">
        <f t="shared" si="1"/>
        <v>107.6</v>
      </c>
    </row>
    <row r="54" spans="1:113" x14ac:dyDescent="0.2">
      <c r="A54" t="str">
        <f>[1]summ_cities!A54</f>
        <v>Concord, NC</v>
      </c>
      <c r="B54">
        <f>[1]summ_cities!B54</f>
        <v>2671.9891725969301</v>
      </c>
      <c r="C54">
        <f>[1]summ_cities!C54</f>
        <v>6.8604989488035697</v>
      </c>
      <c r="D54">
        <f>[1]summ_cities!D54</f>
        <v>0.18636996061320399</v>
      </c>
      <c r="E54">
        <f>[1]summ_cities!E54</f>
        <v>1.5696534721678601</v>
      </c>
      <c r="F54">
        <f>[1]summ_cities!F54</f>
        <v>3.6398562855288499</v>
      </c>
      <c r="G54">
        <f>[1]summ_cities!G54</f>
        <v>0</v>
      </c>
      <c r="H54">
        <f>[1]summ_cities!H54</f>
        <v>0.48995362044181301</v>
      </c>
      <c r="I54">
        <f>[1]summ_cities!I54</f>
        <v>13.306938691344801</v>
      </c>
      <c r="J54">
        <f>[1]summ_cities!J54</f>
        <v>0.24039570817130801</v>
      </c>
      <c r="K54">
        <f>[1]summ_cities!K54</f>
        <v>20.947986129185701</v>
      </c>
      <c r="L54">
        <f>[1]summ_cities!L54</f>
        <v>18.2333007868517</v>
      </c>
      <c r="M54">
        <f>[1]summ_cities!M54</f>
        <v>24.570216649437299</v>
      </c>
      <c r="N54">
        <f>[1]summ_cities!N54</f>
        <v>14.1132816900416</v>
      </c>
      <c r="O54">
        <f>[1]summ_cities!O54</f>
        <v>11.937356233131201</v>
      </c>
      <c r="P54">
        <f>[1]summ_cities!P54</f>
        <v>17.046027409106699</v>
      </c>
      <c r="Q54">
        <f>[1]summ_cities!Q54</f>
        <v>7.9612581334591503</v>
      </c>
      <c r="R54">
        <f>[1]summ_cities!R54</f>
        <v>5.2465727911251197</v>
      </c>
      <c r="S54">
        <f>[1]summ_cities!S54</f>
        <v>11.583488653710701</v>
      </c>
      <c r="T54">
        <f>[1]summ_cities!T54</f>
        <v>0.30366494980592201</v>
      </c>
      <c r="U54">
        <f>[1]summ_cities!U54</f>
        <v>0.18080875237035199</v>
      </c>
      <c r="V54">
        <f>[1]summ_cities!V54</f>
        <v>0.42374607350548199</v>
      </c>
      <c r="W54">
        <f>[1]summ_cities!W54</f>
        <v>214881</v>
      </c>
      <c r="X54">
        <f>[1]summ_cities!X54</f>
        <v>115057</v>
      </c>
      <c r="Y54">
        <f>[1]summ_cities!Y54</f>
        <v>0.32021069561827897</v>
      </c>
      <c r="Z54">
        <f>[1]summ_cities!Z54</f>
        <v>1.6130303288156</v>
      </c>
      <c r="AA54">
        <f>[1]summ_cities!AA54</f>
        <v>1.4039949703151899</v>
      </c>
      <c r="AB54">
        <f>[1]summ_cities!AB54</f>
        <v>1.8919481995405101</v>
      </c>
      <c r="AC54">
        <f>[1]summ_cities!AC54</f>
        <v>9.7486451241318503E-5</v>
      </c>
      <c r="DF54" t="str">
        <f t="shared" si="0"/>
        <v>False</v>
      </c>
      <c r="DG54" t="str">
        <f>_xlfn.CONCAT(TEXT(ROUND(K54,0), "0"), " (", TEXT(ROUND(L54,0), "0"), ", ",TEXT(ROUND(M54,0), "0"), ")")</f>
        <v>21 (18, 25)</v>
      </c>
      <c r="DH54" t="str">
        <f>_xlfn.CONCAT(TEXT(ROUND(T54,2), "0.00"), " (", TEXT(ROUND(U54,2), "0.00"), ", ",TEXT(ROUND(V54,2), "0.00"), ")")</f>
        <v>0.30 (0.18, 0.42)</v>
      </c>
      <c r="DI54" t="str">
        <f t="shared" si="1"/>
        <v>97.5</v>
      </c>
    </row>
    <row r="55" spans="1:113" x14ac:dyDescent="0.2">
      <c r="A55" t="str">
        <f>[1]summ_cities!A55</f>
        <v>Kingsport, TN--VA</v>
      </c>
      <c r="B55">
        <f>[1]summ_cities!B55</f>
        <v>3006.4113167996302</v>
      </c>
      <c r="C55">
        <f>[1]summ_cities!C55</f>
        <v>16.937472527905701</v>
      </c>
      <c r="D55">
        <f>[1]summ_cities!D55</f>
        <v>0.51716197128954</v>
      </c>
      <c r="E55">
        <f>[1]summ_cities!E55</f>
        <v>1.28228089887316</v>
      </c>
      <c r="F55">
        <f>[1]summ_cities!F55</f>
        <v>4.3106653508706101</v>
      </c>
      <c r="G55">
        <f>[1]summ_cities!G55</f>
        <v>4.1244573769371797</v>
      </c>
      <c r="H55">
        <f>[1]summ_cities!H55</f>
        <v>1.32290188378192</v>
      </c>
      <c r="I55">
        <f>[1]summ_cities!I55</f>
        <v>28.860654521616802</v>
      </c>
      <c r="J55">
        <f>[1]summ_cities!J55</f>
        <v>0.20690487293642601</v>
      </c>
      <c r="K55">
        <f>[1]summ_cities!K55</f>
        <v>22.202945620702799</v>
      </c>
      <c r="L55">
        <f>[1]summ_cities!L55</f>
        <v>18.6283753851977</v>
      </c>
      <c r="M55">
        <f>[1]summ_cities!M55</f>
        <v>27.644466831627899</v>
      </c>
      <c r="N55">
        <f>[1]summ_cities!N55</f>
        <v>12.510730706369101</v>
      </c>
      <c r="O55">
        <f>[1]summ_cities!O55</f>
        <v>10.411953255011101</v>
      </c>
      <c r="P55">
        <f>[1]summ_cities!P55</f>
        <v>16.234917612460102</v>
      </c>
      <c r="Q55">
        <f>[1]summ_cities!Q55</f>
        <v>-6.49889926189182</v>
      </c>
      <c r="R55">
        <f>[1]summ_cities!R55</f>
        <v>-10.0734694973968</v>
      </c>
      <c r="S55">
        <f>[1]summ_cities!S55</f>
        <v>-1.0573780509667099</v>
      </c>
      <c r="T55">
        <f>[1]summ_cities!T55</f>
        <v>0.51601436431516601</v>
      </c>
      <c r="U55">
        <f>[1]summ_cities!U55</f>
        <v>0.31058622424243398</v>
      </c>
      <c r="V55">
        <f>[1]summ_cities!V55</f>
        <v>0.71677657976509801</v>
      </c>
      <c r="W55">
        <f>[1]summ_cities!W55</f>
        <v>106571</v>
      </c>
      <c r="X55">
        <f>[1]summ_cities!X55</f>
        <v>95766</v>
      </c>
      <c r="Y55">
        <f>[1]summ_cities!Y55</f>
        <v>0.158809639022229</v>
      </c>
      <c r="Z55">
        <f>[1]summ_cities!Z55</f>
        <v>0.77357207216206203</v>
      </c>
      <c r="AA55">
        <f>[1]summ_cities!AA55</f>
        <v>0.64903059233291305</v>
      </c>
      <c r="AB55">
        <f>[1]summ_cities!AB55</f>
        <v>0.963159927339446</v>
      </c>
      <c r="AC55">
        <f>[1]summ_cities!AC55</f>
        <v>2.0833946965593601E-4</v>
      </c>
      <c r="DF55" t="str">
        <f t="shared" si="0"/>
        <v>False</v>
      </c>
      <c r="DG55" t="str">
        <f>_xlfn.CONCAT(TEXT(ROUND(K55,0), "0"), " (", TEXT(ROUND(L55,0), "0"), ", ",TEXT(ROUND(M55,0), "0"), ")")</f>
        <v>22 (19, 28)</v>
      </c>
      <c r="DH55" t="str">
        <f>_xlfn.CONCAT(TEXT(ROUND(T55,2), "0.00"), " (", TEXT(ROUND(U55,2), "0.00"), ", ",TEXT(ROUND(V55,2), "0.00"), ")")</f>
        <v>0.52 (0.31, 0.72)</v>
      </c>
      <c r="DI55" t="str">
        <f t="shared" si="1"/>
        <v>208.3</v>
      </c>
    </row>
    <row r="56" spans="1:113" x14ac:dyDescent="0.2">
      <c r="A56" t="str">
        <f>[1]summ_cities!A56</f>
        <v>Modesto, CA</v>
      </c>
      <c r="B56">
        <f>[1]summ_cities!B56</f>
        <v>2375.9741308095199</v>
      </c>
      <c r="C56">
        <f>[1]summ_cities!C56</f>
        <v>3.1005534836695601</v>
      </c>
      <c r="D56">
        <f>[1]summ_cities!D56</f>
        <v>0.58307521090224401</v>
      </c>
      <c r="E56">
        <f>[1]summ_cities!E56</f>
        <v>5.0307317001156301E-2</v>
      </c>
      <c r="F56">
        <f>[1]summ_cities!F56</f>
        <v>46.098043922025603</v>
      </c>
      <c r="G56">
        <f>[1]summ_cities!G56</f>
        <v>0</v>
      </c>
      <c r="H56">
        <f>[1]summ_cities!H56</f>
        <v>1.3080007056824301</v>
      </c>
      <c r="I56">
        <f>[1]summ_cities!I56</f>
        <v>52.257696866377003</v>
      </c>
      <c r="J56">
        <f>[1]summ_cities!J56</f>
        <v>0.583976597854718</v>
      </c>
      <c r="K56">
        <f>[1]summ_cities!K56</f>
        <v>103.455686136029</v>
      </c>
      <c r="L56">
        <f>[1]summ_cities!L56</f>
        <v>88.806622959922905</v>
      </c>
      <c r="M56">
        <f>[1]summ_cities!M56</f>
        <v>127.384510146284</v>
      </c>
      <c r="N56">
        <f>[1]summ_cities!N56</f>
        <v>12.421197801981799</v>
      </c>
      <c r="O56">
        <f>[1]summ_cities!O56</f>
        <v>9.58101069173971</v>
      </c>
      <c r="P56">
        <f>[1]summ_cities!P56</f>
        <v>17.1653369085195</v>
      </c>
      <c r="Q56">
        <f>[1]summ_cities!Q56</f>
        <v>51.731728898893302</v>
      </c>
      <c r="R56">
        <f>[1]summ_cities!R56</f>
        <v>37.082665722787198</v>
      </c>
      <c r="S56">
        <f>[1]summ_cities!S56</f>
        <v>75.660552909148507</v>
      </c>
      <c r="T56">
        <f>[1]summ_cities!T56</f>
        <v>0.38150881320552299</v>
      </c>
      <c r="U56">
        <f>[1]summ_cities!U56</f>
        <v>0.20781920685205399</v>
      </c>
      <c r="V56">
        <f>[1]summ_cities!V56</f>
        <v>0.58270565366735905</v>
      </c>
      <c r="W56">
        <f>[1]summ_cities!W56</f>
        <v>358172</v>
      </c>
      <c r="X56">
        <f>[1]summ_cities!X56</f>
        <v>310945</v>
      </c>
      <c r="Y56">
        <f>[1]summ_cities!Y56</f>
        <v>0.53373962924125595</v>
      </c>
      <c r="Z56">
        <f>[1]summ_cities!Z56</f>
        <v>2.0001502526522001</v>
      </c>
      <c r="AA56">
        <f>[1]summ_cities!AA56</f>
        <v>1.71693404185562</v>
      </c>
      <c r="AB56">
        <f>[1]summ_cities!AB56</f>
        <v>2.4627757996603399</v>
      </c>
      <c r="AC56">
        <f>[1]summ_cities!AC56</f>
        <v>2.8884358949339702E-4</v>
      </c>
      <c r="DF56" t="str">
        <f t="shared" si="0"/>
        <v>False</v>
      </c>
      <c r="DG56" t="str">
        <f>_xlfn.CONCAT(TEXT(ROUND(K56,0), "0"), " (", TEXT(ROUND(L56,0), "0"), ", ",TEXT(ROUND(M56,0), "0"), ")")</f>
        <v>103 (89, 127)</v>
      </c>
      <c r="DH56" t="str">
        <f>_xlfn.CONCAT(TEXT(ROUND(T56,2), "0.00"), " (", TEXT(ROUND(U56,2), "0.00"), ", ",TEXT(ROUND(V56,2), "0.00"), ")")</f>
        <v>0.38 (0.21, 0.58)</v>
      </c>
      <c r="DI56" t="str">
        <f t="shared" si="1"/>
        <v>288.8</v>
      </c>
    </row>
    <row r="57" spans="1:113" x14ac:dyDescent="0.2">
      <c r="A57" t="str">
        <f>[1]summ_cities!A57</f>
        <v>Nashville-Davidson, TN</v>
      </c>
      <c r="B57">
        <f>[1]summ_cities!B57</f>
        <v>6193.9475226553996</v>
      </c>
      <c r="C57">
        <f>[1]summ_cities!C57</f>
        <v>3.90923273811811</v>
      </c>
      <c r="D57">
        <f>[1]summ_cities!D57</f>
        <v>5.8384153327351402</v>
      </c>
      <c r="E57">
        <f>[1]summ_cities!E57</f>
        <v>6.0784110852714699</v>
      </c>
      <c r="F57">
        <f>[1]summ_cities!F57</f>
        <v>9.1713287558731302</v>
      </c>
      <c r="G57">
        <f>[1]summ_cities!G57</f>
        <v>0.46455406500098301</v>
      </c>
      <c r="H57">
        <f>[1]summ_cities!H57</f>
        <v>1.14234658298845</v>
      </c>
      <c r="I57">
        <f>[1]summ_cities!I57</f>
        <v>29.497486108952799</v>
      </c>
      <c r="J57">
        <f>[1]summ_cities!J57</f>
        <v>1.4483414298463999</v>
      </c>
      <c r="K57">
        <f>[1]summ_cities!K57</f>
        <v>32.0009871280865</v>
      </c>
      <c r="L57">
        <f>[1]summ_cities!L57</f>
        <v>26.502325223470098</v>
      </c>
      <c r="M57">
        <f>[1]summ_cities!M57</f>
        <v>40.4110692231896</v>
      </c>
      <c r="N57">
        <f>[1]summ_cities!N57</f>
        <v>12.029387478152801</v>
      </c>
      <c r="O57">
        <f>[1]summ_cities!O57</f>
        <v>9.3759680072451292</v>
      </c>
      <c r="P57">
        <f>[1]summ_cities!P57</f>
        <v>16.615826863967001</v>
      </c>
      <c r="Q57">
        <f>[1]summ_cities!Q57</f>
        <v>3.9483571382528599</v>
      </c>
      <c r="R57">
        <f>[1]summ_cities!R57</f>
        <v>-1.5503047663635501</v>
      </c>
      <c r="S57">
        <f>[1]summ_cities!S57</f>
        <v>12.358439233355901</v>
      </c>
      <c r="T57">
        <f>[1]summ_cities!T57</f>
        <v>0.215484137476602</v>
      </c>
      <c r="U57">
        <f>[1]summ_cities!U57</f>
        <v>0.108694998828806</v>
      </c>
      <c r="V57">
        <f>[1]summ_cities!V57</f>
        <v>0.31782145356775898</v>
      </c>
      <c r="W57">
        <f>[1]summ_cities!W57</f>
        <v>969587</v>
      </c>
      <c r="X57">
        <f>[1]summ_cities!X57</f>
        <v>749935</v>
      </c>
      <c r="Y57">
        <f>[1]summ_cities!Y57</f>
        <v>1.44485611911914</v>
      </c>
      <c r="Z57">
        <f>[1]summ_cities!Z57</f>
        <v>1.1407481986424699</v>
      </c>
      <c r="AA57">
        <f>[1]summ_cities!AA57</f>
        <v>0.94473584947559597</v>
      </c>
      <c r="AB57">
        <f>[1]summ_cities!AB57</f>
        <v>1.44054476310544</v>
      </c>
      <c r="AC57">
        <f>[1]summ_cities!AC57</f>
        <v>3.3004760922007598E-5</v>
      </c>
      <c r="DF57" t="str">
        <f t="shared" si="0"/>
        <v>False</v>
      </c>
      <c r="DG57" t="str">
        <f>_xlfn.CONCAT(TEXT(ROUND(K57,0), "0"), " (", TEXT(ROUND(L57,0), "0"), ", ",TEXT(ROUND(M57,0), "0"), ")")</f>
        <v>32 (27, 40)</v>
      </c>
      <c r="DH57" t="str">
        <f>_xlfn.CONCAT(TEXT(ROUND(T57,2), "0.00"), " (", TEXT(ROUND(U57,2), "0.00"), ", ",TEXT(ROUND(V57,2), "0.00"), ")")</f>
        <v>0.22 (0.11, 0.32)</v>
      </c>
      <c r="DI57" t="str">
        <f t="shared" si="1"/>
        <v>33.0</v>
      </c>
    </row>
    <row r="58" spans="1:113" x14ac:dyDescent="0.2">
      <c r="A58" t="str">
        <f>[1]summ_cities!A58</f>
        <v>Fort Collins, CO</v>
      </c>
      <c r="B58">
        <f>[1]summ_cities!B58</f>
        <v>4411.0179776329196</v>
      </c>
      <c r="C58">
        <f>[1]summ_cities!C58</f>
        <v>7.5076403671343703</v>
      </c>
      <c r="D58">
        <f>[1]summ_cities!D58</f>
        <v>0.15732597588959499</v>
      </c>
      <c r="E58">
        <f>[1]summ_cities!E58</f>
        <v>10.7576395400121</v>
      </c>
      <c r="F58">
        <f>[1]summ_cities!F58</f>
        <v>9.2380207758236796</v>
      </c>
      <c r="G58">
        <f>[1]summ_cities!G58</f>
        <v>0</v>
      </c>
      <c r="H58">
        <f>[1]summ_cities!H58</f>
        <v>0.53956201384306002</v>
      </c>
      <c r="I58">
        <f>[1]summ_cities!I58</f>
        <v>29.593387414994901</v>
      </c>
      <c r="J58">
        <f>[1]summ_cities!J58</f>
        <v>0.999099116840381</v>
      </c>
      <c r="K58">
        <f>[1]summ_cities!K58</f>
        <v>35.2876885639254</v>
      </c>
      <c r="L58">
        <f>[1]summ_cities!L58</f>
        <v>33.418833856581301</v>
      </c>
      <c r="M58">
        <f>[1]summ_cities!M58</f>
        <v>38.626557506697402</v>
      </c>
      <c r="N58">
        <f>[1]summ_cities!N58</f>
        <v>11.404238662111</v>
      </c>
      <c r="O58">
        <f>[1]summ_cities!O58</f>
        <v>10.464770445449901</v>
      </c>
      <c r="P58">
        <f>[1]summ_cities!P58</f>
        <v>12.211941017899299</v>
      </c>
      <c r="Q58">
        <f>[1]summ_cities!Q58</f>
        <v>6.0884007743822499</v>
      </c>
      <c r="R58">
        <f>[1]summ_cities!R58</f>
        <v>4.2195460670381797</v>
      </c>
      <c r="S58">
        <f>[1]summ_cities!S58</f>
        <v>9.4272697171542195</v>
      </c>
      <c r="T58">
        <f>[1]summ_cities!T58</f>
        <v>0.20003098247144199</v>
      </c>
      <c r="U58">
        <f>[1]summ_cities!U58</f>
        <v>0.11327924103449501</v>
      </c>
      <c r="V58">
        <f>[1]summ_cities!V58</f>
        <v>0.30430308895387898</v>
      </c>
      <c r="W58">
        <f>[1]summ_cities!W58</f>
        <v>264465</v>
      </c>
      <c r="X58">
        <f>[1]summ_cities!X58</f>
        <v>206757</v>
      </c>
      <c r="Y58">
        <f>[1]summ_cities!Y58</f>
        <v>0.39409962545170701</v>
      </c>
      <c r="Z58">
        <f>[1]summ_cities!Z58</f>
        <v>1.2085119616021101</v>
      </c>
      <c r="AA58">
        <f>[1]summ_cities!AA58</f>
        <v>1.14450852696993</v>
      </c>
      <c r="AB58">
        <f>[1]summ_cities!AB58</f>
        <v>1.32285957743566</v>
      </c>
      <c r="AC58">
        <f>[1]summ_cities!AC58</f>
        <v>1.33430467411284E-4</v>
      </c>
      <c r="DF58" t="str">
        <f t="shared" si="0"/>
        <v>False</v>
      </c>
      <c r="DG58" t="str">
        <f>_xlfn.CONCAT(TEXT(ROUND(K58,0), "0"), " (", TEXT(ROUND(L58,0), "0"), ", ",TEXT(ROUND(M58,0), "0"), ")")</f>
        <v>35 (33, 39)</v>
      </c>
      <c r="DH58" t="str">
        <f>_xlfn.CONCAT(TEXT(ROUND(T58,2), "0.00"), " (", TEXT(ROUND(U58,2), "0.00"), ", ",TEXT(ROUND(V58,2), "0.00"), ")")</f>
        <v>0.20 (0.11, 0.30)</v>
      </c>
      <c r="DI58" t="str">
        <f t="shared" si="1"/>
        <v>133.4</v>
      </c>
    </row>
    <row r="59" spans="1:113" x14ac:dyDescent="0.2">
      <c r="A59" t="str">
        <f>[1]summ_cities!A59</f>
        <v>Mission Viejo--Lake Forest--San Clemente, CA</v>
      </c>
      <c r="B59">
        <f>[1]summ_cities!B59</f>
        <v>1682.38143485147</v>
      </c>
      <c r="C59">
        <f>[1]summ_cities!C59</f>
        <v>12.3290763001896</v>
      </c>
      <c r="D59">
        <f>[1]summ_cities!D59</f>
        <v>3.10351933219789</v>
      </c>
      <c r="E59">
        <f>[1]summ_cities!E59</f>
        <v>0</v>
      </c>
      <c r="F59">
        <f>[1]summ_cities!F59</f>
        <v>0.72717916976860097</v>
      </c>
      <c r="G59">
        <f>[1]summ_cities!G59</f>
        <v>0</v>
      </c>
      <c r="H59">
        <f>[1]summ_cities!H59</f>
        <v>1.3475849928885799</v>
      </c>
      <c r="I59">
        <f>[1]summ_cities!I59</f>
        <v>18.969607229418301</v>
      </c>
      <c r="J59">
        <f>[1]summ_cities!J59</f>
        <v>0.59245950975865702</v>
      </c>
      <c r="K59">
        <f>[1]summ_cities!K59</f>
        <v>16.704752388471402</v>
      </c>
      <c r="L59">
        <f>[1]summ_cities!L59</f>
        <v>12.844712257415299</v>
      </c>
      <c r="M59">
        <f>[1]summ_cities!M59</f>
        <v>20.1182808236663</v>
      </c>
      <c r="N59">
        <f>[1]summ_cities!N59</f>
        <v>11.236843192243899</v>
      </c>
      <c r="O59">
        <f>[1]summ_cities!O59</f>
        <v>9.7581048518316198</v>
      </c>
      <c r="P59">
        <f>[1]summ_cities!P59</f>
        <v>12.3262430914716</v>
      </c>
      <c r="Q59">
        <f>[1]summ_cities!Q59</f>
        <v>-1.39506691633197</v>
      </c>
      <c r="R59">
        <f>[1]summ_cities!R59</f>
        <v>-5.2551070473880701</v>
      </c>
      <c r="S59">
        <f>[1]summ_cities!S59</f>
        <v>2.01846151886292</v>
      </c>
      <c r="T59">
        <f>[1]summ_cities!T59</f>
        <v>0.51939428392027398</v>
      </c>
      <c r="U59">
        <f>[1]summ_cities!U59</f>
        <v>0.38623056416322299</v>
      </c>
      <c r="V59">
        <f>[1]summ_cities!V59</f>
        <v>0.65032116431260301</v>
      </c>
      <c r="W59">
        <f>[1]summ_cities!W59</f>
        <v>583681</v>
      </c>
      <c r="X59">
        <f>[1]summ_cities!X59</f>
        <v>533015</v>
      </c>
      <c r="Y59">
        <f>[1]summ_cities!Y59</f>
        <v>0.86978792461489296</v>
      </c>
      <c r="Z59">
        <f>[1]summ_cities!Z59</f>
        <v>0.92292371029572895</v>
      </c>
      <c r="AA59">
        <f>[1]summ_cities!AA59</f>
        <v>0.70965969555323405</v>
      </c>
      <c r="AB59">
        <f>[1]summ_cities!AB59</f>
        <v>1.11151832429218</v>
      </c>
      <c r="AC59">
        <f>[1]summ_cities!AC59</f>
        <v>2.8619661062243599E-5</v>
      </c>
      <c r="DF59" t="str">
        <f t="shared" si="0"/>
        <v>False</v>
      </c>
      <c r="DG59" t="str">
        <f>_xlfn.CONCAT(TEXT(ROUND(K59,0), "0"), " (", TEXT(ROUND(L59,0), "0"), ", ",TEXT(ROUND(M59,0), "0"), ")")</f>
        <v>17 (13, 20)</v>
      </c>
      <c r="DH59" t="str">
        <f>_xlfn.CONCAT(TEXT(ROUND(T59,2), "0.00"), " (", TEXT(ROUND(U59,2), "0.00"), ", ",TEXT(ROUND(V59,2), "0.00"), ")")</f>
        <v>0.52 (0.39, 0.65)</v>
      </c>
      <c r="DI59" t="str">
        <f t="shared" si="1"/>
        <v>28.6</v>
      </c>
    </row>
    <row r="60" spans="1:113" x14ac:dyDescent="0.2">
      <c r="A60" t="str">
        <f>[1]summ_cities!A60</f>
        <v>Tallahassee, FL</v>
      </c>
      <c r="B60">
        <f>[1]summ_cities!B60</f>
        <v>2502.17095646387</v>
      </c>
      <c r="C60">
        <f>[1]summ_cities!C60</f>
        <v>3.4247843242870499</v>
      </c>
      <c r="D60">
        <f>[1]summ_cities!D60</f>
        <v>2.15990097528618E-2</v>
      </c>
      <c r="E60">
        <f>[1]summ_cities!E60</f>
        <v>1.4617463136542001E-2</v>
      </c>
      <c r="F60">
        <f>[1]summ_cities!F60</f>
        <v>1.7234471849248201</v>
      </c>
      <c r="G60">
        <f>[1]summ_cities!G60</f>
        <v>0</v>
      </c>
      <c r="H60">
        <f>[1]summ_cities!H60</f>
        <v>0.39272095980152</v>
      </c>
      <c r="I60">
        <f>[1]summ_cities!I60</f>
        <v>6.1180550592831002</v>
      </c>
      <c r="J60">
        <f>[1]summ_cities!J60</f>
        <v>0.182911359567794</v>
      </c>
      <c r="K60">
        <f>[1]summ_cities!K60</f>
        <v>15.5788774028986</v>
      </c>
      <c r="L60">
        <f>[1]summ_cities!L60</f>
        <v>13.030034327128501</v>
      </c>
      <c r="M60">
        <f>[1]summ_cities!M60</f>
        <v>18.124389459070301</v>
      </c>
      <c r="N60">
        <f>[1]summ_cities!N60</f>
        <v>10.9599632057365</v>
      </c>
      <c r="O60">
        <f>[1]summ_cities!O60</f>
        <v>9.0660780469117501</v>
      </c>
      <c r="P60">
        <f>[1]summ_cities!P60</f>
        <v>12.887002217964801</v>
      </c>
      <c r="Q60">
        <f>[1]summ_cities!Q60</f>
        <v>9.8187971014280198</v>
      </c>
      <c r="R60">
        <f>[1]summ_cities!R60</f>
        <v>7.2699540256579196</v>
      </c>
      <c r="S60">
        <f>[1]summ_cities!S60</f>
        <v>12.364309157599701</v>
      </c>
      <c r="T60">
        <f>[1]summ_cities!T60</f>
        <v>0.22656324146239301</v>
      </c>
      <c r="U60">
        <f>[1]summ_cities!U60</f>
        <v>5.30508286872272E-2</v>
      </c>
      <c r="V60">
        <f>[1]summ_cities!V60</f>
        <v>0.44059514034748698</v>
      </c>
      <c r="W60">
        <f>[1]summ_cities!W60</f>
        <v>240223</v>
      </c>
      <c r="X60">
        <f>[1]summ_cities!X60</f>
        <v>204260</v>
      </c>
      <c r="Y60">
        <f>[1]summ_cities!Y60</f>
        <v>0.35797475781250898</v>
      </c>
      <c r="Z60">
        <f>[1]summ_cities!Z60</f>
        <v>2.7046285099395502</v>
      </c>
      <c r="AA60">
        <f>[1]summ_cities!AA60</f>
        <v>2.2621272005186799</v>
      </c>
      <c r="AB60">
        <f>[1]summ_cities!AB60</f>
        <v>3.1465515254089498</v>
      </c>
      <c r="AC60">
        <f>[1]summ_cities!AC60</f>
        <v>6.4851731111919398E-5</v>
      </c>
      <c r="DF60" t="str">
        <f t="shared" si="0"/>
        <v>False</v>
      </c>
      <c r="DG60" t="str">
        <f>_xlfn.CONCAT(TEXT(ROUND(K60,0), "0"), " (", TEXT(ROUND(L60,0), "0"), ", ",TEXT(ROUND(M60,0), "0"), ")")</f>
        <v>16 (13, 18)</v>
      </c>
      <c r="DH60" t="str">
        <f>_xlfn.CONCAT(TEXT(ROUND(T60,2), "0.00"), " (", TEXT(ROUND(U60,2), "0.00"), ", ",TEXT(ROUND(V60,2), "0.00"), ")")</f>
        <v>0.23 (0.05, 0.44)</v>
      </c>
      <c r="DI60" t="str">
        <f t="shared" si="1"/>
        <v>64.9</v>
      </c>
    </row>
    <row r="61" spans="1:113" x14ac:dyDescent="0.2">
      <c r="A61" t="str">
        <f>[1]summ_cities!A61</f>
        <v>Laredo, TX</v>
      </c>
      <c r="B61">
        <f>[1]summ_cities!B61</f>
        <v>3427.6631666215198</v>
      </c>
      <c r="C61">
        <f>[1]summ_cities!C61</f>
        <v>7.8426742564352097</v>
      </c>
      <c r="D61">
        <f>[1]summ_cities!D61</f>
        <v>1.01476997792819</v>
      </c>
      <c r="E61">
        <f>[1]summ_cities!E61</f>
        <v>10.6367174584348</v>
      </c>
      <c r="F61">
        <f>[1]summ_cities!F61</f>
        <v>1.0803776955879401</v>
      </c>
      <c r="G61">
        <f>[1]summ_cities!G61</f>
        <v>0</v>
      </c>
      <c r="H61">
        <f>[1]summ_cities!H61</f>
        <v>9.8993774770130896E-2</v>
      </c>
      <c r="I61">
        <f>[1]summ_cities!I61</f>
        <v>21.585831678046301</v>
      </c>
      <c r="J61">
        <f>[1]summ_cities!J61</f>
        <v>0.56101912174631696</v>
      </c>
      <c r="K61">
        <f>[1]summ_cities!K61</f>
        <v>25.324937465006901</v>
      </c>
      <c r="L61">
        <f>[1]summ_cities!L61</f>
        <v>16.904827446374199</v>
      </c>
      <c r="M61">
        <f>[1]summ_cities!M61</f>
        <v>29.840365825945</v>
      </c>
      <c r="N61">
        <f>[1]summ_cities!N61</f>
        <v>10.617194320204201</v>
      </c>
      <c r="O61">
        <f>[1]summ_cities!O61</f>
        <v>4.7232316404092201</v>
      </c>
      <c r="P61">
        <f>[1]summ_cities!P61</f>
        <v>13.634102007091199</v>
      </c>
      <c r="Q61">
        <f>[1]summ_cities!Q61</f>
        <v>4.0903851801042901</v>
      </c>
      <c r="R61">
        <f>[1]summ_cities!R61</f>
        <v>-4.3297248385284703</v>
      </c>
      <c r="S61">
        <f>[1]summ_cities!S61</f>
        <v>8.6058135410423997</v>
      </c>
      <c r="T61">
        <f>[1]summ_cities!T61</f>
        <v>0.359183639414145</v>
      </c>
      <c r="U61">
        <f>[1]summ_cities!U61</f>
        <v>0.18336503059234799</v>
      </c>
      <c r="V61">
        <f>[1]summ_cities!V61</f>
        <v>0.57826998506223604</v>
      </c>
      <c r="W61">
        <f>[1]summ_cities!W61</f>
        <v>235730</v>
      </c>
      <c r="X61">
        <f>[1]summ_cities!X61</f>
        <v>175586</v>
      </c>
      <c r="Y61">
        <f>[1]summ_cities!Y61</f>
        <v>0.35127939314363199</v>
      </c>
      <c r="Z61">
        <f>[1]summ_cities!Z61</f>
        <v>1.19262874607497</v>
      </c>
      <c r="AA61">
        <f>[1]summ_cities!AA61</f>
        <v>0.79610001753572002</v>
      </c>
      <c r="AB61">
        <f>[1]summ_cities!AB61</f>
        <v>1.4052740752702799</v>
      </c>
      <c r="AC61">
        <f>[1]summ_cities!AC61</f>
        <v>1.0743196650832201E-4</v>
      </c>
      <c r="DF61" t="str">
        <f t="shared" si="0"/>
        <v>False</v>
      </c>
      <c r="DG61" t="str">
        <f>_xlfn.CONCAT(TEXT(ROUND(K61,0), "0"), " (", TEXT(ROUND(L61,0), "0"), ", ",TEXT(ROUND(M61,0), "0"), ")")</f>
        <v>25 (17, 30)</v>
      </c>
      <c r="DH61" t="str">
        <f>_xlfn.CONCAT(TEXT(ROUND(T61,2), "0.00"), " (", TEXT(ROUND(U61,2), "0.00"), ", ",TEXT(ROUND(V61,2), "0.00"), ")")</f>
        <v>0.36 (0.18, 0.58)</v>
      </c>
      <c r="DI61" t="str">
        <f t="shared" si="1"/>
        <v>107.4</v>
      </c>
    </row>
    <row r="62" spans="1:113" x14ac:dyDescent="0.2">
      <c r="A62" t="str">
        <f>[1]summ_cities!A62</f>
        <v>Wichita, KS</v>
      </c>
      <c r="B62">
        <f>[1]summ_cities!B62</f>
        <v>3064.0915558019401</v>
      </c>
      <c r="C62">
        <f>[1]summ_cities!C62</f>
        <v>6.0943527591384603</v>
      </c>
      <c r="D62">
        <f>[1]summ_cities!D62</f>
        <v>2.3354209913630002</v>
      </c>
      <c r="E62">
        <f>[1]summ_cities!E62</f>
        <v>0.320442139653902</v>
      </c>
      <c r="F62">
        <f>[1]summ_cities!F62</f>
        <v>4.1728205224447601</v>
      </c>
      <c r="G62">
        <f>[1]summ_cities!G62</f>
        <v>0</v>
      </c>
      <c r="H62">
        <f>[1]summ_cities!H62</f>
        <v>0.57548212192188797</v>
      </c>
      <c r="I62">
        <f>[1]summ_cities!I62</f>
        <v>15.5635496343032</v>
      </c>
      <c r="J62">
        <f>[1]summ_cities!J62</f>
        <v>1.36037116410982</v>
      </c>
      <c r="K62">
        <f>[1]summ_cities!K62</f>
        <v>16.339326819214101</v>
      </c>
      <c r="L62">
        <f>[1]summ_cities!L62</f>
        <v>14.474230797387699</v>
      </c>
      <c r="M62">
        <f>[1]summ_cities!M62</f>
        <v>18.019010647451399</v>
      </c>
      <c r="N62">
        <f>[1]summ_cities!N62</f>
        <v>10.4915908676921</v>
      </c>
      <c r="O62">
        <f>[1]summ_cities!O62</f>
        <v>9.5070955600931697</v>
      </c>
      <c r="P62">
        <f>[1]summ_cities!P62</f>
        <v>11.833277243531599</v>
      </c>
      <c r="Q62">
        <f>[1]summ_cities!Q62</f>
        <v>1.4804371205823199</v>
      </c>
      <c r="R62">
        <f>[1]summ_cities!R62</f>
        <v>-0.38465890124407798</v>
      </c>
      <c r="S62">
        <f>[1]summ_cities!S62</f>
        <v>3.1601209488196398</v>
      </c>
      <c r="T62">
        <f>[1]summ_cities!T62</f>
        <v>0.28860001198734597</v>
      </c>
      <c r="U62">
        <f>[1]summ_cities!U62</f>
        <v>0.171408931921606</v>
      </c>
      <c r="V62">
        <f>[1]summ_cities!V62</f>
        <v>0.42387589299091399</v>
      </c>
      <c r="W62">
        <f>[1]summ_cities!W62</f>
        <v>472870</v>
      </c>
      <c r="X62">
        <f>[1]summ_cities!X62</f>
        <v>422301</v>
      </c>
      <c r="Y62">
        <f>[1]summ_cities!Y62</f>
        <v>0.70465993567144503</v>
      </c>
      <c r="Z62">
        <f>[1]summ_cities!Z62</f>
        <v>1.09963309174565</v>
      </c>
      <c r="AA62">
        <f>[1]summ_cities!AA62</f>
        <v>0.97411254077217502</v>
      </c>
      <c r="AB62">
        <f>[1]summ_cities!AB62</f>
        <v>1.2126754429781199</v>
      </c>
      <c r="AC62">
        <f>[1]summ_cities!AC62</f>
        <v>3.4553528071592902E-5</v>
      </c>
      <c r="DF62" t="str">
        <f t="shared" si="0"/>
        <v>False</v>
      </c>
      <c r="DG62" t="str">
        <f>_xlfn.CONCAT(TEXT(ROUND(K62,0), "0"), " (", TEXT(ROUND(L62,0), "0"), ", ",TEXT(ROUND(M62,0), "0"), ")")</f>
        <v>16 (14, 18)</v>
      </c>
      <c r="DH62" t="str">
        <f>_xlfn.CONCAT(TEXT(ROUND(T62,2), "0.00"), " (", TEXT(ROUND(U62,2), "0.00"), ", ",TEXT(ROUND(V62,2), "0.00"), ")")</f>
        <v>0.29 (0.17, 0.42)</v>
      </c>
      <c r="DI62" t="str">
        <f t="shared" si="1"/>
        <v>34.6</v>
      </c>
    </row>
    <row r="63" spans="1:113" x14ac:dyDescent="0.2">
      <c r="A63" t="str">
        <f>[1]summ_cities!A63</f>
        <v>Canton, OH</v>
      </c>
      <c r="B63">
        <f>[1]summ_cities!B63</f>
        <v>1719.2095902133799</v>
      </c>
      <c r="C63">
        <f>[1]summ_cities!C63</f>
        <v>8.7011135114690905</v>
      </c>
      <c r="D63">
        <f>[1]summ_cities!D63</f>
        <v>0.337480107309235</v>
      </c>
      <c r="E63">
        <f>[1]summ_cities!E63</f>
        <v>9.7817480950039606</v>
      </c>
      <c r="F63">
        <f>[1]summ_cities!F63</f>
        <v>3.7113369621921501</v>
      </c>
      <c r="G63">
        <f>[1]summ_cities!G63</f>
        <v>0.44104004336674502</v>
      </c>
      <c r="H63">
        <f>[1]summ_cities!H63</f>
        <v>0.67026058957038204</v>
      </c>
      <c r="I63">
        <f>[1]summ_cities!I63</f>
        <v>24.897894590701</v>
      </c>
      <c r="J63">
        <f>[1]summ_cities!J63</f>
        <v>0.83879084222562605</v>
      </c>
      <c r="K63">
        <f>[1]summ_cities!K63</f>
        <v>24.573237823173798</v>
      </c>
      <c r="L63">
        <f>[1]summ_cities!L63</f>
        <v>15.143162854991299</v>
      </c>
      <c r="M63">
        <f>[1]summ_cities!M63</f>
        <v>32.5557503026278</v>
      </c>
      <c r="N63">
        <f>[1]summ_cities!N63</f>
        <v>10.4044264160875</v>
      </c>
      <c r="O63">
        <f>[1]summ_cities!O63</f>
        <v>4.8872574976370702</v>
      </c>
      <c r="P63">
        <f>[1]summ_cities!P63</f>
        <v>14.555734922046801</v>
      </c>
      <c r="Q63">
        <f>[1]summ_cities!Q63</f>
        <v>9.1467672036657593E-2</v>
      </c>
      <c r="R63">
        <f>[1]summ_cities!R63</f>
        <v>-9.3386072961458702</v>
      </c>
      <c r="S63">
        <f>[1]summ_cities!S63</f>
        <v>8.0739801514906304</v>
      </c>
      <c r="T63">
        <f>[1]summ_cities!T63</f>
        <v>0.35648399303921102</v>
      </c>
      <c r="U63">
        <f>[1]summ_cities!U63</f>
        <v>0.14744609578162499</v>
      </c>
      <c r="V63">
        <f>[1]summ_cities!V63</f>
        <v>0.60514331407090804</v>
      </c>
      <c r="W63">
        <f>[1]summ_cities!W63</f>
        <v>279245</v>
      </c>
      <c r="X63">
        <f>[1]summ_cities!X63</f>
        <v>266595</v>
      </c>
      <c r="Y63">
        <f>[1]summ_cities!Y63</f>
        <v>0.41612443956388101</v>
      </c>
      <c r="Z63">
        <f>[1]summ_cities!Z63</f>
        <v>1.0037361543496199</v>
      </c>
      <c r="AA63">
        <f>[1]summ_cities!AA63</f>
        <v>0.61854852657735204</v>
      </c>
      <c r="AB63">
        <f>[1]summ_cities!AB63</f>
        <v>1.3297956030812399</v>
      </c>
      <c r="AC63">
        <f>[1]summ_cities!AC63</f>
        <v>8.7998846257493802E-5</v>
      </c>
      <c r="DF63" t="str">
        <f t="shared" si="0"/>
        <v>False</v>
      </c>
      <c r="DG63" t="str">
        <f>_xlfn.CONCAT(TEXT(ROUND(K63,0), "0"), " (", TEXT(ROUND(L63,0), "0"), ", ",TEXT(ROUND(M63,0), "0"), ")")</f>
        <v>25 (15, 33)</v>
      </c>
      <c r="DH63" t="str">
        <f>_xlfn.CONCAT(TEXT(ROUND(T63,2), "0.00"), " (", TEXT(ROUND(U63,2), "0.00"), ", ",TEXT(ROUND(V63,2), "0.00"), ")")</f>
        <v>0.36 (0.15, 0.61)</v>
      </c>
      <c r="DI63" t="str">
        <f t="shared" si="1"/>
        <v>88.0</v>
      </c>
    </row>
    <row r="64" spans="1:113" x14ac:dyDescent="0.2">
      <c r="A64" t="str">
        <f>[1]summ_cities!A64</f>
        <v>Fort Smith, AR--OK</v>
      </c>
      <c r="B64">
        <f>[1]summ_cities!B64</f>
        <v>2364.6182175364202</v>
      </c>
      <c r="C64">
        <f>[1]summ_cities!C64</f>
        <v>3.9468257107537501</v>
      </c>
      <c r="D64">
        <f>[1]summ_cities!D64</f>
        <v>0.380335622985497</v>
      </c>
      <c r="E64">
        <f>[1]summ_cities!E64</f>
        <v>7.8689649761400897</v>
      </c>
      <c r="F64">
        <f>[1]summ_cities!F64</f>
        <v>3.7686195394770401</v>
      </c>
      <c r="G64">
        <f>[1]summ_cities!G64</f>
        <v>2.30265812062953</v>
      </c>
      <c r="H64">
        <f>[1]summ_cities!H64</f>
        <v>0.372303731624269</v>
      </c>
      <c r="I64">
        <f>[1]summ_cities!I64</f>
        <v>19.3296701760523</v>
      </c>
      <c r="J64">
        <f>[1]summ_cities!J64</f>
        <v>0.50674969902605205</v>
      </c>
      <c r="K64">
        <f>[1]summ_cities!K64</f>
        <v>37.790679219393098</v>
      </c>
      <c r="L64">
        <f>[1]summ_cities!L64</f>
        <v>32.137803794968498</v>
      </c>
      <c r="M64">
        <f>[1]summ_cities!M64</f>
        <v>41.046851347540802</v>
      </c>
      <c r="N64">
        <f>[1]summ_cities!N64</f>
        <v>9.6634676570754898</v>
      </c>
      <c r="O64">
        <f>[1]summ_cities!O64</f>
        <v>8.8330040512132495</v>
      </c>
      <c r="P64">
        <f>[1]summ_cities!P64</f>
        <v>10.431766549771</v>
      </c>
      <c r="Q64">
        <f>[1]summ_cities!Q64</f>
        <v>18.6442218187569</v>
      </c>
      <c r="R64">
        <f>[1]summ_cities!R64</f>
        <v>12.9913463943323</v>
      </c>
      <c r="S64">
        <f>[1]summ_cities!S64</f>
        <v>21.9003939469046</v>
      </c>
      <c r="T64">
        <f>[1]summ_cities!T64</f>
        <v>0.50380266446056499</v>
      </c>
      <c r="U64">
        <f>[1]summ_cities!U64</f>
        <v>0.27284150612621799</v>
      </c>
      <c r="V64">
        <f>[1]summ_cities!V64</f>
        <v>0.74507904985988305</v>
      </c>
      <c r="W64">
        <f>[1]summ_cities!W64</f>
        <v>122947</v>
      </c>
      <c r="X64">
        <f>[1]summ_cities!X64</f>
        <v>106470</v>
      </c>
      <c r="Y64">
        <f>[1]summ_cities!Y64</f>
        <v>0.18321277541607001</v>
      </c>
      <c r="Z64">
        <f>[1]summ_cities!Z64</f>
        <v>1.97376874628187</v>
      </c>
      <c r="AA64">
        <f>[1]summ_cities!AA64</f>
        <v>1.6785248112739899</v>
      </c>
      <c r="AB64">
        <f>[1]summ_cities!AB64</f>
        <v>2.14383530533313</v>
      </c>
      <c r="AC64">
        <f>[1]summ_cities!AC64</f>
        <v>3.0737374006192201E-4</v>
      </c>
      <c r="DF64" t="str">
        <f t="shared" si="0"/>
        <v>False</v>
      </c>
      <c r="DG64" t="str">
        <f>_xlfn.CONCAT(TEXT(ROUND(K64,0), "0"), " (", TEXT(ROUND(L64,0), "0"), ", ",TEXT(ROUND(M64,0), "0"), ")")</f>
        <v>38 (32, 41)</v>
      </c>
      <c r="DH64" t="str">
        <f>_xlfn.CONCAT(TEXT(ROUND(T64,2), "0.00"), " (", TEXT(ROUND(U64,2), "0.00"), ", ",TEXT(ROUND(V64,2), "0.00"), ")")</f>
        <v>0.50 (0.27, 0.75)</v>
      </c>
      <c r="DI64" t="str">
        <f t="shared" si="1"/>
        <v>307.4</v>
      </c>
    </row>
    <row r="65" spans="1:113" x14ac:dyDescent="0.2">
      <c r="A65" t="str">
        <f>[1]summ_cities!A65</f>
        <v>Jacksonville, NC</v>
      </c>
      <c r="B65">
        <f>[1]summ_cities!B65</f>
        <v>1589.35179223515</v>
      </c>
      <c r="C65">
        <f>[1]summ_cities!C65</f>
        <v>4.5848620668476396</v>
      </c>
      <c r="D65">
        <f>[1]summ_cities!D65</f>
        <v>2.64807114687662E-2</v>
      </c>
      <c r="E65">
        <f>[1]summ_cities!E65</f>
        <v>0</v>
      </c>
      <c r="F65">
        <f>[1]summ_cities!F65</f>
        <v>5.0496234854470501</v>
      </c>
      <c r="G65">
        <f>[1]summ_cities!G65</f>
        <v>0</v>
      </c>
      <c r="H65">
        <f>[1]summ_cities!H65</f>
        <v>0.14709807013334</v>
      </c>
      <c r="I65">
        <f>[1]summ_cities!I65</f>
        <v>10.046719533739299</v>
      </c>
      <c r="J65">
        <f>[1]summ_cities!J65</f>
        <v>8.1562244572498901E-2</v>
      </c>
      <c r="K65">
        <f>[1]summ_cities!K65</f>
        <v>15.1790024549764</v>
      </c>
      <c r="L65">
        <f>[1]summ_cities!L65</f>
        <v>13.4737559445523</v>
      </c>
      <c r="M65">
        <f>[1]summ_cities!M65</f>
        <v>16.595613279116101</v>
      </c>
      <c r="N65">
        <f>[1]summ_cities!N65</f>
        <v>9.4486299376847001</v>
      </c>
      <c r="O65">
        <f>[1]summ_cities!O65</f>
        <v>8.6412868084093599</v>
      </c>
      <c r="P65">
        <f>[1]summ_cities!P65</f>
        <v>10.312222763128601</v>
      </c>
      <c r="Q65">
        <f>[1]summ_cities!Q65</f>
        <v>5.2893758765071404</v>
      </c>
      <c r="R65">
        <f>[1]summ_cities!R65</f>
        <v>3.58412936608307</v>
      </c>
      <c r="S65">
        <f>[1]summ_cities!S65</f>
        <v>6.7059867006468599</v>
      </c>
      <c r="T65">
        <f>[1]summ_cities!T65</f>
        <v>0.24476892339040901</v>
      </c>
      <c r="U65">
        <f>[1]summ_cities!U65</f>
        <v>5.7915066868040502E-2</v>
      </c>
      <c r="V65">
        <f>[1]summ_cities!V65</f>
        <v>0.52708728903381796</v>
      </c>
      <c r="W65">
        <f>[1]summ_cities!W65</f>
        <v>105419</v>
      </c>
      <c r="X65">
        <f>[1]summ_cities!X65</f>
        <v>95514</v>
      </c>
      <c r="Y65">
        <f>[1]summ_cities!Y65</f>
        <v>0.15709295527004799</v>
      </c>
      <c r="Z65">
        <f>[1]summ_cities!Z65</f>
        <v>1.5348408086532399</v>
      </c>
      <c r="AA65">
        <f>[1]summ_cities!AA65</f>
        <v>1.3624130130338801</v>
      </c>
      <c r="AB65">
        <f>[1]summ_cities!AB65</f>
        <v>1.6780829030740601</v>
      </c>
      <c r="AC65">
        <f>[1]summ_cities!AC65</f>
        <v>1.4398735005052599E-4</v>
      </c>
      <c r="DF65" t="str">
        <f t="shared" si="0"/>
        <v>False</v>
      </c>
      <c r="DG65" t="str">
        <f>_xlfn.CONCAT(TEXT(ROUND(K65,0), "0"), " (", TEXT(ROUND(L65,0), "0"), ", ",TEXT(ROUND(M65,0), "0"), ")")</f>
        <v>15 (13, 17)</v>
      </c>
      <c r="DH65" t="str">
        <f>_xlfn.CONCAT(TEXT(ROUND(T65,2), "0.00"), " (", TEXT(ROUND(U65,2), "0.00"), ", ",TEXT(ROUND(V65,2), "0.00"), ")")</f>
        <v>0.24 (0.06, 0.53)</v>
      </c>
      <c r="DI65" t="str">
        <f t="shared" si="1"/>
        <v>144.0</v>
      </c>
    </row>
    <row r="66" spans="1:113" x14ac:dyDescent="0.2">
      <c r="A66" t="str">
        <f>[1]summ_cities!A66</f>
        <v>Lincoln, NE</v>
      </c>
      <c r="B66">
        <f>[1]summ_cities!B66</f>
        <v>2925.2665331282901</v>
      </c>
      <c r="C66">
        <f>[1]summ_cities!C66</f>
        <v>7.2388033169565196</v>
      </c>
      <c r="D66">
        <f>[1]summ_cities!D66</f>
        <v>0.22161034825593001</v>
      </c>
      <c r="E66">
        <f>[1]summ_cities!E66</f>
        <v>0</v>
      </c>
      <c r="F66">
        <f>[1]summ_cities!F66</f>
        <v>6.0641784866716204</v>
      </c>
      <c r="G66">
        <f>[1]summ_cities!G66</f>
        <v>0</v>
      </c>
      <c r="H66">
        <f>[1]summ_cities!H66</f>
        <v>0.48011052495198397</v>
      </c>
      <c r="I66">
        <f>[1]summ_cities!I66</f>
        <v>15.049052639133601</v>
      </c>
      <c r="J66">
        <f>[1]summ_cities!J66</f>
        <v>0.65881289313061697</v>
      </c>
      <c r="K66">
        <f>[1]summ_cities!K66</f>
        <v>15.224853485658601</v>
      </c>
      <c r="L66">
        <f>[1]summ_cities!L66</f>
        <v>12.422187051144199</v>
      </c>
      <c r="M66">
        <f>[1]summ_cities!M66</f>
        <v>17.4358625645838</v>
      </c>
      <c r="N66">
        <f>[1]summ_cities!N66</f>
        <v>9.3550224465643907</v>
      </c>
      <c r="O66">
        <f>[1]summ_cities!O66</f>
        <v>7.7352600514437899</v>
      </c>
      <c r="P66">
        <f>[1]summ_cities!P66</f>
        <v>10.8243773415389</v>
      </c>
      <c r="Q66">
        <f>[1]summ_cities!Q66</f>
        <v>0.56133791569200997</v>
      </c>
      <c r="R66">
        <f>[1]summ_cities!R66</f>
        <v>-2.2413285188223799</v>
      </c>
      <c r="S66">
        <f>[1]summ_cities!S66</f>
        <v>2.7723469946171702</v>
      </c>
      <c r="T66">
        <f>[1]summ_cities!T66</f>
        <v>0.20490720382764999</v>
      </c>
      <c r="U66">
        <f>[1]summ_cities!U66</f>
        <v>0.10495917106703299</v>
      </c>
      <c r="V66">
        <f>[1]summ_cities!V66</f>
        <v>0.328565273236264</v>
      </c>
      <c r="W66">
        <f>[1]summ_cities!W66</f>
        <v>258719</v>
      </c>
      <c r="X66">
        <f>[1]summ_cities!X66</f>
        <v>226582</v>
      </c>
      <c r="Y66">
        <f>[1]summ_cities!Y66</f>
        <v>0.38553706916696001</v>
      </c>
      <c r="Z66">
        <f>[1]summ_cities!Z66</f>
        <v>1.0382812643403001</v>
      </c>
      <c r="AA66">
        <f>[1]summ_cities!AA66</f>
        <v>0.84714930685428502</v>
      </c>
      <c r="AB66">
        <f>[1]summ_cities!AB66</f>
        <v>1.1890642787119401</v>
      </c>
      <c r="AC66">
        <f>[1]summ_cities!AC66</f>
        <v>5.88470637473811E-5</v>
      </c>
      <c r="DF66" t="str">
        <f t="shared" si="0"/>
        <v>False</v>
      </c>
      <c r="DG66" t="str">
        <f>_xlfn.CONCAT(TEXT(ROUND(K66,0), "0"), " (", TEXT(ROUND(L66,0), "0"), ", ",TEXT(ROUND(M66,0), "0"), ")")</f>
        <v>15 (12, 17)</v>
      </c>
      <c r="DH66" t="str">
        <f>_xlfn.CONCAT(TEXT(ROUND(T66,2), "0.00"), " (", TEXT(ROUND(U66,2), "0.00"), ", ",TEXT(ROUND(V66,2), "0.00"), ")")</f>
        <v>0.20 (0.10, 0.33)</v>
      </c>
      <c r="DI66" t="str">
        <f t="shared" si="1"/>
        <v>58.9</v>
      </c>
    </row>
    <row r="67" spans="1:113" x14ac:dyDescent="0.2">
      <c r="A67" t="str">
        <f>[1]summ_cities!A67</f>
        <v>Bakersfield, CA</v>
      </c>
      <c r="B67">
        <f>[1]summ_cities!B67</f>
        <v>3154.4530354940298</v>
      </c>
      <c r="C67">
        <f>[1]summ_cities!C67</f>
        <v>3.5656854149274899</v>
      </c>
      <c r="D67">
        <f>[1]summ_cities!D67</f>
        <v>0.85612092432618003</v>
      </c>
      <c r="E67">
        <f>[1]summ_cities!E67</f>
        <v>16.965539022461801</v>
      </c>
      <c r="F67">
        <f>[1]summ_cities!F67</f>
        <v>11.7995559901305</v>
      </c>
      <c r="G67">
        <f>[1]summ_cities!G67</f>
        <v>0</v>
      </c>
      <c r="H67">
        <f>[1]summ_cities!H67</f>
        <v>1.0011949909770499</v>
      </c>
      <c r="I67">
        <f>[1]summ_cities!I67</f>
        <v>35.665579482523498</v>
      </c>
      <c r="J67">
        <f>[1]summ_cities!J67</f>
        <v>0.69663940181852702</v>
      </c>
      <c r="K67">
        <f>[1]summ_cities!K67</f>
        <v>78.308783126339705</v>
      </c>
      <c r="L67">
        <f>[1]summ_cities!L67</f>
        <v>70.856580088284105</v>
      </c>
      <c r="M67">
        <f>[1]summ_cities!M67</f>
        <v>89.506344904827699</v>
      </c>
      <c r="N67">
        <f>[1]summ_cities!N67</f>
        <v>9.2894802734713995</v>
      </c>
      <c r="O67">
        <f>[1]summ_cities!O67</f>
        <v>8.7219835228213398</v>
      </c>
      <c r="P67">
        <f>[1]summ_cities!P67</f>
        <v>9.8951096771708702</v>
      </c>
      <c r="Q67">
        <f>[1]summ_cities!Q67</f>
        <v>43.424047381698102</v>
      </c>
      <c r="R67">
        <f>[1]summ_cities!R67</f>
        <v>35.971844343642502</v>
      </c>
      <c r="S67">
        <f>[1]summ_cities!S67</f>
        <v>54.621609160186097</v>
      </c>
      <c r="T67">
        <f>[1]summ_cities!T67</f>
        <v>0.61059868949380802</v>
      </c>
      <c r="U67">
        <f>[1]summ_cities!U67</f>
        <v>0.37180444959474301</v>
      </c>
      <c r="V67">
        <f>[1]summ_cities!V67</f>
        <v>0.79871086712244599</v>
      </c>
      <c r="W67">
        <f>[1]summ_cities!W67</f>
        <v>523994</v>
      </c>
      <c r="X67">
        <f>[1]summ_cities!X67</f>
        <v>396125</v>
      </c>
      <c r="Y67">
        <f>[1]summ_cities!Y67</f>
        <v>0.78084373788191896</v>
      </c>
      <c r="Z67">
        <f>[1]summ_cities!Z67</f>
        <v>2.2447864790940302</v>
      </c>
      <c r="AA67">
        <f>[1]summ_cities!AA67</f>
        <v>2.0311628732680802</v>
      </c>
      <c r="AB67">
        <f>[1]summ_cities!AB67</f>
        <v>2.5657739121207501</v>
      </c>
      <c r="AC67">
        <f>[1]summ_cities!AC67</f>
        <v>1.4944595382073E-4</v>
      </c>
      <c r="DF67" t="str">
        <f t="shared" ref="DF67:DF96" si="2">IF(COUNT(AD67:DD67) &gt; 0, "True", "False")</f>
        <v>False</v>
      </c>
      <c r="DG67" t="str">
        <f>_xlfn.CONCAT(TEXT(ROUND(K67,0), "0"), " (", TEXT(ROUND(L67,0), "0"), ", ",TEXT(ROUND(M67,0), "0"), ")")</f>
        <v>78 (71, 90)</v>
      </c>
      <c r="DH67" t="str">
        <f>_xlfn.CONCAT(TEXT(ROUND(T67,2), "0.00"), " (", TEXT(ROUND(U67,2), "0.00"), ", ",TEXT(ROUND(V67,2), "0.00"), ")")</f>
        <v>0.61 (0.37, 0.80)</v>
      </c>
      <c r="DI67" t="str">
        <f t="shared" ref="DI67:DI96" si="3">TEXT(ROUND(1000000*K67/W67,2), "0.0")</f>
        <v>149.5</v>
      </c>
    </row>
    <row r="68" spans="1:113" x14ac:dyDescent="0.2">
      <c r="A68" t="str">
        <f>[1]summ_cities!A68</f>
        <v>Tucson, AZ</v>
      </c>
      <c r="B68">
        <f>[1]summ_cities!B68</f>
        <v>6545.9434504476803</v>
      </c>
      <c r="C68">
        <f>[1]summ_cities!C68</f>
        <v>6.5451037984509401</v>
      </c>
      <c r="D68">
        <f>[1]summ_cities!D68</f>
        <v>0.242665506707784</v>
      </c>
      <c r="E68">
        <f>[1]summ_cities!E68</f>
        <v>2.1460844479941499</v>
      </c>
      <c r="F68">
        <f>[1]summ_cities!F68</f>
        <v>3.9143645069285502</v>
      </c>
      <c r="G68">
        <f>[1]summ_cities!G68</f>
        <v>0</v>
      </c>
      <c r="H68">
        <f>[1]summ_cities!H68</f>
        <v>0.452794432172137</v>
      </c>
      <c r="I68">
        <f>[1]summ_cities!I68</f>
        <v>15.1436589705099</v>
      </c>
      <c r="J68">
        <f>[1]summ_cities!J68</f>
        <v>0.58617682863976195</v>
      </c>
      <c r="K68">
        <f>[1]summ_cities!K68</f>
        <v>17.184050663285699</v>
      </c>
      <c r="L68">
        <f>[1]summ_cities!L68</f>
        <v>13.5907954327895</v>
      </c>
      <c r="M68">
        <f>[1]summ_cities!M68</f>
        <v>21.7766264087319</v>
      </c>
      <c r="N68">
        <f>[1]summ_cities!N68</f>
        <v>8.5703707404266698</v>
      </c>
      <c r="O68">
        <f>[1]summ_cities!O68</f>
        <v>6.7234200018824097</v>
      </c>
      <c r="P68">
        <f>[1]summ_cities!P68</f>
        <v>11.567437166361501</v>
      </c>
      <c r="Q68">
        <f>[1]summ_cities!Q68</f>
        <v>3.2968611423923901</v>
      </c>
      <c r="R68">
        <f>[1]summ_cities!R68</f>
        <v>-0.29639408810374501</v>
      </c>
      <c r="S68">
        <f>[1]summ_cities!S68</f>
        <v>7.8894368878386301</v>
      </c>
      <c r="T68">
        <f>[1]summ_cities!T68</f>
        <v>0.242123547067427</v>
      </c>
      <c r="U68">
        <f>[1]summ_cities!U68</f>
        <v>0.161034012943197</v>
      </c>
      <c r="V68">
        <f>[1]summ_cities!V68</f>
        <v>0.33549442456367901</v>
      </c>
      <c r="W68">
        <f>[1]summ_cities!W68</f>
        <v>843168</v>
      </c>
      <c r="X68">
        <f>[1]summ_cities!X68</f>
        <v>720425</v>
      </c>
      <c r="Y68">
        <f>[1]summ_cities!Y68</f>
        <v>1.25646944961664</v>
      </c>
      <c r="Z68">
        <f>[1]summ_cities!Z68</f>
        <v>1.23740304958265</v>
      </c>
      <c r="AA68">
        <f>[1]summ_cities!AA68</f>
        <v>0.97865701424627205</v>
      </c>
      <c r="AB68">
        <f>[1]summ_cities!AB68</f>
        <v>1.5681089666104799</v>
      </c>
      <c r="AC68">
        <f>[1]summ_cities!AC68</f>
        <v>2.0380340173352999E-5</v>
      </c>
      <c r="DF68" t="str">
        <f t="shared" si="2"/>
        <v>False</v>
      </c>
      <c r="DG68" t="str">
        <f>_xlfn.CONCAT(TEXT(ROUND(K68,0), "0"), " (", TEXT(ROUND(L68,0), "0"), ", ",TEXT(ROUND(M68,0), "0"), ")")</f>
        <v>17 (14, 22)</v>
      </c>
      <c r="DH68" t="str">
        <f>_xlfn.CONCAT(TEXT(ROUND(T68,2), "0.00"), " (", TEXT(ROUND(U68,2), "0.00"), ", ",TEXT(ROUND(V68,2), "0.00"), ")")</f>
        <v>0.24 (0.16, 0.34)</v>
      </c>
      <c r="DI68" t="str">
        <f t="shared" si="3"/>
        <v>20.4</v>
      </c>
    </row>
    <row r="69" spans="1:113" x14ac:dyDescent="0.2">
      <c r="A69" t="str">
        <f>[1]summ_cities!A69</f>
        <v>Amarillo, TX</v>
      </c>
      <c r="B69">
        <f>[1]summ_cities!B69</f>
        <v>2371.9325347246099</v>
      </c>
      <c r="C69">
        <f>[1]summ_cities!C69</f>
        <v>3.6329837200519499</v>
      </c>
      <c r="D69">
        <f>[1]summ_cities!D69</f>
        <v>1.0902554719017801</v>
      </c>
      <c r="E69">
        <f>[1]summ_cities!E69</f>
        <v>10.1194411843666</v>
      </c>
      <c r="F69">
        <f>[1]summ_cities!F69</f>
        <v>5.2677279351765796</v>
      </c>
      <c r="G69">
        <f>[1]summ_cities!G69</f>
        <v>0</v>
      </c>
      <c r="H69">
        <f>[1]summ_cities!H69</f>
        <v>0.26897547346301698</v>
      </c>
      <c r="I69">
        <f>[1]summ_cities!I69</f>
        <v>21.343017485661701</v>
      </c>
      <c r="J69">
        <f>[1]summ_cities!J69</f>
        <v>0.67058892939106296</v>
      </c>
      <c r="K69">
        <f>[1]summ_cities!K69</f>
        <v>39.500375611250199</v>
      </c>
      <c r="L69">
        <f>[1]summ_cities!L69</f>
        <v>30.5180437386141</v>
      </c>
      <c r="M69">
        <f>[1]summ_cities!M69</f>
        <v>51.032623666373297</v>
      </c>
      <c r="N69">
        <f>[1]summ_cities!N69</f>
        <v>8.1838681772859303</v>
      </c>
      <c r="O69">
        <f>[1]summ_cities!O69</f>
        <v>7.1532228295686897</v>
      </c>
      <c r="P69">
        <f>[1]summ_cities!P69</f>
        <v>8.9465316872927207</v>
      </c>
      <c r="Q69">
        <f>[1]summ_cities!Q69</f>
        <v>18.450402896899199</v>
      </c>
      <c r="R69">
        <f>[1]summ_cities!R69</f>
        <v>9.4680710242631108</v>
      </c>
      <c r="S69">
        <f>[1]summ_cities!S69</f>
        <v>29.982650952022301</v>
      </c>
      <c r="T69">
        <f>[1]summ_cities!T69</f>
        <v>0.57218517352482001</v>
      </c>
      <c r="U69">
        <f>[1]summ_cities!U69</f>
        <v>0.39109236288614302</v>
      </c>
      <c r="V69">
        <f>[1]summ_cities!V69</f>
        <v>0.73994996310276895</v>
      </c>
      <c r="W69">
        <f>[1]summ_cities!W69</f>
        <v>196651</v>
      </c>
      <c r="X69">
        <f>[1]summ_cities!X69</f>
        <v>179312</v>
      </c>
      <c r="Y69">
        <f>[1]summ_cities!Y69</f>
        <v>0.293044771310773</v>
      </c>
      <c r="Z69">
        <f>[1]summ_cities!Z69</f>
        <v>1.8765048367174599</v>
      </c>
      <c r="AA69">
        <f>[1]summ_cities!AA69</f>
        <v>1.44979018038385</v>
      </c>
      <c r="AB69">
        <f>[1]summ_cities!AB69</f>
        <v>2.4243558107598502</v>
      </c>
      <c r="AC69">
        <f>[1]summ_cities!AC69</f>
        <v>2.0086536865436799E-4</v>
      </c>
      <c r="DF69" t="str">
        <f t="shared" si="2"/>
        <v>False</v>
      </c>
      <c r="DG69" t="str">
        <f>_xlfn.CONCAT(TEXT(ROUND(K69,0), "0"), " (", TEXT(ROUND(L69,0), "0"), ", ",TEXT(ROUND(M69,0), "0"), ")")</f>
        <v>40 (31, 51)</v>
      </c>
      <c r="DH69" t="str">
        <f>_xlfn.CONCAT(TEXT(ROUND(T69,2), "0.00"), " (", TEXT(ROUND(U69,2), "0.00"), ", ",TEXT(ROUND(V69,2), "0.00"), ")")</f>
        <v>0.57 (0.39, 0.74)</v>
      </c>
      <c r="DI69" t="str">
        <f t="shared" si="3"/>
        <v>200.9</v>
      </c>
    </row>
    <row r="70" spans="1:113" x14ac:dyDescent="0.2">
      <c r="A70" t="str">
        <f>[1]summ_cities!A70</f>
        <v>Antioch, CA</v>
      </c>
      <c r="B70">
        <f>[1]summ_cities!B70</f>
        <v>1270.3701012581701</v>
      </c>
      <c r="C70">
        <f>[1]summ_cities!C70</f>
        <v>4.8222454392988503</v>
      </c>
      <c r="D70">
        <f>[1]summ_cities!D70</f>
        <v>0.40286712216599302</v>
      </c>
      <c r="E70">
        <f>[1]summ_cities!E70</f>
        <v>3.37907582797326</v>
      </c>
      <c r="F70">
        <f>[1]summ_cities!F70</f>
        <v>4.9929936529919097</v>
      </c>
      <c r="G70">
        <f>[1]summ_cities!G70</f>
        <v>0</v>
      </c>
      <c r="H70">
        <f>[1]summ_cities!H70</f>
        <v>0.49822558708794201</v>
      </c>
      <c r="I70">
        <f>[1]summ_cities!I70</f>
        <v>14.967716308870701</v>
      </c>
      <c r="J70">
        <f>[1]summ_cities!J70</f>
        <v>0.45858491472362001</v>
      </c>
      <c r="K70">
        <f>[1]summ_cities!K70</f>
        <v>12.6616895903535</v>
      </c>
      <c r="L70">
        <f>[1]summ_cities!L70</f>
        <v>-1.0508126994198399</v>
      </c>
      <c r="M70">
        <f>[1]summ_cities!M70</f>
        <v>21.5475103499111</v>
      </c>
      <c r="N70">
        <f>[1]summ_cities!N70</f>
        <v>7.6359581430123296</v>
      </c>
      <c r="O70">
        <f>[1]summ_cities!O70</f>
        <v>5.1322501010715902</v>
      </c>
      <c r="P70">
        <f>[1]summ_cities!P70</f>
        <v>9.6116000875003405</v>
      </c>
      <c r="Q70">
        <f>[1]summ_cities!Q70</f>
        <v>-1.89230295388809</v>
      </c>
      <c r="R70">
        <f>[1]summ_cities!R70</f>
        <v>-15.604805243661399</v>
      </c>
      <c r="S70">
        <f>[1]summ_cities!S70</f>
        <v>6.9935178056695602</v>
      </c>
      <c r="T70">
        <f>[1]summ_cities!T70</f>
        <v>0.24220225866683201</v>
      </c>
      <c r="U70">
        <f>[1]summ_cities!U70</f>
        <v>0.13321572986946201</v>
      </c>
      <c r="V70">
        <f>[1]summ_cities!V70</f>
        <v>0.369691444765336</v>
      </c>
      <c r="W70">
        <f>[1]summ_cities!W70</f>
        <v>277634</v>
      </c>
      <c r="X70">
        <f>[1]summ_cities!X70</f>
        <v>217591</v>
      </c>
      <c r="Y70">
        <f>[1]summ_cities!Y70</f>
        <v>0.41372376462919103</v>
      </c>
      <c r="Z70">
        <f>[1]summ_cities!Z70</f>
        <v>0.86998049173545799</v>
      </c>
      <c r="AA70">
        <f>[1]summ_cities!AA70</f>
        <v>-7.2200992011337006E-2</v>
      </c>
      <c r="AB70">
        <f>[1]summ_cities!AB70</f>
        <v>1.4805222886029701</v>
      </c>
      <c r="AC70">
        <f>[1]summ_cities!AC70</f>
        <v>4.56056880293966E-5</v>
      </c>
      <c r="DF70" t="str">
        <f t="shared" si="2"/>
        <v>False</v>
      </c>
      <c r="DG70" t="str">
        <f>_xlfn.CONCAT(TEXT(ROUND(K70,0), "0"), " (", TEXT(ROUND(L70,0), "0"), ", ",TEXT(ROUND(M70,0), "0"), ")")</f>
        <v>13 (-1, 22)</v>
      </c>
      <c r="DH70" t="str">
        <f>_xlfn.CONCAT(TEXT(ROUND(T70,2), "0.00"), " (", TEXT(ROUND(U70,2), "0.00"), ", ",TEXT(ROUND(V70,2), "0.00"), ")")</f>
        <v>0.24 (0.13, 0.37)</v>
      </c>
      <c r="DI70" t="str">
        <f t="shared" si="3"/>
        <v>45.6</v>
      </c>
    </row>
    <row r="71" spans="1:113" x14ac:dyDescent="0.2">
      <c r="A71" t="str">
        <f>[1]summ_cities!A71</f>
        <v>Santa Clarita, CA</v>
      </c>
      <c r="B71">
        <f>[1]summ_cities!B71</f>
        <v>1607.5857834677799</v>
      </c>
      <c r="C71">
        <f>[1]summ_cities!C71</f>
        <v>7.3954647841757302</v>
      </c>
      <c r="D71">
        <f>[1]summ_cities!D71</f>
        <v>0.802339001967872</v>
      </c>
      <c r="E71">
        <f>[1]summ_cities!E71</f>
        <v>2.7798143741366501</v>
      </c>
      <c r="F71">
        <f>[1]summ_cities!F71</f>
        <v>0.46630671079657299</v>
      </c>
      <c r="G71">
        <f>[1]summ_cities!G71</f>
        <v>0</v>
      </c>
      <c r="H71">
        <f>[1]summ_cities!H71</f>
        <v>0.39557719116068801</v>
      </c>
      <c r="I71">
        <f>[1]summ_cities!I71</f>
        <v>12.827566650662201</v>
      </c>
      <c r="J71">
        <f>[1]summ_cities!J71</f>
        <v>0.60262587093111397</v>
      </c>
      <c r="K71">
        <f>[1]summ_cities!K71</f>
        <v>9.6956759642227404</v>
      </c>
      <c r="L71">
        <f>[1]summ_cities!L71</f>
        <v>7.1234802524644296</v>
      </c>
      <c r="M71">
        <f>[1]summ_cities!M71</f>
        <v>12.085260142824801</v>
      </c>
      <c r="N71">
        <f>[1]summ_cities!N71</f>
        <v>7.4230340853352699</v>
      </c>
      <c r="O71">
        <f>[1]summ_cities!O71</f>
        <v>5.3917080079928699</v>
      </c>
      <c r="P71">
        <f>[1]summ_cities!P71</f>
        <v>9.2697540046178606</v>
      </c>
      <c r="Q71">
        <f>[1]summ_cities!Q71</f>
        <v>-2.7464519689458902</v>
      </c>
      <c r="R71">
        <f>[1]summ_cities!R71</f>
        <v>-5.3186476807041903</v>
      </c>
      <c r="S71">
        <f>[1]summ_cities!S71</f>
        <v>-0.35686779034377197</v>
      </c>
      <c r="T71">
        <f>[1]summ_cities!T71</f>
        <v>0.27292682207203101</v>
      </c>
      <c r="U71">
        <f>[1]summ_cities!U71</f>
        <v>0.19016169712605599</v>
      </c>
      <c r="V71">
        <f>[1]summ_cities!V71</f>
        <v>0.35894442880945099</v>
      </c>
      <c r="W71">
        <f>[1]summ_cities!W71</f>
        <v>258653</v>
      </c>
      <c r="X71">
        <f>[1]summ_cities!X71</f>
        <v>170481</v>
      </c>
      <c r="Y71">
        <f>[1]summ_cities!Y71</f>
        <v>0.38543871749365799</v>
      </c>
      <c r="Z71">
        <f>[1]summ_cities!Z71</f>
        <v>0.77926187677074799</v>
      </c>
      <c r="AA71">
        <f>[1]summ_cities!AA71</f>
        <v>0.57252909556366405</v>
      </c>
      <c r="AB71">
        <f>[1]summ_cities!AB71</f>
        <v>0.97131778484672004</v>
      </c>
      <c r="AC71">
        <f>[1]summ_cities!AC71</f>
        <v>3.7485263902690998E-5</v>
      </c>
      <c r="DF71" t="str">
        <f t="shared" si="2"/>
        <v>False</v>
      </c>
      <c r="DG71" t="str">
        <f>_xlfn.CONCAT(TEXT(ROUND(K71,0), "0"), " (", TEXT(ROUND(L71,0), "0"), ", ",TEXT(ROUND(M71,0), "0"), ")")</f>
        <v>10 (7, 12)</v>
      </c>
      <c r="DH71" t="str">
        <f>_xlfn.CONCAT(TEXT(ROUND(T71,2), "0.00"), " (", TEXT(ROUND(U71,2), "0.00"), ", ",TEXT(ROUND(V71,2), "0.00"), ")")</f>
        <v>0.27 (0.19, 0.36)</v>
      </c>
      <c r="DI71" t="str">
        <f t="shared" si="3"/>
        <v>37.5</v>
      </c>
    </row>
    <row r="72" spans="1:113" x14ac:dyDescent="0.2">
      <c r="A72" t="str">
        <f>[1]summ_cities!A72</f>
        <v>El Centro--Calexico, CA</v>
      </c>
      <c r="B72">
        <f>[1]summ_cities!B72</f>
        <v>2438.0035453441801</v>
      </c>
      <c r="C72">
        <f>[1]summ_cities!C72</f>
        <v>3.1963639761256299</v>
      </c>
      <c r="D72">
        <f>[1]summ_cities!D72</f>
        <v>0.55971086036121798</v>
      </c>
      <c r="E72">
        <f>[1]summ_cities!E72</f>
        <v>4.1848859939596098E-2</v>
      </c>
      <c r="F72">
        <f>[1]summ_cities!F72</f>
        <v>8.6171192205531693</v>
      </c>
      <c r="G72">
        <f>[1]summ_cities!G72</f>
        <v>0</v>
      </c>
      <c r="H72">
        <f>[1]summ_cities!H72</f>
        <v>0.23119791626929501</v>
      </c>
      <c r="I72">
        <f>[1]summ_cities!I72</f>
        <v>12.986929086532299</v>
      </c>
      <c r="J72">
        <f>[1]summ_cities!J72</f>
        <v>0.180237929529278</v>
      </c>
      <c r="K72">
        <f>[1]summ_cities!K72</f>
        <v>22.293044892068199</v>
      </c>
      <c r="L72">
        <f>[1]summ_cities!L72</f>
        <v>18.981531363442699</v>
      </c>
      <c r="M72">
        <f>[1]summ_cities!M72</f>
        <v>26.568070709891099</v>
      </c>
      <c r="N72">
        <f>[1]summ_cities!N72</f>
        <v>7.4068172691720404</v>
      </c>
      <c r="O72">
        <f>[1]summ_cities!O72</f>
        <v>6.2449126774093804</v>
      </c>
      <c r="P72">
        <f>[1]summ_cities!P72</f>
        <v>8.7956862732034296</v>
      </c>
      <c r="Q72">
        <f>[1]summ_cities!Q72</f>
        <v>9.4665661292900296</v>
      </c>
      <c r="R72">
        <f>[1]summ_cities!R72</f>
        <v>6.1550526006644999</v>
      </c>
      <c r="S72">
        <f>[1]summ_cities!S72</f>
        <v>13.7415919471129</v>
      </c>
      <c r="T72">
        <f>[1]summ_cities!T72</f>
        <v>0.29423886260545801</v>
      </c>
      <c r="U72">
        <f>[1]summ_cities!U72</f>
        <v>0.17253637138092401</v>
      </c>
      <c r="V72">
        <f>[1]summ_cities!V72</f>
        <v>0.43625596238674103</v>
      </c>
      <c r="W72">
        <f>[1]summ_cities!W72</f>
        <v>107672</v>
      </c>
      <c r="X72">
        <f>[1]summ_cities!X72</f>
        <v>52954</v>
      </c>
      <c r="Y72">
        <f>[1]summ_cities!Y72</f>
        <v>0.16045032375412999</v>
      </c>
      <c r="Z72">
        <f>[1]summ_cities!Z72</f>
        <v>1.73804871191628</v>
      </c>
      <c r="AA72">
        <f>[1]summ_cities!AA72</f>
        <v>1.4798707980966801</v>
      </c>
      <c r="AB72">
        <f>[1]summ_cities!AB72</f>
        <v>2.0713456281540301</v>
      </c>
      <c r="AC72">
        <f>[1]summ_cities!AC72</f>
        <v>2.0704588836529601E-4</v>
      </c>
      <c r="DF72" t="str">
        <f t="shared" si="2"/>
        <v>False</v>
      </c>
      <c r="DG72" t="str">
        <f>_xlfn.CONCAT(TEXT(ROUND(K72,0), "0"), " (", TEXT(ROUND(L72,0), "0"), ", ",TEXT(ROUND(M72,0), "0"), ")")</f>
        <v>22 (19, 27)</v>
      </c>
      <c r="DH72" t="str">
        <f>_xlfn.CONCAT(TEXT(ROUND(T72,2), "0.00"), " (", TEXT(ROUND(U72,2), "0.00"), ", ",TEXT(ROUND(V72,2), "0.00"), ")")</f>
        <v>0.29 (0.17, 0.44)</v>
      </c>
      <c r="DI72" t="str">
        <f t="shared" si="3"/>
        <v>207.1</v>
      </c>
    </row>
    <row r="73" spans="1:113" x14ac:dyDescent="0.2">
      <c r="A73" t="str">
        <f>[1]summ_cities!A73</f>
        <v>College Station--Bryan, TX</v>
      </c>
      <c r="B73">
        <f>[1]summ_cities!B73</f>
        <v>3329.0831432036198</v>
      </c>
      <c r="C73">
        <f>[1]summ_cities!C73</f>
        <v>3.2772074617501699</v>
      </c>
      <c r="D73">
        <f>[1]summ_cities!D73</f>
        <v>0.113763104249943</v>
      </c>
      <c r="E73">
        <f>[1]summ_cities!E73</f>
        <v>6.6162185135181097</v>
      </c>
      <c r="F73">
        <f>[1]summ_cities!F73</f>
        <v>8.1521867314511205</v>
      </c>
      <c r="G73">
        <f>[1]summ_cities!G73</f>
        <v>0</v>
      </c>
      <c r="H73">
        <f>[1]summ_cities!H73</f>
        <v>0.55042687785074096</v>
      </c>
      <c r="I73">
        <f>[1]summ_cities!I73</f>
        <v>19.506305834914698</v>
      </c>
      <c r="J73">
        <f>[1]summ_cities!J73</f>
        <v>0.54116879061086298</v>
      </c>
      <c r="K73">
        <f>[1]summ_cities!K73</f>
        <v>28.799882002490801</v>
      </c>
      <c r="L73">
        <f>[1]summ_cities!L73</f>
        <v>26.2235698847885</v>
      </c>
      <c r="M73">
        <f>[1]summ_cities!M73</f>
        <v>31.465413861583102</v>
      </c>
      <c r="N73">
        <f>[1]summ_cities!N73</f>
        <v>7.0561205805457696</v>
      </c>
      <c r="O73">
        <f>[1]summ_cities!O73</f>
        <v>5.5890099413464798</v>
      </c>
      <c r="P73">
        <f>[1]summ_cities!P73</f>
        <v>8.2057804446957494</v>
      </c>
      <c r="Q73">
        <f>[1]summ_cities!Q73</f>
        <v>9.5489105230598597</v>
      </c>
      <c r="R73">
        <f>[1]summ_cities!R73</f>
        <v>6.9725984053576102</v>
      </c>
      <c r="S73">
        <f>[1]summ_cities!S73</f>
        <v>12.2144423821521</v>
      </c>
      <c r="T73">
        <f>[1]summ_cities!T73</f>
        <v>0.21632158451230399</v>
      </c>
      <c r="U73">
        <f>[1]summ_cities!U73</f>
        <v>0.117571563617261</v>
      </c>
      <c r="V73">
        <f>[1]summ_cities!V73</f>
        <v>0.33673365431352298</v>
      </c>
      <c r="W73">
        <f>[1]summ_cities!W73</f>
        <v>171345</v>
      </c>
      <c r="X73">
        <f>[1]summ_cities!X73</f>
        <v>132500</v>
      </c>
      <c r="Y73">
        <f>[1]summ_cities!Y73</f>
        <v>0.25533435548379801</v>
      </c>
      <c r="Z73">
        <f>[1]summ_cities!Z73</f>
        <v>1.49602226740933</v>
      </c>
      <c r="AA73">
        <f>[1]summ_cities!AA73</f>
        <v>1.36219462549241</v>
      </c>
      <c r="AB73">
        <f>[1]summ_cities!AB73</f>
        <v>1.63448446719704</v>
      </c>
      <c r="AC73">
        <f>[1]summ_cities!AC73</f>
        <v>1.680812512912E-4</v>
      </c>
      <c r="DF73" t="str">
        <f t="shared" si="2"/>
        <v>False</v>
      </c>
      <c r="DG73" t="str">
        <f>_xlfn.CONCAT(TEXT(ROUND(K73,0), "0"), " (", TEXT(ROUND(L73,0), "0"), ", ",TEXT(ROUND(M73,0), "0"), ")")</f>
        <v>29 (26, 31)</v>
      </c>
      <c r="DH73" t="str">
        <f>_xlfn.CONCAT(TEXT(ROUND(T73,2), "0.00"), " (", TEXT(ROUND(U73,2), "0.00"), ", ",TEXT(ROUND(V73,2), "0.00"), ")")</f>
        <v>0.22 (0.12, 0.34)</v>
      </c>
      <c r="DI73" t="str">
        <f t="shared" si="3"/>
        <v>168.1</v>
      </c>
    </row>
    <row r="74" spans="1:113" x14ac:dyDescent="0.2">
      <c r="A74" t="str">
        <f>[1]summ_cities!A74</f>
        <v>Waco, TX</v>
      </c>
      <c r="B74">
        <f>[1]summ_cities!B74</f>
        <v>1647.09066704165</v>
      </c>
      <c r="C74">
        <f>[1]summ_cities!C74</f>
        <v>4.3238398442263897</v>
      </c>
      <c r="D74">
        <f>[1]summ_cities!D74</f>
        <v>0.140217654990754</v>
      </c>
      <c r="E74">
        <f>[1]summ_cities!E74</f>
        <v>3.4929738540055599E-2</v>
      </c>
      <c r="F74">
        <f>[1]summ_cities!F74</f>
        <v>3.6687298196827598</v>
      </c>
      <c r="G74">
        <f>[1]summ_cities!G74</f>
        <v>0</v>
      </c>
      <c r="H74">
        <f>[1]summ_cities!H74</f>
        <v>0.132186667421959</v>
      </c>
      <c r="I74">
        <f>[1]summ_cities!I74</f>
        <v>9.1389457426554603</v>
      </c>
      <c r="J74">
        <f>[1]summ_cities!J74</f>
        <v>0.58216830960486599</v>
      </c>
      <c r="K74">
        <f>[1]summ_cities!K74</f>
        <v>10.7477030583148</v>
      </c>
      <c r="L74">
        <f>[1]summ_cities!L74</f>
        <v>8.0551679952464905</v>
      </c>
      <c r="M74">
        <f>[1]summ_cities!M74</f>
        <v>14.1116962323658</v>
      </c>
      <c r="N74">
        <f>[1]summ_cities!N74</f>
        <v>6.9910013338290202</v>
      </c>
      <c r="O74">
        <f>[1]summ_cities!O74</f>
        <v>5.5345244231829103</v>
      </c>
      <c r="P74">
        <f>[1]summ_cities!P74</f>
        <v>9.0740105677098395</v>
      </c>
      <c r="Q74">
        <f>[1]summ_cities!Q74</f>
        <v>1.86563102384809</v>
      </c>
      <c r="R74">
        <f>[1]summ_cities!R74</f>
        <v>-0.82690403922029998</v>
      </c>
      <c r="S74">
        <f>[1]summ_cities!S74</f>
        <v>5.2296241978990397</v>
      </c>
      <c r="T74">
        <f>[1]summ_cities!T74</f>
        <v>0.201698906138014</v>
      </c>
      <c r="U74">
        <f>[1]summ_cities!U74</f>
        <v>9.7704907220039897E-2</v>
      </c>
      <c r="V74">
        <f>[1]summ_cities!V74</f>
        <v>0.32153826160801302</v>
      </c>
      <c r="W74">
        <f>[1]summ_cities!W74</f>
        <v>172378</v>
      </c>
      <c r="X74">
        <f>[1]summ_cities!X74</f>
        <v>153198</v>
      </c>
      <c r="Y74">
        <f>[1]summ_cities!Y74</f>
        <v>0.25687370818866101</v>
      </c>
      <c r="Z74">
        <f>[1]summ_cities!Z74</f>
        <v>1.21004457255114</v>
      </c>
      <c r="AA74">
        <f>[1]summ_cities!AA74</f>
        <v>0.90690189901506002</v>
      </c>
      <c r="AB74">
        <f>[1]summ_cities!AB74</f>
        <v>1.5887842586285601</v>
      </c>
      <c r="AC74">
        <f>[1]summ_cities!AC74</f>
        <v>6.2349621519653799E-5</v>
      </c>
      <c r="DF74" t="str">
        <f t="shared" si="2"/>
        <v>False</v>
      </c>
      <c r="DG74" t="str">
        <f>_xlfn.CONCAT(TEXT(ROUND(K74,0), "0"), " (", TEXT(ROUND(L74,0), "0"), ", ",TEXT(ROUND(M74,0), "0"), ")")</f>
        <v>11 (8, 14)</v>
      </c>
      <c r="DH74" t="str">
        <f>_xlfn.CONCAT(TEXT(ROUND(T74,2), "0.00"), " (", TEXT(ROUND(U74,2), "0.00"), ", ",TEXT(ROUND(V74,2), "0.00"), ")")</f>
        <v>0.20 (0.10, 0.32)</v>
      </c>
      <c r="DI74" t="str">
        <f t="shared" si="3"/>
        <v>62.4</v>
      </c>
    </row>
    <row r="75" spans="1:113" x14ac:dyDescent="0.2">
      <c r="A75" t="str">
        <f>[1]summ_cities!A75</f>
        <v>McAllen, TX</v>
      </c>
      <c r="B75">
        <f>[1]summ_cities!B75</f>
        <v>4931.3874677363401</v>
      </c>
      <c r="C75">
        <f>[1]summ_cities!C75</f>
        <v>7.19136283447002</v>
      </c>
      <c r="D75">
        <f>[1]summ_cities!D75</f>
        <v>1.00057258818618</v>
      </c>
      <c r="E75">
        <f>[1]summ_cities!E75</f>
        <v>14.8170657241116</v>
      </c>
      <c r="F75">
        <f>[1]summ_cities!F75</f>
        <v>4.2273791075035803</v>
      </c>
      <c r="G75">
        <f>[1]summ_cities!G75</f>
        <v>0</v>
      </c>
      <c r="H75">
        <f>[1]summ_cities!H75</f>
        <v>0.86166762694242505</v>
      </c>
      <c r="I75">
        <f>[1]summ_cities!I75</f>
        <v>31.373142024527201</v>
      </c>
      <c r="J75">
        <f>[1]summ_cities!J75</f>
        <v>2.1890159873387098</v>
      </c>
      <c r="K75">
        <f>[1]summ_cities!K75</f>
        <v>38.439289489878803</v>
      </c>
      <c r="L75">
        <f>[1]summ_cities!L75</f>
        <v>32.109712351825202</v>
      </c>
      <c r="M75">
        <f>[1]summ_cities!M75</f>
        <v>45.8848617757738</v>
      </c>
      <c r="N75">
        <f>[1]summ_cities!N75</f>
        <v>6.8460508570057304</v>
      </c>
      <c r="O75">
        <f>[1]summ_cities!O75</f>
        <v>3.9600463657234202</v>
      </c>
      <c r="P75">
        <f>[1]summ_cities!P75</f>
        <v>10.647022135988999</v>
      </c>
      <c r="Q75">
        <f>[1]summ_cities!Q75</f>
        <v>8.15222562132627</v>
      </c>
      <c r="R75">
        <f>[1]summ_cities!R75</f>
        <v>1.8226484832726599</v>
      </c>
      <c r="S75">
        <f>[1]summ_cities!S75</f>
        <v>15.597797907221301</v>
      </c>
      <c r="T75">
        <f>[1]summ_cities!T75</f>
        <v>0.32727071287734699</v>
      </c>
      <c r="U75">
        <f>[1]summ_cities!U75</f>
        <v>0.18792930368070301</v>
      </c>
      <c r="V75">
        <f>[1]summ_cities!V75</f>
        <v>0.49219683941324799</v>
      </c>
      <c r="W75">
        <f>[1]summ_cities!W75</f>
        <v>728825</v>
      </c>
      <c r="X75">
        <f>[1]summ_cities!X75</f>
        <v>523144</v>
      </c>
      <c r="Y75">
        <f>[1]summ_cities!Y75</f>
        <v>1.08607815597466</v>
      </c>
      <c r="Z75">
        <f>[1]summ_cities!Z75</f>
        <v>1.2691652666203399</v>
      </c>
      <c r="AA75">
        <f>[1]summ_cities!AA75</f>
        <v>1.0601791078588201</v>
      </c>
      <c r="AB75">
        <f>[1]summ_cities!AB75</f>
        <v>1.5149986797966399</v>
      </c>
      <c r="AC75">
        <f>[1]summ_cities!AC75</f>
        <v>5.27414530098155E-5</v>
      </c>
      <c r="DF75" t="str">
        <f t="shared" si="2"/>
        <v>False</v>
      </c>
      <c r="DG75" t="str">
        <f>_xlfn.CONCAT(TEXT(ROUND(K75,0), "0"), " (", TEXT(ROUND(L75,0), "0"), ", ",TEXT(ROUND(M75,0), "0"), ")")</f>
        <v>38 (32, 46)</v>
      </c>
      <c r="DH75" t="str">
        <f>_xlfn.CONCAT(TEXT(ROUND(T75,2), "0.00"), " (", TEXT(ROUND(U75,2), "0.00"), ", ",TEXT(ROUND(V75,2), "0.00"), ")")</f>
        <v>0.33 (0.19, 0.49)</v>
      </c>
      <c r="DI75" t="str">
        <f t="shared" si="3"/>
        <v>52.7</v>
      </c>
    </row>
    <row r="76" spans="1:113" x14ac:dyDescent="0.2">
      <c r="A76" t="str">
        <f>[1]summ_cities!A76</f>
        <v>Yuba City, CA</v>
      </c>
      <c r="B76">
        <f>[1]summ_cities!B76</f>
        <v>1500.6084423631901</v>
      </c>
      <c r="C76">
        <f>[1]summ_cities!C76</f>
        <v>3.3647565988542198</v>
      </c>
      <c r="D76">
        <f>[1]summ_cities!D76</f>
        <v>0.13679640112670399</v>
      </c>
      <c r="E76">
        <f>[1]summ_cities!E76</f>
        <v>0.104465034537151</v>
      </c>
      <c r="F76">
        <f>[1]summ_cities!F76</f>
        <v>0.945137359189132</v>
      </c>
      <c r="G76">
        <f>[1]summ_cities!G76</f>
        <v>0</v>
      </c>
      <c r="H76">
        <f>[1]summ_cities!H76</f>
        <v>18.056262993607799</v>
      </c>
      <c r="I76">
        <f>[1]summ_cities!I76</f>
        <v>23.0026429174934</v>
      </c>
      <c r="J76">
        <f>[1]summ_cities!J76</f>
        <v>0.221292576297517</v>
      </c>
      <c r="K76">
        <f>[1]summ_cities!K76</f>
        <v>23.520760702925301</v>
      </c>
      <c r="L76">
        <f>[1]summ_cities!L76</f>
        <v>20.232929195789701</v>
      </c>
      <c r="M76">
        <f>[1]summ_cities!M76</f>
        <v>26.495194654274801</v>
      </c>
      <c r="N76">
        <f>[1]summ_cities!N76</f>
        <v>6.0588570124242596</v>
      </c>
      <c r="O76">
        <f>[1]summ_cities!O76</f>
        <v>5.0722503977653997</v>
      </c>
      <c r="P76">
        <f>[1]summ_cities!P76</f>
        <v>7.3795090475237997</v>
      </c>
      <c r="Q76">
        <f>[1]summ_cities!Q76</f>
        <v>0.69204973931279201</v>
      </c>
      <c r="R76">
        <f>[1]summ_cities!R76</f>
        <v>-2.5957817678228299</v>
      </c>
      <c r="S76">
        <f>[1]summ_cities!S76</f>
        <v>3.6664836906622802</v>
      </c>
      <c r="T76">
        <f>[1]summ_cities!T76</f>
        <v>0.41177469493838298</v>
      </c>
      <c r="U76">
        <f>[1]summ_cities!U76</f>
        <v>0.24924438222117701</v>
      </c>
      <c r="V76">
        <f>[1]summ_cities!V76</f>
        <v>0.58269049639661996</v>
      </c>
      <c r="W76">
        <f>[1]summ_cities!W76</f>
        <v>116719</v>
      </c>
      <c r="X76">
        <f>[1]summ_cities!X76</f>
        <v>97645</v>
      </c>
      <c r="Y76">
        <f>[1]summ_cities!Y76</f>
        <v>0.17393195388084501</v>
      </c>
      <c r="Z76">
        <f>[1]summ_cities!Z76</f>
        <v>1.03031488463872</v>
      </c>
      <c r="AA76">
        <f>[1]summ_cities!AA76</f>
        <v>0.88629310818467399</v>
      </c>
      <c r="AB76">
        <f>[1]summ_cities!AB76</f>
        <v>1.1606084415588001</v>
      </c>
      <c r="AC76">
        <f>[1]summ_cities!AC76</f>
        <v>2.0151612593429801E-4</v>
      </c>
      <c r="DF76" t="str">
        <f t="shared" si="2"/>
        <v>False</v>
      </c>
      <c r="DG76" t="str">
        <f>_xlfn.CONCAT(TEXT(ROUND(K76,0), "0"), " (", TEXT(ROUND(L76,0), "0"), ", ",TEXT(ROUND(M76,0), "0"), ")")</f>
        <v>24 (20, 26)</v>
      </c>
      <c r="DH76" t="str">
        <f>_xlfn.CONCAT(TEXT(ROUND(T76,2), "0.00"), " (", TEXT(ROUND(U76,2), "0.00"), ", ",TEXT(ROUND(V76,2), "0.00"), ")")</f>
        <v>0.41 (0.25, 0.58)</v>
      </c>
      <c r="DI76" t="str">
        <f t="shared" si="3"/>
        <v>201.5</v>
      </c>
    </row>
    <row r="77" spans="1:113" x14ac:dyDescent="0.2">
      <c r="A77" t="str">
        <f>[1]summ_cities!A77</f>
        <v>Denton--Lewisville, TX</v>
      </c>
      <c r="B77">
        <f>[1]summ_cities!B77</f>
        <v>1164.4072474268</v>
      </c>
      <c r="C77">
        <f>[1]summ_cities!C77</f>
        <v>2.1315496654545698</v>
      </c>
      <c r="D77">
        <f>[1]summ_cities!D77</f>
        <v>0.22619323345447201</v>
      </c>
      <c r="E77">
        <f>[1]summ_cities!E77</f>
        <v>13.695439043287401</v>
      </c>
      <c r="F77">
        <f>[1]summ_cities!F77</f>
        <v>1.9927762799855699</v>
      </c>
      <c r="G77">
        <f>[1]summ_cities!G77</f>
        <v>0</v>
      </c>
      <c r="H77">
        <f>[1]summ_cities!H77</f>
        <v>0.385697140070834</v>
      </c>
      <c r="I77">
        <f>[1]summ_cities!I77</f>
        <v>20.191710762932999</v>
      </c>
      <c r="J77">
        <f>[1]summ_cities!J77</f>
        <v>1.2143913761394001</v>
      </c>
      <c r="K77">
        <f>[1]summ_cities!K77</f>
        <v>33.916298546312703</v>
      </c>
      <c r="L77">
        <f>[1]summ_cities!L77</f>
        <v>31.877847898941599</v>
      </c>
      <c r="M77">
        <f>[1]summ_cities!M77</f>
        <v>37.397450394534197</v>
      </c>
      <c r="N77">
        <f>[1]summ_cities!N77</f>
        <v>5.8191401191532703</v>
      </c>
      <c r="O77">
        <f>[1]summ_cities!O77</f>
        <v>5.5501849391857903</v>
      </c>
      <c r="P77">
        <f>[1]summ_cities!P77</f>
        <v>6.2151327745934601</v>
      </c>
      <c r="Q77">
        <f>[1]summ_cities!Q77</f>
        <v>14.270251807920401</v>
      </c>
      <c r="R77">
        <f>[1]summ_cities!R77</f>
        <v>12.231801160549299</v>
      </c>
      <c r="S77">
        <f>[1]summ_cities!S77</f>
        <v>17.7514036561419</v>
      </c>
      <c r="T77">
        <f>[1]summ_cities!T77</f>
        <v>0.35804366573408197</v>
      </c>
      <c r="U77">
        <f>[1]summ_cities!U77</f>
        <v>0.213483330960798</v>
      </c>
      <c r="V77">
        <f>[1]summ_cities!V77</f>
        <v>0.51372100537162102</v>
      </c>
      <c r="W77">
        <f>[1]summ_cities!W77</f>
        <v>366174</v>
      </c>
      <c r="X77">
        <f>[1]summ_cities!X77</f>
        <v>299823</v>
      </c>
      <c r="Y77">
        <f>[1]summ_cities!Y77</f>
        <v>0.54566402454068896</v>
      </c>
      <c r="Z77">
        <f>[1]summ_cities!Z77</f>
        <v>1.7263675994434799</v>
      </c>
      <c r="AA77">
        <f>[1]summ_cities!AA77</f>
        <v>1.6226087784188099</v>
      </c>
      <c r="AB77">
        <f>[1]summ_cities!AB77</f>
        <v>1.90356110277657</v>
      </c>
      <c r="AC77">
        <f>[1]summ_cities!AC77</f>
        <v>9.2623448268617495E-5</v>
      </c>
      <c r="DF77" t="str">
        <f t="shared" si="2"/>
        <v>False</v>
      </c>
      <c r="DG77" t="str">
        <f>_xlfn.CONCAT(TEXT(ROUND(K77,0), "0"), " (", TEXT(ROUND(L77,0), "0"), ", ",TEXT(ROUND(M77,0), "0"), ")")</f>
        <v>34 (32, 37)</v>
      </c>
      <c r="DH77" t="str">
        <f>_xlfn.CONCAT(TEXT(ROUND(T77,2), "0.00"), " (", TEXT(ROUND(U77,2), "0.00"), ", ",TEXT(ROUND(V77,2), "0.00"), ")")</f>
        <v>0.36 (0.21, 0.51)</v>
      </c>
      <c r="DI77" t="str">
        <f t="shared" si="3"/>
        <v>92.6</v>
      </c>
    </row>
    <row r="78" spans="1:113" x14ac:dyDescent="0.2">
      <c r="A78" t="str">
        <f>[1]summ_cities!A78</f>
        <v>Greeley, CO</v>
      </c>
      <c r="B78">
        <f>[1]summ_cities!B78</f>
        <v>1475.2492976629101</v>
      </c>
      <c r="C78">
        <f>[1]summ_cities!C78</f>
        <v>2.41408545879113</v>
      </c>
      <c r="D78">
        <f>[1]summ_cities!D78</f>
        <v>7.7387185031414498E-3</v>
      </c>
      <c r="E78">
        <f>[1]summ_cities!E78</f>
        <v>21.047459454397998</v>
      </c>
      <c r="F78">
        <f>[1]summ_cities!F78</f>
        <v>8.6385472362088205</v>
      </c>
      <c r="G78">
        <f>[1]summ_cities!G78</f>
        <v>0</v>
      </c>
      <c r="H78">
        <f>[1]summ_cities!H78</f>
        <v>0.31549558461954502</v>
      </c>
      <c r="I78">
        <f>[1]summ_cities!I78</f>
        <v>33.0658724887669</v>
      </c>
      <c r="J78">
        <f>[1]summ_cities!J78</f>
        <v>0.46696594674910202</v>
      </c>
      <c r="K78">
        <f>[1]summ_cities!K78</f>
        <v>57.476918609863503</v>
      </c>
      <c r="L78">
        <f>[1]summ_cities!L78</f>
        <v>44.476079324910401</v>
      </c>
      <c r="M78">
        <f>[1]summ_cities!M78</f>
        <v>75.570400176891894</v>
      </c>
      <c r="N78">
        <f>[1]summ_cities!N78</f>
        <v>5.68049170333465</v>
      </c>
      <c r="O78">
        <f>[1]summ_cities!O78</f>
        <v>4.3729010718524099</v>
      </c>
      <c r="P78">
        <f>[1]summ_cities!P78</f>
        <v>7.7234231468233396</v>
      </c>
      <c r="Q78">
        <f>[1]summ_cities!Q78</f>
        <v>24.5866262105937</v>
      </c>
      <c r="R78">
        <f>[1]summ_cities!R78</f>
        <v>11.585786925640599</v>
      </c>
      <c r="S78">
        <f>[1]summ_cities!S78</f>
        <v>42.680107777622098</v>
      </c>
      <c r="T78">
        <f>[1]summ_cities!T78</f>
        <v>0.57606374246015801</v>
      </c>
      <c r="U78">
        <f>[1]summ_cities!U78</f>
        <v>0.357080102957618</v>
      </c>
      <c r="V78">
        <f>[1]summ_cities!V78</f>
        <v>0.78535868644499396</v>
      </c>
      <c r="W78">
        <f>[1]summ_cities!W78</f>
        <v>117825</v>
      </c>
      <c r="X78">
        <f>[1]summ_cities!X78</f>
        <v>93879</v>
      </c>
      <c r="Y78">
        <f>[1]summ_cities!Y78</f>
        <v>0.175580089497088</v>
      </c>
      <c r="Z78">
        <f>[1]summ_cities!Z78</f>
        <v>1.7475344369738499</v>
      </c>
      <c r="AA78">
        <f>[1]summ_cities!AA78</f>
        <v>1.35225551615642</v>
      </c>
      <c r="AB78">
        <f>[1]summ_cities!AB78</f>
        <v>2.29765060339109</v>
      </c>
      <c r="AC78">
        <f>[1]summ_cities!AC78</f>
        <v>4.8781598650425199E-4</v>
      </c>
      <c r="DF78" t="str">
        <f t="shared" si="2"/>
        <v>False</v>
      </c>
      <c r="DG78" t="str">
        <f>_xlfn.CONCAT(TEXT(ROUND(K78,0), "0"), " (", TEXT(ROUND(L78,0), "0"), ", ",TEXT(ROUND(M78,0), "0"), ")")</f>
        <v>57 (44, 76)</v>
      </c>
      <c r="DH78" t="str">
        <f>_xlfn.CONCAT(TEXT(ROUND(T78,2), "0.00"), " (", TEXT(ROUND(U78,2), "0.00"), ", ",TEXT(ROUND(V78,2), "0.00"), ")")</f>
        <v>0.58 (0.36, 0.79)</v>
      </c>
      <c r="DI78" t="str">
        <f t="shared" si="3"/>
        <v>487.8</v>
      </c>
    </row>
    <row r="79" spans="1:113" x14ac:dyDescent="0.2">
      <c r="A79" t="str">
        <f>[1]summ_cities!A79</f>
        <v>Redding, CA</v>
      </c>
      <c r="B79">
        <f>[1]summ_cities!B79</f>
        <v>2936.2853295121299</v>
      </c>
      <c r="C79">
        <f>[1]summ_cities!C79</f>
        <v>3.3779365717593199</v>
      </c>
      <c r="D79">
        <f>[1]summ_cities!D79</f>
        <v>0.54163424906864799</v>
      </c>
      <c r="E79">
        <f>[1]summ_cities!E79</f>
        <v>6.1455295987856897E-3</v>
      </c>
      <c r="F79">
        <f>[1]summ_cities!F79</f>
        <v>0.94710920650078001</v>
      </c>
      <c r="G79">
        <f>[1]summ_cities!G79</f>
        <v>0</v>
      </c>
      <c r="H79">
        <f>[1]summ_cities!H79</f>
        <v>0.31990363137238098</v>
      </c>
      <c r="I79">
        <f>[1]summ_cities!I79</f>
        <v>5.56008425263287</v>
      </c>
      <c r="J79">
        <f>[1]summ_cities!J79</f>
        <v>0.191915051461474</v>
      </c>
      <c r="K79">
        <f>[1]summ_cities!K79</f>
        <v>7.0131482461866499</v>
      </c>
      <c r="L79">
        <f>[1]summ_cities!L79</f>
        <v>6.2571265007916299</v>
      </c>
      <c r="M79">
        <f>[1]summ_cities!M79</f>
        <v>7.59377604607955</v>
      </c>
      <c r="N79">
        <f>[1]summ_cities!N79</f>
        <v>5.4305921218026496</v>
      </c>
      <c r="O79">
        <f>[1]summ_cities!O79</f>
        <v>4.7466595056109</v>
      </c>
      <c r="P79">
        <f>[1]summ_cities!P79</f>
        <v>6.0741763147263104</v>
      </c>
      <c r="Q79">
        <f>[1]summ_cities!Q79</f>
        <v>1.6285040064252501</v>
      </c>
      <c r="R79">
        <f>[1]summ_cities!R79</f>
        <v>0.87248226103023796</v>
      </c>
      <c r="S79">
        <f>[1]summ_cities!S79</f>
        <v>2.2091318063181502</v>
      </c>
      <c r="T79">
        <f>[1]summ_cities!T79</f>
        <v>0.53393377480047399</v>
      </c>
      <c r="U79">
        <f>[1]summ_cities!U79</f>
        <v>0.35870952404777601</v>
      </c>
      <c r="V79">
        <f>[1]summ_cities!V79</f>
        <v>0.66306270709720305</v>
      </c>
      <c r="W79">
        <f>[1]summ_cities!W79</f>
        <v>117731</v>
      </c>
      <c r="X79">
        <f>[1]summ_cities!X79</f>
        <v>105267</v>
      </c>
      <c r="Y79">
        <f>[1]summ_cities!Y79</f>
        <v>0.17544001287147601</v>
      </c>
      <c r="Z79">
        <f>[1]summ_cities!Z79</f>
        <v>1.3024348376444199</v>
      </c>
      <c r="AA79">
        <f>[1]summ_cities!AA79</f>
        <v>1.16203155160885</v>
      </c>
      <c r="AB79">
        <f>[1]summ_cities!AB79</f>
        <v>1.4102651369250001</v>
      </c>
      <c r="AC79">
        <f>[1]summ_cities!AC79</f>
        <v>5.9569257427412E-5</v>
      </c>
      <c r="DF79" t="str">
        <f t="shared" si="2"/>
        <v>False</v>
      </c>
      <c r="DG79" t="str">
        <f>_xlfn.CONCAT(TEXT(ROUND(K79,0), "0"), " (", TEXT(ROUND(L79,0), "0"), ", ",TEXT(ROUND(M79,0), "0"), ")")</f>
        <v>7 (6, 8)</v>
      </c>
      <c r="DH79" t="str">
        <f>_xlfn.CONCAT(TEXT(ROUND(T79,2), "0.00"), " (", TEXT(ROUND(U79,2), "0.00"), ", ",TEXT(ROUND(V79,2), "0.00"), ")")</f>
        <v>0.53 (0.36, 0.66)</v>
      </c>
      <c r="DI79" t="str">
        <f t="shared" si="3"/>
        <v>59.6</v>
      </c>
    </row>
    <row r="80" spans="1:113" x14ac:dyDescent="0.2">
      <c r="A80" t="str">
        <f>[1]summ_cities!A80</f>
        <v>Norman, OK</v>
      </c>
      <c r="B80">
        <f>[1]summ_cities!B80</f>
        <v>414.13188247242402</v>
      </c>
      <c r="C80">
        <f>[1]summ_cities!C80</f>
        <v>2.0308537969763498</v>
      </c>
      <c r="D80">
        <f>[1]summ_cities!D80</f>
        <v>4.8589490886452799E-2</v>
      </c>
      <c r="E80">
        <f>[1]summ_cities!E80</f>
        <v>1.0229247352853099</v>
      </c>
      <c r="F80">
        <f>[1]summ_cities!F80</f>
        <v>0.58265307868114602</v>
      </c>
      <c r="G80">
        <f>[1]summ_cities!G80</f>
        <v>0</v>
      </c>
      <c r="H80">
        <f>[1]summ_cities!H80</f>
        <v>0.15224503198699299</v>
      </c>
      <c r="I80">
        <f>[1]summ_cities!I80</f>
        <v>4.41093014936554</v>
      </c>
      <c r="J80">
        <f>[1]summ_cities!J80</f>
        <v>0.418837619295787</v>
      </c>
      <c r="K80">
        <f>[1]summ_cities!K80</f>
        <v>8.3666250053859397</v>
      </c>
      <c r="L80">
        <f>[1]summ_cities!L80</f>
        <v>7.9473510668692304</v>
      </c>
      <c r="M80">
        <f>[1]summ_cities!M80</f>
        <v>8.6643716575399701</v>
      </c>
      <c r="N80">
        <f>[1]summ_cities!N80</f>
        <v>5.0072085215427604</v>
      </c>
      <c r="O80">
        <f>[1]summ_cities!O80</f>
        <v>4.7562839209481096</v>
      </c>
      <c r="P80">
        <f>[1]summ_cities!P80</f>
        <v>5.18540218660684</v>
      </c>
      <c r="Q80">
        <f>[1]summ_cities!Q80</f>
        <v>4.1105212522738901</v>
      </c>
      <c r="R80">
        <f>[1]summ_cities!R80</f>
        <v>3.69124731375718</v>
      </c>
      <c r="S80">
        <f>[1]summ_cities!S80</f>
        <v>4.4082679044279196</v>
      </c>
      <c r="T80">
        <f>[1]summ_cities!T80</f>
        <v>0.23420940836893001</v>
      </c>
      <c r="U80">
        <f>[1]summ_cities!U80</f>
        <v>0.122936229472314</v>
      </c>
      <c r="V80">
        <f>[1]summ_cities!V80</f>
        <v>0.36657243778912302</v>
      </c>
      <c r="W80">
        <f>[1]summ_cities!W80</f>
        <v>103898</v>
      </c>
      <c r="X80">
        <f>[1]summ_cities!X80</f>
        <v>86478</v>
      </c>
      <c r="Y80">
        <f>[1]summ_cities!Y80</f>
        <v>0.15482639625349801</v>
      </c>
      <c r="Z80">
        <f>[1]summ_cities!Z80</f>
        <v>1.9657944191957899</v>
      </c>
      <c r="AA80">
        <f>[1]summ_cities!AA80</f>
        <v>1.86728320733679</v>
      </c>
      <c r="AB80">
        <f>[1]summ_cities!AB80</f>
        <v>2.0357519835376698</v>
      </c>
      <c r="AC80">
        <f>[1]summ_cities!AC80</f>
        <v>8.0527296053686703E-5</v>
      </c>
      <c r="DF80" t="str">
        <f t="shared" si="2"/>
        <v>False</v>
      </c>
      <c r="DG80" t="str">
        <f>_xlfn.CONCAT(TEXT(ROUND(K80,0), "0"), " (", TEXT(ROUND(L80,0), "0"), ", ",TEXT(ROUND(M80,0), "0"), ")")</f>
        <v>8 (8, 9)</v>
      </c>
      <c r="DH80" t="str">
        <f>_xlfn.CONCAT(TEXT(ROUND(T80,2), "0.00"), " (", TEXT(ROUND(U80,2), "0.00"), ", ",TEXT(ROUND(V80,2), "0.00"), ")")</f>
        <v>0.23 (0.12, 0.37)</v>
      </c>
      <c r="DI80" t="str">
        <f t="shared" si="3"/>
        <v>80.5</v>
      </c>
    </row>
    <row r="81" spans="1:113" x14ac:dyDescent="0.2">
      <c r="A81" t="str">
        <f>[1]summ_cities!A81</f>
        <v>Victorville--Hesperia, CA</v>
      </c>
      <c r="B81">
        <f>[1]summ_cities!B81</f>
        <v>2438.0305944817301</v>
      </c>
      <c r="C81">
        <f>[1]summ_cities!C81</f>
        <v>3.3187236814748</v>
      </c>
      <c r="D81">
        <f>[1]summ_cities!D81</f>
        <v>0.40444041112158202</v>
      </c>
      <c r="E81">
        <f>[1]summ_cities!E81</f>
        <v>2.2872195891862599E-2</v>
      </c>
      <c r="F81">
        <f>[1]summ_cities!F81</f>
        <v>5.2411149186052102</v>
      </c>
      <c r="G81">
        <f>[1]summ_cities!G81</f>
        <v>0</v>
      </c>
      <c r="H81">
        <f>[1]summ_cities!H81</f>
        <v>0.62542221820794597</v>
      </c>
      <c r="I81">
        <f>[1]summ_cities!I81</f>
        <v>10.492488323716801</v>
      </c>
      <c r="J81">
        <f>[1]summ_cities!J81</f>
        <v>0.39046034534371599</v>
      </c>
      <c r="K81">
        <f>[1]summ_cities!K81</f>
        <v>10.1843244343639</v>
      </c>
      <c r="L81">
        <f>[1]summ_cities!L81</f>
        <v>8.0913883432196698</v>
      </c>
      <c r="M81">
        <f>[1]summ_cities!M81</f>
        <v>13.2791090185248</v>
      </c>
      <c r="N81">
        <f>[1]summ_cities!N81</f>
        <v>4.6696430415322299</v>
      </c>
      <c r="O81">
        <f>[1]summ_cities!O81</f>
        <v>3.8304632403253698</v>
      </c>
      <c r="P81">
        <f>[1]summ_cities!P81</f>
        <v>5.9298718671410597</v>
      </c>
      <c r="Q81">
        <f>[1]summ_cities!Q81</f>
        <v>0.181290663718818</v>
      </c>
      <c r="R81">
        <f>[1]summ_cities!R81</f>
        <v>-1.91164542742544</v>
      </c>
      <c r="S81">
        <f>[1]summ_cities!S81</f>
        <v>3.2760752478797199</v>
      </c>
      <c r="T81">
        <f>[1]summ_cities!T81</f>
        <v>0.21533953521327401</v>
      </c>
      <c r="U81">
        <f>[1]summ_cities!U81</f>
        <v>0.12941892449208101</v>
      </c>
      <c r="V81">
        <f>[1]summ_cities!V81</f>
        <v>0.31254241263468302</v>
      </c>
      <c r="W81">
        <f>[1]summ_cities!W81</f>
        <v>328454</v>
      </c>
      <c r="X81">
        <f>[1]summ_cities!X81</f>
        <v>200436</v>
      </c>
      <c r="Y81">
        <f>[1]summ_cities!Y81</f>
        <v>0.48945455307172903</v>
      </c>
      <c r="Z81">
        <f>[1]summ_cities!Z81</f>
        <v>1.01812356809699</v>
      </c>
      <c r="AA81">
        <f>[1]summ_cities!AA81</f>
        <v>0.80889343460627305</v>
      </c>
      <c r="AB81">
        <f>[1]summ_cities!AB81</f>
        <v>1.32750816632186</v>
      </c>
      <c r="AC81">
        <f>[1]summ_cities!AC81</f>
        <v>3.10068515967652E-5</v>
      </c>
      <c r="DF81" t="str">
        <f t="shared" si="2"/>
        <v>False</v>
      </c>
      <c r="DG81" t="str">
        <f>_xlfn.CONCAT(TEXT(ROUND(K81,0), "0"), " (", TEXT(ROUND(L81,0), "0"), ", ",TEXT(ROUND(M81,0), "0"), ")")</f>
        <v>10 (8, 13)</v>
      </c>
      <c r="DH81" t="str">
        <f>_xlfn.CONCAT(TEXT(ROUND(T81,2), "0.00"), " (", TEXT(ROUND(U81,2), "0.00"), ", ",TEXT(ROUND(V81,2), "0.00"), ")")</f>
        <v>0.22 (0.13, 0.31)</v>
      </c>
      <c r="DI81" t="str">
        <f t="shared" si="3"/>
        <v>31.0</v>
      </c>
    </row>
    <row r="82" spans="1:113" x14ac:dyDescent="0.2">
      <c r="A82" t="str">
        <f>[1]summ_cities!A82</f>
        <v>Visalia, CA</v>
      </c>
      <c r="B82">
        <f>[1]summ_cities!B82</f>
        <v>3114.8847528883298</v>
      </c>
      <c r="C82">
        <f>[1]summ_cities!C82</f>
        <v>2.5557730528628801</v>
      </c>
      <c r="D82">
        <f>[1]summ_cities!D82</f>
        <v>0.44957031321003799</v>
      </c>
      <c r="E82">
        <f>[1]summ_cities!E82</f>
        <v>0</v>
      </c>
      <c r="F82">
        <f>[1]summ_cities!F82</f>
        <v>75.709614809408507</v>
      </c>
      <c r="G82">
        <f>[1]summ_cities!G82</f>
        <v>0</v>
      </c>
      <c r="H82">
        <f>[1]summ_cities!H82</f>
        <v>0.82568724400439597</v>
      </c>
      <c r="I82">
        <f>[1]summ_cities!I82</f>
        <v>80.235868783438704</v>
      </c>
      <c r="J82">
        <f>[1]summ_cities!J82</f>
        <v>0.36819808951626198</v>
      </c>
      <c r="K82">
        <f>[1]summ_cities!K82</f>
        <v>72.175891342392504</v>
      </c>
      <c r="L82">
        <f>[1]summ_cities!L82</f>
        <v>62.842055164676601</v>
      </c>
      <c r="M82">
        <f>[1]summ_cities!M82</f>
        <v>82.017943928889196</v>
      </c>
      <c r="N82">
        <f>[1]summ_cities!N82</f>
        <v>4.63248298731334</v>
      </c>
      <c r="O82">
        <f>[1]summ_cities!O82</f>
        <v>4.1563393180754797</v>
      </c>
      <c r="P82">
        <f>[1]summ_cities!P82</f>
        <v>5.0829538031929999</v>
      </c>
      <c r="Q82">
        <f>[1]summ_cities!Q82</f>
        <v>-7.7329521666095502</v>
      </c>
      <c r="R82">
        <f>[1]summ_cities!R82</f>
        <v>-17.066788344325399</v>
      </c>
      <c r="S82">
        <f>[1]summ_cities!S82</f>
        <v>2.1091004198871399</v>
      </c>
      <c r="T82">
        <f>[1]summ_cities!T82</f>
        <v>0.22056229657971799</v>
      </c>
      <c r="U82">
        <f>[1]summ_cities!U82</f>
        <v>0.131512589566393</v>
      </c>
      <c r="V82">
        <f>[1]summ_cities!V82</f>
        <v>0.33186702022233999</v>
      </c>
      <c r="W82">
        <f>[1]summ_cities!W82</f>
        <v>219454</v>
      </c>
      <c r="X82">
        <f>[1]summ_cities!X82</f>
        <v>120044</v>
      </c>
      <c r="Y82">
        <f>[1]summ_cities!Y82</f>
        <v>0.327025274436613</v>
      </c>
      <c r="Z82">
        <f>[1]summ_cities!Z82</f>
        <v>0.90322783027465003</v>
      </c>
      <c r="AA82">
        <f>[1]summ_cities!AA82</f>
        <v>0.78642178268538099</v>
      </c>
      <c r="AB82">
        <f>[1]summ_cities!AB82</f>
        <v>1.0263938298600099</v>
      </c>
      <c r="AC82">
        <f>[1]summ_cities!AC82</f>
        <v>3.2888847477098799E-4</v>
      </c>
      <c r="DF82" t="str">
        <f t="shared" si="2"/>
        <v>False</v>
      </c>
      <c r="DG82" t="str">
        <f>_xlfn.CONCAT(TEXT(ROUND(K82,0), "0"), " (", TEXT(ROUND(L82,0), "0"), ", ",TEXT(ROUND(M82,0), "0"), ")")</f>
        <v>72 (63, 82)</v>
      </c>
      <c r="DH82" t="str">
        <f>_xlfn.CONCAT(TEXT(ROUND(T82,2), "0.00"), " (", TEXT(ROUND(U82,2), "0.00"), ", ",TEXT(ROUND(V82,2), "0.00"), ")")</f>
        <v>0.22 (0.13, 0.33)</v>
      </c>
      <c r="DI82" t="str">
        <f t="shared" si="3"/>
        <v>328.9</v>
      </c>
    </row>
    <row r="83" spans="1:113" x14ac:dyDescent="0.2">
      <c r="A83" t="str">
        <f>[1]summ_cities!A83</f>
        <v>Gainesville, GA</v>
      </c>
      <c r="B83">
        <f>[1]summ_cities!B83</f>
        <v>1843.0452929145199</v>
      </c>
      <c r="C83">
        <f>[1]summ_cities!C83</f>
        <v>3.6938712015537898</v>
      </c>
      <c r="D83">
        <f>[1]summ_cities!D83</f>
        <v>3.31819556657154E-3</v>
      </c>
      <c r="E83">
        <f>[1]summ_cities!E83</f>
        <v>0</v>
      </c>
      <c r="F83">
        <f>[1]summ_cities!F83</f>
        <v>4.1521026843055999</v>
      </c>
      <c r="G83">
        <f>[1]summ_cities!G83</f>
        <v>0</v>
      </c>
      <c r="H83">
        <f>[1]summ_cities!H83</f>
        <v>0.22463554932290999</v>
      </c>
      <c r="I83">
        <f>[1]summ_cities!I83</f>
        <v>8.4338530082210603</v>
      </c>
      <c r="J83">
        <f>[1]summ_cities!J83</f>
        <v>0.16494169497410299</v>
      </c>
      <c r="K83">
        <f>[1]summ_cities!K83</f>
        <v>7.5383341463937699</v>
      </c>
      <c r="L83">
        <f>[1]summ_cities!L83</f>
        <v>2.8936942454922399</v>
      </c>
      <c r="M83">
        <f>[1]summ_cities!M83</f>
        <v>10.6483815873511</v>
      </c>
      <c r="N83">
        <f>[1]summ_cities!N83</f>
        <v>4.5080046366720703</v>
      </c>
      <c r="O83">
        <f>[1]summ_cities!O83</f>
        <v>1.99050367259234</v>
      </c>
      <c r="P83">
        <f>[1]summ_cities!P83</f>
        <v>6.1647936473558502</v>
      </c>
      <c r="Q83">
        <f>[1]summ_cities!Q83</f>
        <v>-0.70053517932920595</v>
      </c>
      <c r="R83">
        <f>[1]summ_cities!R83</f>
        <v>-5.3451750802307298</v>
      </c>
      <c r="S83">
        <f>[1]summ_cities!S83</f>
        <v>2.4095122616281599</v>
      </c>
      <c r="T83">
        <f>[1]summ_cities!T83</f>
        <v>0.20732103539706101</v>
      </c>
      <c r="U83">
        <f>[1]summ_cities!U83</f>
        <v>0.100521754998924</v>
      </c>
      <c r="V83">
        <f>[1]summ_cities!V83</f>
        <v>0.33221005423162198</v>
      </c>
      <c r="W83">
        <f>[1]summ_cities!W83</f>
        <v>130846</v>
      </c>
      <c r="X83">
        <f>[1]summ_cities!X83</f>
        <v>88680</v>
      </c>
      <c r="Y83">
        <f>[1]summ_cities!Y83</f>
        <v>0.19498368249807699</v>
      </c>
      <c r="Z83">
        <f>[1]summ_cities!Z83</f>
        <v>0.91497192738061295</v>
      </c>
      <c r="AA83">
        <f>[1]summ_cities!AA83</f>
        <v>0.35122468036453702</v>
      </c>
      <c r="AB83">
        <f>[1]summ_cities!AB83</f>
        <v>1.2924566668517601</v>
      </c>
      <c r="AC83">
        <f>[1]summ_cities!AC83</f>
        <v>5.7612262861637103E-5</v>
      </c>
      <c r="DF83" t="str">
        <f t="shared" si="2"/>
        <v>False</v>
      </c>
      <c r="DG83" t="str">
        <f>_xlfn.CONCAT(TEXT(ROUND(K83,0), "0"), " (", TEXT(ROUND(L83,0), "0"), ", ",TEXT(ROUND(M83,0), "0"), ")")</f>
        <v>8 (3, 11)</v>
      </c>
      <c r="DH83" t="str">
        <f>_xlfn.CONCAT(TEXT(ROUND(T83,2), "0.00"), " (", TEXT(ROUND(U83,2), "0.00"), ", ",TEXT(ROUND(V83,2), "0.00"), ")")</f>
        <v>0.21 (0.10, 0.33)</v>
      </c>
      <c r="DI83" t="str">
        <f t="shared" si="3"/>
        <v>57.6</v>
      </c>
    </row>
    <row r="84" spans="1:113" x14ac:dyDescent="0.2">
      <c r="A84" t="str">
        <f>[1]summ_cities!A84</f>
        <v>Murrieta--Temecula--Menifee, CA</v>
      </c>
      <c r="B84">
        <f>[1]summ_cities!B84</f>
        <v>1349.1299671736799</v>
      </c>
      <c r="C84">
        <f>[1]summ_cities!C84</f>
        <v>1.50604227526774</v>
      </c>
      <c r="D84">
        <f>[1]summ_cities!D84</f>
        <v>0.96553799210055002</v>
      </c>
      <c r="E84">
        <f>[1]summ_cities!E84</f>
        <v>0</v>
      </c>
      <c r="F84">
        <f>[1]summ_cities!F84</f>
        <v>3.9397266060047298</v>
      </c>
      <c r="G84">
        <f>[1]summ_cities!G84</f>
        <v>0</v>
      </c>
      <c r="H84">
        <f>[1]summ_cities!H84</f>
        <v>0.46444464129137703</v>
      </c>
      <c r="I84">
        <f>[1]summ_cities!I84</f>
        <v>8.0693611704827308</v>
      </c>
      <c r="J84">
        <f>[1]summ_cities!J84</f>
        <v>0.53562802036675194</v>
      </c>
      <c r="K84">
        <f>[1]summ_cities!K84</f>
        <v>10.942215434664501</v>
      </c>
      <c r="L84">
        <f>[1]summ_cities!L84</f>
        <v>9.7117470532012504</v>
      </c>
      <c r="M84">
        <f>[1]summ_cities!M84</f>
        <v>12.1151301899356</v>
      </c>
      <c r="N84">
        <f>[1]summ_cities!N84</f>
        <v>4.4931771993673602</v>
      </c>
      <c r="O84">
        <f>[1]summ_cities!O84</f>
        <v>4.2262306830745002</v>
      </c>
      <c r="P84">
        <f>[1]summ_cities!P84</f>
        <v>4.8519468565172001</v>
      </c>
      <c r="Q84">
        <f>[1]summ_cities!Q84</f>
        <v>3.5308358996333999</v>
      </c>
      <c r="R84">
        <f>[1]summ_cities!R84</f>
        <v>2.3003675181700798</v>
      </c>
      <c r="S84">
        <f>[1]summ_cities!S84</f>
        <v>4.7037506549044599</v>
      </c>
      <c r="T84">
        <f>[1]summ_cities!T84</f>
        <v>0.20782476927115701</v>
      </c>
      <c r="U84">
        <f>[1]summ_cities!U84</f>
        <v>0.144167429539797</v>
      </c>
      <c r="V84">
        <f>[1]summ_cities!V84</f>
        <v>0.28781222438405202</v>
      </c>
      <c r="W84">
        <f>[1]summ_cities!W84</f>
        <v>441546</v>
      </c>
      <c r="X84">
        <f>[1]summ_cities!X84</f>
        <v>229810</v>
      </c>
      <c r="Y84">
        <f>[1]summ_cities!Y84</f>
        <v>0.65798163545156896</v>
      </c>
      <c r="Z84">
        <f>[1]summ_cities!Z84</f>
        <v>1.47640737907757</v>
      </c>
      <c r="AA84">
        <f>[1]summ_cities!AA84</f>
        <v>1.3103831759386999</v>
      </c>
      <c r="AB84">
        <f>[1]summ_cities!AB84</f>
        <v>1.6346660068711001</v>
      </c>
      <c r="AC84">
        <f>[1]summ_cities!AC84</f>
        <v>2.47815979188228E-5</v>
      </c>
      <c r="DF84" t="str">
        <f t="shared" si="2"/>
        <v>False</v>
      </c>
      <c r="DG84" t="str">
        <f>_xlfn.CONCAT(TEXT(ROUND(K84,0), "0"), " (", TEXT(ROUND(L84,0), "0"), ", ",TEXT(ROUND(M84,0), "0"), ")")</f>
        <v>11 (10, 12)</v>
      </c>
      <c r="DH84" t="str">
        <f>_xlfn.CONCAT(TEXT(ROUND(T84,2), "0.00"), " (", TEXT(ROUND(U84,2), "0.00"), ", ",TEXT(ROUND(V84,2), "0.00"), ")")</f>
        <v>0.21 (0.14, 0.29)</v>
      </c>
      <c r="DI84" t="str">
        <f t="shared" si="3"/>
        <v>24.8</v>
      </c>
    </row>
    <row r="85" spans="1:113" x14ac:dyDescent="0.2">
      <c r="A85" t="str">
        <f>[1]summ_cities!A85</f>
        <v>Monroe, LA</v>
      </c>
      <c r="B85">
        <f>[1]summ_cities!B85</f>
        <v>1631.41325557143</v>
      </c>
      <c r="C85">
        <f>[1]summ_cities!C85</f>
        <v>3.7371765489077302</v>
      </c>
      <c r="D85">
        <f>[1]summ_cities!D85</f>
        <v>0.18722187764460399</v>
      </c>
      <c r="E85">
        <f>[1]summ_cities!E85</f>
        <v>7.5841138052326498</v>
      </c>
      <c r="F85">
        <f>[1]summ_cities!F85</f>
        <v>0.79913060430233596</v>
      </c>
      <c r="G85">
        <f>[1]summ_cities!G85</f>
        <v>0</v>
      </c>
      <c r="H85">
        <f>[1]summ_cities!H85</f>
        <v>1.4183263290568799</v>
      </c>
      <c r="I85">
        <f>[1]summ_cities!I85</f>
        <v>14.2013305903017</v>
      </c>
      <c r="J85">
        <f>[1]summ_cities!J85</f>
        <v>0.30170664417417797</v>
      </c>
      <c r="K85">
        <f>[1]summ_cities!K85</f>
        <v>7.6743511873243104</v>
      </c>
      <c r="L85">
        <f>[1]summ_cities!L85</f>
        <v>-4.0262737024316504</v>
      </c>
      <c r="M85">
        <f>[1]summ_cities!M85</f>
        <v>14.440475428430601</v>
      </c>
      <c r="N85">
        <f>[1]summ_cities!N85</f>
        <v>4.4797439887898598</v>
      </c>
      <c r="O85">
        <f>[1]summ_cities!O85</f>
        <v>2.5492802603859799</v>
      </c>
      <c r="P85">
        <f>[1]summ_cities!P85</f>
        <v>5.7427668857728698</v>
      </c>
      <c r="Q85">
        <f>[1]summ_cities!Q85</f>
        <v>-6.3533246219940596</v>
      </c>
      <c r="R85">
        <f>[1]summ_cities!R85</f>
        <v>-18.053949511750002</v>
      </c>
      <c r="S85">
        <f>[1]summ_cities!S85</f>
        <v>0.412799619112309</v>
      </c>
      <c r="T85">
        <f>[1]summ_cities!T85</f>
        <v>0.216398605650758</v>
      </c>
      <c r="U85">
        <f>[1]summ_cities!U85</f>
        <v>0.10188175522446601</v>
      </c>
      <c r="V85">
        <f>[1]summ_cities!V85</f>
        <v>0.34648315634759103</v>
      </c>
      <c r="W85">
        <f>[1]summ_cities!W85</f>
        <v>116533</v>
      </c>
      <c r="X85">
        <f>[1]summ_cities!X85</f>
        <v>113818</v>
      </c>
      <c r="Y85">
        <f>[1]summ_cities!Y85</f>
        <v>0.17365478098335799</v>
      </c>
      <c r="Z85">
        <f>[1]summ_cities!Z85</f>
        <v>0.54708643767104703</v>
      </c>
      <c r="AA85">
        <f>[1]summ_cities!AA85</f>
        <v>-0.28702357804398698</v>
      </c>
      <c r="AB85">
        <f>[1]summ_cities!AB85</f>
        <v>1.0294275134900099</v>
      </c>
      <c r="AC85">
        <f>[1]summ_cities!AC85</f>
        <v>6.5855604741354905E-5</v>
      </c>
      <c r="DF85" t="str">
        <f t="shared" si="2"/>
        <v>False</v>
      </c>
      <c r="DG85" t="str">
        <f>_xlfn.CONCAT(TEXT(ROUND(K85,0), "0"), " (", TEXT(ROUND(L85,0), "0"), ", ",TEXT(ROUND(M85,0), "0"), ")")</f>
        <v>8 (-4, 14)</v>
      </c>
      <c r="DH85" t="str">
        <f>_xlfn.CONCAT(TEXT(ROUND(T85,2), "0.00"), " (", TEXT(ROUND(U85,2), "0.00"), ", ",TEXT(ROUND(V85,2), "0.00"), ")")</f>
        <v>0.22 (0.10, 0.35)</v>
      </c>
      <c r="DI85" t="str">
        <f t="shared" si="3"/>
        <v>65.9</v>
      </c>
    </row>
    <row r="86" spans="1:113" x14ac:dyDescent="0.2">
      <c r="A86" t="str">
        <f>[1]summ_cities!A86</f>
        <v>Merced, CA</v>
      </c>
      <c r="B86">
        <f>[1]summ_cities!B86</f>
        <v>3074.3676462123599</v>
      </c>
      <c r="C86">
        <f>[1]summ_cities!C86</f>
        <v>0.996184044016313</v>
      </c>
      <c r="D86">
        <f>[1]summ_cities!D86</f>
        <v>0.31035942040488701</v>
      </c>
      <c r="E86">
        <f>[1]summ_cities!E86</f>
        <v>0</v>
      </c>
      <c r="F86">
        <f>[1]summ_cities!F86</f>
        <v>70.478777505514401</v>
      </c>
      <c r="G86">
        <f>[1]summ_cities!G86</f>
        <v>0</v>
      </c>
      <c r="H86">
        <f>[1]summ_cities!H86</f>
        <v>0.88330364772181902</v>
      </c>
      <c r="I86">
        <f>[1]summ_cities!I86</f>
        <v>73.105153991428494</v>
      </c>
      <c r="J86">
        <f>[1]summ_cities!J86</f>
        <v>0.232421338308895</v>
      </c>
      <c r="K86">
        <f>[1]summ_cities!K86</f>
        <v>146.48404813343399</v>
      </c>
      <c r="L86">
        <f>[1]summ_cities!L86</f>
        <v>130.201732032362</v>
      </c>
      <c r="M86">
        <f>[1]summ_cities!M86</f>
        <v>170.511598136445</v>
      </c>
      <c r="N86">
        <f>[1]summ_cities!N86</f>
        <v>4.1543228243383501</v>
      </c>
      <c r="O86">
        <f>[1]summ_cities!O86</f>
        <v>3.45302179512495</v>
      </c>
      <c r="P86">
        <f>[1]summ_cities!P86</f>
        <v>5.2770181285425801</v>
      </c>
      <c r="Q86">
        <f>[1]summ_cities!Q86</f>
        <v>73.583002177467904</v>
      </c>
      <c r="R86">
        <f>[1]summ_cities!R86</f>
        <v>57.300686076396303</v>
      </c>
      <c r="S86">
        <f>[1]summ_cities!S86</f>
        <v>97.610552180479004</v>
      </c>
      <c r="T86">
        <f>[1]summ_cities!T86</f>
        <v>0.43721301967860199</v>
      </c>
      <c r="U86">
        <f>[1]summ_cities!U86</f>
        <v>0.26772372587098298</v>
      </c>
      <c r="V86">
        <f>[1]summ_cities!V86</f>
        <v>0.63185510154703395</v>
      </c>
      <c r="W86">
        <f>[1]summ_cities!W86</f>
        <v>136969</v>
      </c>
      <c r="X86">
        <f>[1]summ_cities!X86</f>
        <v>110483</v>
      </c>
      <c r="Y86">
        <f>[1]summ_cities!Y86</f>
        <v>0.20410803546213999</v>
      </c>
      <c r="Z86">
        <f>[1]summ_cities!Z86</f>
        <v>2.0093545464616902</v>
      </c>
      <c r="AA86">
        <f>[1]summ_cities!AA86</f>
        <v>1.78600636417489</v>
      </c>
      <c r="AB86">
        <f>[1]summ_cities!AB86</f>
        <v>2.3389458395348299</v>
      </c>
      <c r="AC86">
        <f>[1]summ_cities!AC86</f>
        <v>1.0694686252614399E-3</v>
      </c>
      <c r="DF86" t="str">
        <f t="shared" si="2"/>
        <v>False</v>
      </c>
      <c r="DG86" t="str">
        <f>_xlfn.CONCAT(TEXT(ROUND(K86,0), "0"), " (", TEXT(ROUND(L86,0), "0"), ", ",TEXT(ROUND(M86,0), "0"), ")")</f>
        <v>146 (130, 171)</v>
      </c>
      <c r="DH86" t="str">
        <f>_xlfn.CONCAT(TEXT(ROUND(T86,2), "0.00"), " (", TEXT(ROUND(U86,2), "0.00"), ", ",TEXT(ROUND(V86,2), "0.00"), ")")</f>
        <v>0.44 (0.27, 0.63)</v>
      </c>
      <c r="DI86" t="str">
        <f t="shared" si="3"/>
        <v>1069.5</v>
      </c>
    </row>
    <row r="87" spans="1:113" x14ac:dyDescent="0.2">
      <c r="A87" t="str">
        <f>[1]summ_cities!A87</f>
        <v>Abilene, TX</v>
      </c>
      <c r="B87">
        <f>[1]summ_cities!B87</f>
        <v>2449.3795663416399</v>
      </c>
      <c r="C87">
        <f>[1]summ_cities!C87</f>
        <v>2.3626389909827501</v>
      </c>
      <c r="D87">
        <f>[1]summ_cities!D87</f>
        <v>0.68293788199321503</v>
      </c>
      <c r="E87">
        <f>[1]summ_cities!E87</f>
        <v>1.49939842359579</v>
      </c>
      <c r="F87">
        <f>[1]summ_cities!F87</f>
        <v>2.7508919644202598</v>
      </c>
      <c r="G87">
        <f>[1]summ_cities!G87</f>
        <v>0</v>
      </c>
      <c r="H87">
        <f>[1]summ_cities!H87</f>
        <v>0.19841592546845099</v>
      </c>
      <c r="I87">
        <f>[1]summ_cities!I87</f>
        <v>8.0037920951962391</v>
      </c>
      <c r="J87">
        <f>[1]summ_cities!J87</f>
        <v>0.34496208877092099</v>
      </c>
      <c r="K87">
        <f>[1]summ_cities!K87</f>
        <v>9.2347135787389991</v>
      </c>
      <c r="L87">
        <f>[1]summ_cities!L87</f>
        <v>8.1420962540995294</v>
      </c>
      <c r="M87">
        <f>[1]summ_cities!M87</f>
        <v>10.2059108805403</v>
      </c>
      <c r="N87">
        <f>[1]summ_cities!N87</f>
        <v>4.0143718013998901</v>
      </c>
      <c r="O87">
        <f>[1]summ_cities!O87</f>
        <v>3.2471037370653502</v>
      </c>
      <c r="P87">
        <f>[1]summ_cities!P87</f>
        <v>4.90056232322278</v>
      </c>
      <c r="Q87">
        <f>[1]summ_cities!Q87</f>
        <v>1.3954683035076001</v>
      </c>
      <c r="R87">
        <f>[1]summ_cities!R87</f>
        <v>0.302850978868132</v>
      </c>
      <c r="S87">
        <f>[1]summ_cities!S87</f>
        <v>2.3666656053089499</v>
      </c>
      <c r="T87">
        <f>[1]summ_cities!T87</f>
        <v>0.20457275376835801</v>
      </c>
      <c r="U87">
        <f>[1]summ_cities!U87</f>
        <v>9.8056772889844102E-2</v>
      </c>
      <c r="V87">
        <f>[1]summ_cities!V87</f>
        <v>0.33738374472391902</v>
      </c>
      <c r="W87">
        <f>[1]summ_cities!W87</f>
        <v>110421</v>
      </c>
      <c r="X87">
        <f>[1]summ_cities!X87</f>
        <v>107041</v>
      </c>
      <c r="Y87">
        <f>[1]summ_cities!Y87</f>
        <v>0.16454681996484499</v>
      </c>
      <c r="Z87">
        <f>[1]summ_cities!Z87</f>
        <v>1.17801054240727</v>
      </c>
      <c r="AA87">
        <f>[1]summ_cities!AA87</f>
        <v>1.0386326703955799</v>
      </c>
      <c r="AB87">
        <f>[1]summ_cities!AB87</f>
        <v>1.30189967557037</v>
      </c>
      <c r="AC87">
        <f>[1]summ_cities!AC87</f>
        <v>8.3631859689180506E-5</v>
      </c>
      <c r="DF87" t="str">
        <f t="shared" si="2"/>
        <v>False</v>
      </c>
      <c r="DG87" t="str">
        <f>_xlfn.CONCAT(TEXT(ROUND(K87,0), "0"), " (", TEXT(ROUND(L87,0), "0"), ", ",TEXT(ROUND(M87,0), "0"), ")")</f>
        <v>9 (8, 10)</v>
      </c>
      <c r="DH87" t="str">
        <f>_xlfn.CONCAT(TEXT(ROUND(T87,2), "0.00"), " (", TEXT(ROUND(U87,2), "0.00"), ", ",TEXT(ROUND(V87,2), "0.00"), ")")</f>
        <v>0.20 (0.10, 0.34)</v>
      </c>
      <c r="DI87" t="str">
        <f t="shared" si="3"/>
        <v>83.6</v>
      </c>
    </row>
    <row r="88" spans="1:113" x14ac:dyDescent="0.2">
      <c r="A88" t="str">
        <f>[1]summ_cities!A88</f>
        <v>Charleston, WV</v>
      </c>
      <c r="B88">
        <f>[1]summ_cities!B88</f>
        <v>5140.7606526802601</v>
      </c>
      <c r="C88">
        <f>[1]summ_cities!C88</f>
        <v>5.0926764320005002</v>
      </c>
      <c r="D88">
        <f>[1]summ_cities!D88</f>
        <v>0.42332682958939</v>
      </c>
      <c r="E88">
        <f>[1]summ_cities!E88</f>
        <v>27.5031985759693</v>
      </c>
      <c r="F88">
        <f>[1]summ_cities!F88</f>
        <v>0.924709825933964</v>
      </c>
      <c r="G88">
        <f>[1]summ_cities!G88</f>
        <v>84.951285890943197</v>
      </c>
      <c r="H88">
        <f>[1]summ_cities!H88</f>
        <v>1.6205861918325299</v>
      </c>
      <c r="I88">
        <f>[1]summ_cities!I88</f>
        <v>122.592553223056</v>
      </c>
      <c r="J88">
        <f>[1]summ_cities!J88</f>
        <v>1.84847587075407</v>
      </c>
      <c r="K88">
        <f>[1]summ_cities!K88</f>
        <v>24.006367822325402</v>
      </c>
      <c r="L88">
        <f>[1]summ_cities!L88</f>
        <v>-3.0991379250017999</v>
      </c>
      <c r="M88">
        <f>[1]summ_cities!M88</f>
        <v>52.468154417742497</v>
      </c>
      <c r="N88">
        <f>[1]summ_cities!N88</f>
        <v>3.7759217322790399</v>
      </c>
      <c r="O88">
        <f>[1]summ_cities!O88</f>
        <v>3.1989243807150598</v>
      </c>
      <c r="P88">
        <f>[1]summ_cities!P88</f>
        <v>4.2444147857494396</v>
      </c>
      <c r="Q88">
        <f>[1]summ_cities!Q88</f>
        <v>-98.357891794697593</v>
      </c>
      <c r="R88">
        <f>[1]summ_cities!R88</f>
        <v>-125.463397542024</v>
      </c>
      <c r="S88">
        <f>[1]summ_cities!S88</f>
        <v>-69.896105199280399</v>
      </c>
      <c r="T88">
        <f>[1]summ_cities!T88</f>
        <v>0.51900258655485199</v>
      </c>
      <c r="U88">
        <f>[1]summ_cities!U88</f>
        <v>0.28591508094596901</v>
      </c>
      <c r="V88">
        <f>[1]summ_cities!V88</f>
        <v>0.75823182652820498</v>
      </c>
      <c r="W88">
        <f>[1]summ_cities!W88</f>
        <v>153199</v>
      </c>
      <c r="X88">
        <f>[1]summ_cities!X88</f>
        <v>182991</v>
      </c>
      <c r="Y88">
        <f>[1]summ_cities!Y88</f>
        <v>0.22829360603322199</v>
      </c>
      <c r="Z88">
        <f>[1]summ_cities!Z88</f>
        <v>0.19618774221705501</v>
      </c>
      <c r="AA88">
        <f>[1]summ_cities!AA88</f>
        <v>-2.53271497306609E-2</v>
      </c>
      <c r="AB88">
        <f>[1]summ_cities!AB88</f>
        <v>0.42878659652710599</v>
      </c>
      <c r="AC88">
        <f>[1]summ_cities!AC88</f>
        <v>1.56700551715908E-4</v>
      </c>
      <c r="DF88" t="str">
        <f t="shared" si="2"/>
        <v>False</v>
      </c>
      <c r="DG88" t="str">
        <f>_xlfn.CONCAT(TEXT(ROUND(K88,0), "0"), " (", TEXT(ROUND(L88,0), "0"), ", ",TEXT(ROUND(M88,0), "0"), ")")</f>
        <v>24 (-3, 52)</v>
      </c>
      <c r="DH88" t="str">
        <f>_xlfn.CONCAT(TEXT(ROUND(T88,2), "0.00"), " (", TEXT(ROUND(U88,2), "0.00"), ", ",TEXT(ROUND(V88,2), "0.00"), ")")</f>
        <v>0.52 (0.29, 0.76)</v>
      </c>
      <c r="DI88" t="str">
        <f t="shared" si="3"/>
        <v>156.7</v>
      </c>
    </row>
    <row r="89" spans="1:113" x14ac:dyDescent="0.2">
      <c r="A89" t="str">
        <f>[1]summ_cities!A89</f>
        <v>Odessa, TX</v>
      </c>
      <c r="B89">
        <f>[1]summ_cities!B89</f>
        <v>2560.6211822012001</v>
      </c>
      <c r="C89">
        <f>[1]summ_cities!C89</f>
        <v>3.6395964989937402</v>
      </c>
      <c r="D89">
        <f>[1]summ_cities!D89</f>
        <v>0.25636086601145802</v>
      </c>
      <c r="E89">
        <f>[1]summ_cities!E89</f>
        <v>75.927949124557998</v>
      </c>
      <c r="F89">
        <f>[1]summ_cities!F89</f>
        <v>0.77885807996281098</v>
      </c>
      <c r="G89">
        <f>[1]summ_cities!G89</f>
        <v>0</v>
      </c>
      <c r="H89">
        <f>[1]summ_cities!H89</f>
        <v>0.13785304007485</v>
      </c>
      <c r="I89">
        <f>[1]summ_cities!I89</f>
        <v>81.329404932208902</v>
      </c>
      <c r="J89">
        <f>[1]summ_cities!J89</f>
        <v>0.40042151558170502</v>
      </c>
      <c r="K89">
        <f>[1]summ_cities!K89</f>
        <v>175.10013691262699</v>
      </c>
      <c r="L89">
        <f>[1]summ_cities!L89</f>
        <v>138.642166543592</v>
      </c>
      <c r="M89">
        <f>[1]summ_cities!M89</f>
        <v>217.00071879727</v>
      </c>
      <c r="N89">
        <f>[1]summ_cities!N89</f>
        <v>3.72040490795067</v>
      </c>
      <c r="O89">
        <f>[1]summ_cities!O89</f>
        <v>1.72202203923655</v>
      </c>
      <c r="P89">
        <f>[1]summ_cities!P89</f>
        <v>5.0124063067647704</v>
      </c>
      <c r="Q89">
        <f>[1]summ_cities!Q89</f>
        <v>93.959097787444506</v>
      </c>
      <c r="R89">
        <f>[1]summ_cities!R89</f>
        <v>57.501127418409801</v>
      </c>
      <c r="S89">
        <f>[1]summ_cities!S89</f>
        <v>135.859679672087</v>
      </c>
      <c r="T89">
        <f>[1]summ_cities!T89</f>
        <v>0.46261674824511201</v>
      </c>
      <c r="U89">
        <f>[1]summ_cities!U89</f>
        <v>0.35860861912973402</v>
      </c>
      <c r="V89">
        <f>[1]summ_cities!V89</f>
        <v>0.57585434561765902</v>
      </c>
      <c r="W89">
        <f>[1]summ_cities!W89</f>
        <v>126405</v>
      </c>
      <c r="X89">
        <f>[1]summ_cities!X89</f>
        <v>111395</v>
      </c>
      <c r="Y89">
        <f>[1]summ_cities!Y89</f>
        <v>0.188365807026347</v>
      </c>
      <c r="Z89">
        <f>[1]summ_cities!Z89</f>
        <v>2.1579725722083301</v>
      </c>
      <c r="AA89">
        <f>[1]summ_cities!AA89</f>
        <v>1.7086565323584</v>
      </c>
      <c r="AB89">
        <f>[1]summ_cities!AB89</f>
        <v>2.6743645525969399</v>
      </c>
      <c r="AC89">
        <f>[1]summ_cities!AC89</f>
        <v>1.3852310977621699E-3</v>
      </c>
      <c r="DF89" t="str">
        <f t="shared" si="2"/>
        <v>False</v>
      </c>
      <c r="DG89" t="str">
        <f>_xlfn.CONCAT(TEXT(ROUND(K89,0), "0"), " (", TEXT(ROUND(L89,0), "0"), ", ",TEXT(ROUND(M89,0), "0"), ")")</f>
        <v>175 (139, 217)</v>
      </c>
      <c r="DH89" t="str">
        <f>_xlfn.CONCAT(TEXT(ROUND(T89,2), "0.00"), " (", TEXT(ROUND(U89,2), "0.00"), ", ",TEXT(ROUND(V89,2), "0.00"), ")")</f>
        <v>0.46 (0.36, 0.58)</v>
      </c>
      <c r="DI89" t="str">
        <f t="shared" si="3"/>
        <v>1385.2</v>
      </c>
    </row>
    <row r="90" spans="1:113" x14ac:dyDescent="0.2">
      <c r="A90" t="str">
        <f>[1]summ_cities!A90</f>
        <v>Avondale--Goodyear, AZ</v>
      </c>
      <c r="B90">
        <f>[1]summ_cities!B90</f>
        <v>724.52033182396303</v>
      </c>
      <c r="C90">
        <f>[1]summ_cities!C90</f>
        <v>1.5755501261326299</v>
      </c>
      <c r="D90">
        <f>[1]summ_cities!D90</f>
        <v>0.29684387277700103</v>
      </c>
      <c r="E90">
        <f>[1]summ_cities!E90</f>
        <v>0</v>
      </c>
      <c r="F90">
        <f>[1]summ_cities!F90</f>
        <v>3.0629882191696498</v>
      </c>
      <c r="G90">
        <f>[1]summ_cities!G90</f>
        <v>0</v>
      </c>
      <c r="H90">
        <f>[1]summ_cities!H90</f>
        <v>0.138069560002752</v>
      </c>
      <c r="I90">
        <f>[1]summ_cities!I90</f>
        <v>5.4948608177682097</v>
      </c>
      <c r="J90">
        <f>[1]summ_cities!J90</f>
        <v>0.12778309939680599</v>
      </c>
      <c r="K90">
        <f>[1]summ_cities!K90</f>
        <v>5.4611317587686399</v>
      </c>
      <c r="L90">
        <f>[1]summ_cities!L90</f>
        <v>4.5415487705951101</v>
      </c>
      <c r="M90">
        <f>[1]summ_cities!M90</f>
        <v>6.1342949844051304</v>
      </c>
      <c r="N90">
        <f>[1]summ_cities!N90</f>
        <v>2.4218743360547301</v>
      </c>
      <c r="O90">
        <f>[1]summ_cities!O90</f>
        <v>2.1167950972699998</v>
      </c>
      <c r="P90">
        <f>[1]summ_cities!P90</f>
        <v>2.66334951212961</v>
      </c>
      <c r="Q90">
        <f>[1]summ_cities!Q90</f>
        <v>0.25989688128979899</v>
      </c>
      <c r="R90">
        <f>[1]summ_cities!R90</f>
        <v>-0.65968610688373097</v>
      </c>
      <c r="S90">
        <f>[1]summ_cities!S90</f>
        <v>0.93306010692628805</v>
      </c>
      <c r="T90">
        <f>[1]summ_cities!T90</f>
        <v>0.41962456363795297</v>
      </c>
      <c r="U90">
        <f>[1]summ_cities!U90</f>
        <v>0.27393193660319798</v>
      </c>
      <c r="V90">
        <f>[1]summ_cities!V90</f>
        <v>0.57215850327995799</v>
      </c>
      <c r="W90">
        <f>[1]summ_cities!W90</f>
        <v>197041</v>
      </c>
      <c r="X90">
        <f>[1]summ_cities!X90</f>
        <v>67875</v>
      </c>
      <c r="Y90">
        <f>[1]summ_cities!Y90</f>
        <v>0.293625940289375</v>
      </c>
      <c r="Z90">
        <f>[1]summ_cities!Z90</f>
        <v>1.04996830318414</v>
      </c>
      <c r="AA90">
        <f>[1]summ_cities!AA90</f>
        <v>0.873167406890208</v>
      </c>
      <c r="AB90">
        <f>[1]summ_cities!AB90</f>
        <v>1.1793920345659401</v>
      </c>
      <c r="AC90">
        <f>[1]summ_cities!AC90</f>
        <v>2.7715712764189299E-5</v>
      </c>
      <c r="DF90" t="str">
        <f t="shared" si="2"/>
        <v>False</v>
      </c>
      <c r="DG90" t="str">
        <f>_xlfn.CONCAT(TEXT(ROUND(K90,0), "0"), " (", TEXT(ROUND(L90,0), "0"), ", ",TEXT(ROUND(M90,0), "0"), ")")</f>
        <v>5 (5, 6)</v>
      </c>
      <c r="DH90" t="str">
        <f>_xlfn.CONCAT(TEXT(ROUND(T90,2), "0.00"), " (", TEXT(ROUND(U90,2), "0.00"), ", ",TEXT(ROUND(V90,2), "0.00"), ")")</f>
        <v>0.42 (0.27, 0.57)</v>
      </c>
      <c r="DI90" t="str">
        <f t="shared" si="3"/>
        <v>27.7</v>
      </c>
    </row>
    <row r="91" spans="1:113" x14ac:dyDescent="0.2">
      <c r="A91" t="str">
        <f>[1]summ_cities!A91</f>
        <v>Midland, TX</v>
      </c>
      <c r="B91">
        <f>[1]summ_cities!B91</f>
        <v>1544.8879109966099</v>
      </c>
      <c r="C91">
        <f>[1]summ_cities!C91</f>
        <v>2.3720986056600299</v>
      </c>
      <c r="D91">
        <f>[1]summ_cities!D91</f>
        <v>0.14565211968765601</v>
      </c>
      <c r="E91">
        <f>[1]summ_cities!E91</f>
        <v>76.718844052252805</v>
      </c>
      <c r="F91">
        <f>[1]summ_cities!F91</f>
        <v>1.4133734210170901</v>
      </c>
      <c r="G91">
        <f>[1]summ_cities!G91</f>
        <v>0</v>
      </c>
      <c r="H91">
        <f>[1]summ_cities!H91</f>
        <v>0.19462058805450899</v>
      </c>
      <c r="I91">
        <f>[1]summ_cities!I91</f>
        <v>81.506518145721103</v>
      </c>
      <c r="J91">
        <f>[1]summ_cities!J91</f>
        <v>0.486376092735466</v>
      </c>
      <c r="K91">
        <f>[1]summ_cities!K91</f>
        <v>40.629904219740297</v>
      </c>
      <c r="L91">
        <f>[1]summ_cities!L91</f>
        <v>-21.921442616246399</v>
      </c>
      <c r="M91">
        <f>[1]summ_cities!M91</f>
        <v>89.556695453693294</v>
      </c>
      <c r="N91">
        <f>[1]summ_cities!N91</f>
        <v>1.63794298038127</v>
      </c>
      <c r="O91">
        <f>[1]summ_cities!O91</f>
        <v>0.13005991998473601</v>
      </c>
      <c r="P91">
        <f>[1]summ_cities!P91</f>
        <v>3.23298071890681</v>
      </c>
      <c r="Q91">
        <f>[1]summ_cities!Q91</f>
        <v>-40.701060659667299</v>
      </c>
      <c r="R91">
        <f>[1]summ_cities!R91</f>
        <v>-103.252407495654</v>
      </c>
      <c r="S91">
        <f>[1]summ_cities!S91</f>
        <v>8.2257305742856897</v>
      </c>
      <c r="T91">
        <f>[1]summ_cities!T91</f>
        <v>0.70565887303948605</v>
      </c>
      <c r="U91">
        <f>[1]summ_cities!U91</f>
        <v>0.52008940990723995</v>
      </c>
      <c r="V91">
        <f>[1]summ_cities!V91</f>
        <v>0.85821493421279904</v>
      </c>
      <c r="W91">
        <f>[1]summ_cities!W91</f>
        <v>117807</v>
      </c>
      <c r="X91">
        <f>[1]summ_cities!X91</f>
        <v>99221</v>
      </c>
      <c r="Y91">
        <f>[1]summ_cities!Y91</f>
        <v>0.17555326631345999</v>
      </c>
      <c r="Z91">
        <f>[1]summ_cities!Z91</f>
        <v>0.49956255013061401</v>
      </c>
      <c r="AA91">
        <f>[1]summ_cities!AA91</f>
        <v>-0.26953378272039602</v>
      </c>
      <c r="AB91">
        <f>[1]summ_cities!AB91</f>
        <v>1.1011389768519499</v>
      </c>
      <c r="AC91">
        <f>[1]summ_cities!AC91</f>
        <v>3.4488531428302399E-4</v>
      </c>
      <c r="DF91" t="str">
        <f t="shared" si="2"/>
        <v>False</v>
      </c>
      <c r="DG91" t="str">
        <f>_xlfn.CONCAT(TEXT(ROUND(K91,0), "0"), " (", TEXT(ROUND(L91,0), "0"), ", ",TEXT(ROUND(M91,0), "0"), ")")</f>
        <v>41 (-22, 90)</v>
      </c>
      <c r="DH91" t="str">
        <f>_xlfn.CONCAT(TEXT(ROUND(T91,2), "0.00"), " (", TEXT(ROUND(U91,2), "0.00"), ", ",TEXT(ROUND(V91,2), "0.00"), ")")</f>
        <v>0.71 (0.52, 0.86)</v>
      </c>
      <c r="DI91" t="str">
        <f t="shared" si="3"/>
        <v>344.9</v>
      </c>
    </row>
    <row r="92" spans="1:113" x14ac:dyDescent="0.2">
      <c r="A92" t="str">
        <f>[1]summ_cities!A92</f>
        <v>Las Cruces, NM</v>
      </c>
      <c r="B92">
        <f>[1]summ_cities!B92</f>
        <v>3267.3458771118499</v>
      </c>
      <c r="C92">
        <f>[1]summ_cities!C92</f>
        <v>0.64563404896958898</v>
      </c>
      <c r="D92">
        <f>[1]summ_cities!D92</f>
        <v>0.296134428270247</v>
      </c>
      <c r="E92">
        <f>[1]summ_cities!E92</f>
        <v>0.76898950067153804</v>
      </c>
      <c r="F92">
        <f>[1]summ_cities!F92</f>
        <v>5.2063654318781198</v>
      </c>
      <c r="G92">
        <f>[1]summ_cities!G92</f>
        <v>0</v>
      </c>
      <c r="H92">
        <f>[1]summ_cities!H92</f>
        <v>0.24842579514051899</v>
      </c>
      <c r="I92">
        <f>[1]summ_cities!I92</f>
        <v>7.5525187620234497</v>
      </c>
      <c r="J92">
        <f>[1]summ_cities!J92</f>
        <v>0.19533281184135901</v>
      </c>
      <c r="K92">
        <f>[1]summ_cities!K92</f>
        <v>6.2696660403774302</v>
      </c>
      <c r="L92">
        <f>[1]summ_cities!L92</f>
        <v>3.70378800154388</v>
      </c>
      <c r="M92">
        <f>[1]summ_cities!M92</f>
        <v>8.2337817121782209</v>
      </c>
      <c r="N92">
        <f>[1]summ_cities!N92</f>
        <v>0.94061223261382398</v>
      </c>
      <c r="O92">
        <f>[1]summ_cities!O92</f>
        <v>0.32632004177727397</v>
      </c>
      <c r="P92">
        <f>[1]summ_cities!P92</f>
        <v>1.4195215508899699</v>
      </c>
      <c r="Q92">
        <f>[1]summ_cities!Q92</f>
        <v>-1.09121597639394</v>
      </c>
      <c r="R92">
        <f>[1]summ_cities!R92</f>
        <v>-3.6570940152274898</v>
      </c>
      <c r="S92">
        <f>[1]summ_cities!S92</f>
        <v>0.87289969540684198</v>
      </c>
      <c r="T92">
        <f>[1]summ_cities!T92</f>
        <v>0.205794487353509</v>
      </c>
      <c r="U92">
        <f>[1]summ_cities!U92</f>
        <v>0.132188756488444</v>
      </c>
      <c r="V92">
        <f>[1]summ_cities!V92</f>
        <v>0.295283386067552</v>
      </c>
      <c r="W92">
        <f>[1]summ_cities!W92</f>
        <v>128600</v>
      </c>
      <c r="X92">
        <f>[1]summ_cities!X92</f>
        <v>104186</v>
      </c>
      <c r="Y92">
        <f>[1]summ_cities!Y92</f>
        <v>0.191636745252073</v>
      </c>
      <c r="Z92">
        <f>[1]summ_cities!Z92</f>
        <v>0.85175472532942798</v>
      </c>
      <c r="AA92">
        <f>[1]summ_cities!AA92</f>
        <v>0.50317176570755995</v>
      </c>
      <c r="AB92">
        <f>[1]summ_cities!AB92</f>
        <v>1.11858629080292</v>
      </c>
      <c r="AC92">
        <f>[1]summ_cities!AC92</f>
        <v>4.8753235150679899E-5</v>
      </c>
      <c r="DF92" t="str">
        <f t="shared" si="2"/>
        <v>False</v>
      </c>
      <c r="DG92" t="str">
        <f>_xlfn.CONCAT(TEXT(ROUND(K92,0), "0"), " (", TEXT(ROUND(L92,0), "0"), ", ",TEXT(ROUND(M92,0), "0"), ")")</f>
        <v>6 (4, 8)</v>
      </c>
      <c r="DH92" t="str">
        <f>_xlfn.CONCAT(TEXT(ROUND(T92,2), "0.00"), " (", TEXT(ROUND(U92,2), "0.00"), ", ",TEXT(ROUND(V92,2), "0.00"), ")")</f>
        <v>0.21 (0.13, 0.30)</v>
      </c>
      <c r="DI92" t="str">
        <f t="shared" si="3"/>
        <v>48.8</v>
      </c>
    </row>
    <row r="93" spans="1:113" x14ac:dyDescent="0.2">
      <c r="A93" t="str">
        <f>[1]summ_cities!A93</f>
        <v>Pueblo, CO</v>
      </c>
      <c r="B93">
        <f>[1]summ_cities!B93</f>
        <v>1519.07688561946</v>
      </c>
      <c r="C93">
        <f>[1]summ_cities!C93</f>
        <v>4.0376963720967201</v>
      </c>
      <c r="D93">
        <f>[1]summ_cities!D93</f>
        <v>0.105200984947956</v>
      </c>
      <c r="E93">
        <f>[1]summ_cities!E93</f>
        <v>6.6218378106683504E-3</v>
      </c>
      <c r="F93">
        <f>[1]summ_cities!F93</f>
        <v>0.87284123082885801</v>
      </c>
      <c r="G93">
        <f>[1]summ_cities!G93</f>
        <v>0</v>
      </c>
      <c r="H93">
        <f>[1]summ_cities!H93</f>
        <v>0.26183934104937601</v>
      </c>
      <c r="I93">
        <f>[1]summ_cities!I93</f>
        <v>5.7861340343382999</v>
      </c>
      <c r="J93">
        <f>[1]summ_cities!J93</f>
        <v>0.29845061625035901</v>
      </c>
      <c r="K93">
        <f>[1]summ_cities!K93</f>
        <v>0.80469518778846505</v>
      </c>
      <c r="L93">
        <f>[1]summ_cities!L93</f>
        <v>-2.5969634449610299</v>
      </c>
      <c r="M93">
        <f>[1]summ_cities!M93</f>
        <v>2.8659551822711302</v>
      </c>
      <c r="N93">
        <f>[1]summ_cities!N93</f>
        <v>0.43093988523888799</v>
      </c>
      <c r="O93">
        <f>[1]summ_cities!O93</f>
        <v>-2.46560275066778</v>
      </c>
      <c r="P93">
        <f>[1]summ_cities!P93</f>
        <v>2.1648028719801</v>
      </c>
      <c r="Q93">
        <f>[1]summ_cities!Q93</f>
        <v>-4.77795519519547</v>
      </c>
      <c r="R93">
        <f>[1]summ_cities!R93</f>
        <v>-8.1796138279449799</v>
      </c>
      <c r="S93">
        <f>[1]summ_cities!S93</f>
        <v>-2.7166952007127998</v>
      </c>
      <c r="T93">
        <f>[1]summ_cities!T93</f>
        <v>0.26471491173935602</v>
      </c>
      <c r="U93">
        <f>[1]summ_cities!U93</f>
        <v>0.15747029342503699</v>
      </c>
      <c r="V93">
        <f>[1]summ_cities!V93</f>
        <v>0.38735423584426798</v>
      </c>
      <c r="W93">
        <f>[1]summ_cities!W93</f>
        <v>136550</v>
      </c>
      <c r="X93">
        <f>[1]summ_cities!X93</f>
        <v>123351</v>
      </c>
      <c r="Y93">
        <f>[1]summ_cities!Y93</f>
        <v>0.203483651354359</v>
      </c>
      <c r="Z93">
        <f>[1]summ_cities!Z93</f>
        <v>0.144142142635547</v>
      </c>
      <c r="AA93">
        <f>[1]summ_cities!AA93</f>
        <v>-0.46518468232878202</v>
      </c>
      <c r="AB93">
        <f>[1]summ_cities!AB93</f>
        <v>0.51336820070385103</v>
      </c>
      <c r="AC93">
        <f>[1]summ_cities!AC93</f>
        <v>5.8930442166859396E-6</v>
      </c>
      <c r="DF93" t="str">
        <f t="shared" si="2"/>
        <v>False</v>
      </c>
      <c r="DG93" t="str">
        <f>_xlfn.CONCAT(TEXT(ROUND(K93,0), "0"), " (", TEXT(ROUND(L93,0), "0"), ", ",TEXT(ROUND(M93,0), "0"), ")")</f>
        <v>1 (-3, 3)</v>
      </c>
      <c r="DH93" t="str">
        <f>_xlfn.CONCAT(TEXT(ROUND(T93,2), "0.00"), " (", TEXT(ROUND(U93,2), "0.00"), ", ",TEXT(ROUND(V93,2), "0.00"), ")")</f>
        <v>0.26 (0.16, 0.39)</v>
      </c>
      <c r="DI93" t="str">
        <f t="shared" si="3"/>
        <v>5.9</v>
      </c>
    </row>
    <row r="94" spans="1:113" x14ac:dyDescent="0.2">
      <c r="A94" t="str">
        <f>[1]summ_cities!A94</f>
        <v>Simi Valley, CA</v>
      </c>
      <c r="B94">
        <f>[1]summ_cities!B94</f>
        <v>178.837212002417</v>
      </c>
      <c r="C94">
        <f>[1]summ_cities!C94</f>
        <v>2.0973788169366498</v>
      </c>
      <c r="D94">
        <f>[1]summ_cities!D94</f>
        <v>0.115441382450133</v>
      </c>
      <c r="E94">
        <f>[1]summ_cities!E94</f>
        <v>5.3889999571738401E-2</v>
      </c>
      <c r="F94">
        <f>[1]summ_cities!F94</f>
        <v>3.2798459037434502E-2</v>
      </c>
      <c r="G94">
        <f>[1]summ_cities!G94</f>
        <v>0</v>
      </c>
      <c r="H94">
        <f>[1]summ_cities!H94</f>
        <v>0.16340082884752699</v>
      </c>
      <c r="I94">
        <f>[1]summ_cities!I94</f>
        <v>2.7823252777288201</v>
      </c>
      <c r="J94">
        <f>[1]summ_cities!J94</f>
        <v>0.132836705923978</v>
      </c>
      <c r="K94">
        <f>[1]summ_cities!K94</f>
        <v>-1.33459262321147</v>
      </c>
      <c r="L94">
        <f>[1]summ_cities!L94</f>
        <v>-3.82069896907017</v>
      </c>
      <c r="M94">
        <f>[1]summ_cities!M94</f>
        <v>0.39233734729270497</v>
      </c>
      <c r="N94">
        <f>[1]summ_cities!N94</f>
        <v>-1.2223826786201899</v>
      </c>
      <c r="O94">
        <f>[1]summ_cities!O94</f>
        <v>-3.4994620521541302</v>
      </c>
      <c r="P94">
        <f>[1]summ_cities!P94</f>
        <v>0.35935038839968297</v>
      </c>
      <c r="Q94">
        <f>[1]summ_cities!Q94</f>
        <v>-3.9303388159789399</v>
      </c>
      <c r="R94">
        <f>[1]summ_cities!R94</f>
        <v>-6.4164451618376299</v>
      </c>
      <c r="S94">
        <f>[1]summ_cities!S94</f>
        <v>-2.2034088454747498</v>
      </c>
      <c r="T94">
        <f>[1]summ_cities!T94</f>
        <v>0.27011905237501999</v>
      </c>
      <c r="U94">
        <f>[1]summ_cities!U94</f>
        <v>0.189562405439095</v>
      </c>
      <c r="V94">
        <f>[1]summ_cities!V94</f>
        <v>0.37007852100768202</v>
      </c>
      <c r="W94">
        <f>[1]summ_cities!W94</f>
        <v>125206</v>
      </c>
      <c r="X94">
        <f>[1]summ_cities!X94</f>
        <v>112345</v>
      </c>
      <c r="Y94">
        <f>[1]summ_cities!Y94</f>
        <v>0.186579084961361</v>
      </c>
      <c r="Z94">
        <f>[1]summ_cities!Z94</f>
        <v>-0.51414603898102895</v>
      </c>
      <c r="AA94">
        <f>[1]summ_cities!AA94</f>
        <v>-1.4719077619051499</v>
      </c>
      <c r="AB94">
        <f>[1]summ_cities!AB94</f>
        <v>0.15114626706797299</v>
      </c>
      <c r="AC94">
        <f>[1]summ_cities!AC94</f>
        <v>-1.06591746658425E-5</v>
      </c>
      <c r="DF94" t="str">
        <f t="shared" si="2"/>
        <v>False</v>
      </c>
      <c r="DG94" t="str">
        <f>_xlfn.CONCAT(TEXT(ROUND(K94,0), "0"), " (", TEXT(ROUND(L94,0), "0"), ", ",TEXT(ROUND(M94,0), "0"), ")")</f>
        <v>-1 (-4, 0)</v>
      </c>
      <c r="DH94" t="str">
        <f>_xlfn.CONCAT(TEXT(ROUND(T94,2), "0.00"), " (", TEXT(ROUND(U94,2), "0.00"), ", ",TEXT(ROUND(V94,2), "0.00"), ")")</f>
        <v>0.27 (0.19, 0.37)</v>
      </c>
      <c r="DI94" t="str">
        <f t="shared" si="3"/>
        <v>-10.7</v>
      </c>
    </row>
    <row r="95" spans="1:113" x14ac:dyDescent="0.2">
      <c r="A95" t="str">
        <f>[1]summ_cities!A95</f>
        <v>Clarksville, TN--KY</v>
      </c>
      <c r="B95">
        <f>[1]summ_cities!B95</f>
        <v>3104.8439512810801</v>
      </c>
      <c r="C95">
        <f>[1]summ_cities!C95</f>
        <v>6.9076548337650996</v>
      </c>
      <c r="D95">
        <f>[1]summ_cities!D95</f>
        <v>0.537960005152884</v>
      </c>
      <c r="E95">
        <f>[1]summ_cities!E95</f>
        <v>0</v>
      </c>
      <c r="F95">
        <f>[1]summ_cities!F95</f>
        <v>3.42348880088826</v>
      </c>
      <c r="G95">
        <f>[1]summ_cities!G95</f>
        <v>0</v>
      </c>
      <c r="H95">
        <f>[1]summ_cities!H95</f>
        <v>0.29417286489941202</v>
      </c>
      <c r="I95">
        <f>[1]summ_cities!I95</f>
        <v>11.6199869531481</v>
      </c>
      <c r="J95">
        <f>[1]summ_cities!J95</f>
        <v>0.22028643741624401</v>
      </c>
      <c r="K95">
        <f>[1]summ_cities!K95</f>
        <v>0.32646138866809499</v>
      </c>
      <c r="L95">
        <f>[1]summ_cities!L95</f>
        <v>-5.1368957448836499</v>
      </c>
      <c r="M95">
        <f>[1]summ_cities!M95</f>
        <v>5.35394494780786</v>
      </c>
      <c r="N95">
        <f>[1]summ_cities!N95</f>
        <v>-2.14249031555712</v>
      </c>
      <c r="O95">
        <f>[1]summ_cities!O95</f>
        <v>-7.2866167409273404</v>
      </c>
      <c r="P95">
        <f>[1]summ_cities!P95</f>
        <v>2.3706260824693799</v>
      </c>
      <c r="Q95">
        <f>[1]summ_cities!Q95</f>
        <v>-11.0571015534538</v>
      </c>
      <c r="R95">
        <f>[1]summ_cities!R95</f>
        <v>-16.520458687005501</v>
      </c>
      <c r="S95">
        <f>[1]summ_cities!S95</f>
        <v>-6.0296179943140498</v>
      </c>
      <c r="T95">
        <f>[1]summ_cities!T95</f>
        <v>0.28311699328211398</v>
      </c>
      <c r="U95">
        <f>[1]summ_cities!U95</f>
        <v>0.15530549448811801</v>
      </c>
      <c r="V95">
        <f>[1]summ_cities!V95</f>
        <v>0.42500287958518701</v>
      </c>
      <c r="W95">
        <f>[1]summ_cities!W95</f>
        <v>158655</v>
      </c>
      <c r="X95">
        <f>[1]summ_cities!X95</f>
        <v>121775</v>
      </c>
      <c r="Y95">
        <f>[1]summ_cities!Y95</f>
        <v>0.23642401102618699</v>
      </c>
      <c r="Z95">
        <f>[1]summ_cities!Z95</f>
        <v>2.86783136640032E-2</v>
      </c>
      <c r="AA95">
        <f>[1]summ_cities!AA95</f>
        <v>-0.45125553141854202</v>
      </c>
      <c r="AB95">
        <f>[1]summ_cities!AB95</f>
        <v>0.47032242673310798</v>
      </c>
      <c r="AC95">
        <f>[1]summ_cities!AC95</f>
        <v>2.0576810605911902E-6</v>
      </c>
      <c r="DF95" t="str">
        <f t="shared" si="2"/>
        <v>False</v>
      </c>
      <c r="DG95" t="str">
        <f>_xlfn.CONCAT(TEXT(ROUND(K95,0), "0"), " (", TEXT(ROUND(L95,0), "0"), ", ",TEXT(ROUND(M95,0), "0"), ")")</f>
        <v>0 (-5, 5)</v>
      </c>
      <c r="DH95" t="str">
        <f>_xlfn.CONCAT(TEXT(ROUND(T95,2), "0.00"), " (", TEXT(ROUND(U95,2), "0.00"), ", ",TEXT(ROUND(V95,2), "0.00"), ")")</f>
        <v>0.28 (0.16, 0.43)</v>
      </c>
      <c r="DI95" t="str">
        <f t="shared" si="3"/>
        <v>2.1</v>
      </c>
    </row>
    <row r="96" spans="1:113" x14ac:dyDescent="0.2">
      <c r="A96" t="str">
        <f>[1]summ_cities!A96</f>
        <v>Kansas City, MO--KS</v>
      </c>
      <c r="B96">
        <f>[1]summ_cities!B96</f>
        <v>8262.6095268752506</v>
      </c>
      <c r="C96">
        <f>[1]summ_cities!C96</f>
        <v>34.151268685940103</v>
      </c>
      <c r="D96">
        <f>[1]summ_cities!D96</f>
        <v>3.0289767658041802</v>
      </c>
      <c r="E96">
        <f>[1]summ_cities!E96</f>
        <v>3.01920746598047</v>
      </c>
      <c r="F96">
        <f>[1]summ_cities!F96</f>
        <v>10.578363140720899</v>
      </c>
      <c r="G96">
        <f>[1]summ_cities!G96</f>
        <v>0</v>
      </c>
      <c r="H96">
        <f>[1]summ_cities!H96</f>
        <v>3.3779467671641799</v>
      </c>
      <c r="I96">
        <f>[1]summ_cities!I96</f>
        <v>59.588401874204898</v>
      </c>
      <c r="J96">
        <f>[1]summ_cities!J96</f>
        <v>3.1684389820268901</v>
      </c>
      <c r="K96">
        <f>[1]summ_cities!K96</f>
        <v>2.75272631279628</v>
      </c>
      <c r="L96">
        <f>[1]summ_cities!L96</f>
        <v>-18.706662268144399</v>
      </c>
      <c r="M96">
        <f>[1]summ_cities!M96</f>
        <v>20.754440982565299</v>
      </c>
      <c r="N96">
        <f>[1]summ_cities!N96</f>
        <v>-5.5561985807107099</v>
      </c>
      <c r="O96">
        <f>[1]summ_cities!O96</f>
        <v>-22.581052617556399</v>
      </c>
      <c r="P96">
        <f>[1]summ_cities!P96</f>
        <v>8.6636568571902206</v>
      </c>
      <c r="Q96">
        <f>[1]summ_cities!Q96</f>
        <v>-54.571475494840499</v>
      </c>
      <c r="R96">
        <f>[1]summ_cities!R96</f>
        <v>-76.030864075781196</v>
      </c>
      <c r="S96">
        <f>[1]summ_cities!S96</f>
        <v>-36.569760825071498</v>
      </c>
      <c r="T96">
        <f>[1]summ_cities!T96</f>
        <v>0.45302498419360099</v>
      </c>
      <c r="U96">
        <f>[1]summ_cities!U96</f>
        <v>0.21987597587080901</v>
      </c>
      <c r="V96">
        <f>[1]summ_cities!V96</f>
        <v>0.71138118714897502</v>
      </c>
      <c r="W96">
        <f>[1]summ_cities!W96</f>
        <v>1519417</v>
      </c>
      <c r="X96">
        <f>[1]summ_cities!X96</f>
        <v>1361744</v>
      </c>
      <c r="Y96">
        <f>[1]summ_cities!Y96</f>
        <v>2.2642000665681898</v>
      </c>
      <c r="Z96">
        <f>[1]summ_cities!Z96</f>
        <v>4.8020316480526501E-2</v>
      </c>
      <c r="AA96">
        <f>[1]summ_cities!AA96</f>
        <v>-0.32633096804240802</v>
      </c>
      <c r="AB96">
        <f>[1]summ_cities!AB96</f>
        <v>0.362053728235259</v>
      </c>
      <c r="AC96">
        <f>[1]summ_cities!AC96</f>
        <v>1.8116990350879899E-6</v>
      </c>
      <c r="DF96" t="str">
        <f t="shared" si="2"/>
        <v>False</v>
      </c>
      <c r="DG96" t="str">
        <f>_xlfn.CONCAT(TEXT(ROUND(K96,0), "0"), " (", TEXT(ROUND(L96,0), "0"), ", ",TEXT(ROUND(M96,0), "0"), ")")</f>
        <v>3 (-19, 21)</v>
      </c>
      <c r="DH96" t="str">
        <f>_xlfn.CONCAT(TEXT(ROUND(T96,2), "0.00"), " (", TEXT(ROUND(U96,2), "0.00"), ", ",TEXT(ROUND(V96,2), "0.00"), ")")</f>
        <v>0.45 (0.22, 0.71)</v>
      </c>
      <c r="DI96" t="str">
        <f t="shared" si="3"/>
        <v>1.8</v>
      </c>
    </row>
    <row r="97" spans="25:29" x14ac:dyDescent="0.2">
      <c r="Y97">
        <f>[1]summ_cities!Y97</f>
        <v>0</v>
      </c>
      <c r="Z97">
        <f>[1]summ_cities!Z97</f>
        <v>0</v>
      </c>
      <c r="AA97">
        <f>[1]summ_cities!AA97</f>
        <v>0</v>
      </c>
      <c r="AB97">
        <f>[1]summ_cities!AB97</f>
        <v>0</v>
      </c>
      <c r="AC97">
        <f>[1]summ_cities!AC97</f>
        <v>0</v>
      </c>
    </row>
    <row r="98" spans="25:29" x14ac:dyDescent="0.2">
      <c r="Y98">
        <f>[1]summ_cities!Y98</f>
        <v>0</v>
      </c>
      <c r="Z98">
        <f>[1]summ_cities!Z98</f>
        <v>0</v>
      </c>
      <c r="AA98">
        <f>[1]summ_cities!AA98</f>
        <v>0</v>
      </c>
      <c r="AB98">
        <f>[1]summ_cities!AB98</f>
        <v>0</v>
      </c>
      <c r="AC98">
        <f>[1]summ_cities!AC98</f>
        <v>0</v>
      </c>
    </row>
    <row r="99" spans="25:29" x14ac:dyDescent="0.2">
      <c r="Y99">
        <f>[1]summ_cities!Y99</f>
        <v>0</v>
      </c>
      <c r="Z99">
        <f>[1]summ_cities!Z99</f>
        <v>0</v>
      </c>
      <c r="AA99">
        <f>[1]summ_cities!AA99</f>
        <v>0</v>
      </c>
      <c r="AB99">
        <f>[1]summ_cities!AB99</f>
        <v>0</v>
      </c>
      <c r="AC99">
        <f>[1]summ_cities!AC99</f>
        <v>0</v>
      </c>
    </row>
    <row r="100" spans="25:29" x14ac:dyDescent="0.2">
      <c r="Y100">
        <f>[1]summ_cities!Y100</f>
        <v>0</v>
      </c>
      <c r="Z100">
        <f>[1]summ_cities!Z100</f>
        <v>0</v>
      </c>
      <c r="AA100">
        <f>[1]summ_cities!AA100</f>
        <v>0</v>
      </c>
      <c r="AB100">
        <f>[1]summ_cities!AB100</f>
        <v>0</v>
      </c>
      <c r="AC100">
        <f>[1]summ_cities!AC100</f>
        <v>0</v>
      </c>
    </row>
    <row r="101" spans="25:29" x14ac:dyDescent="0.2">
      <c r="Y101">
        <f>[1]summ_cities!Y101</f>
        <v>0</v>
      </c>
      <c r="Z101">
        <f>[1]summ_cities!Z101</f>
        <v>0</v>
      </c>
      <c r="AA101">
        <f>[1]summ_cities!AA101</f>
        <v>0</v>
      </c>
      <c r="AB101">
        <f>[1]summ_cities!AB101</f>
        <v>0</v>
      </c>
      <c r="AC101">
        <f>[1]summ_cities!AC101</f>
        <v>0</v>
      </c>
    </row>
    <row r="102" spans="25:29" x14ac:dyDescent="0.2">
      <c r="Y102">
        <f>[1]summ_cities!Y102</f>
        <v>0</v>
      </c>
      <c r="Z102">
        <f>[1]summ_cities!Z102</f>
        <v>0</v>
      </c>
      <c r="AA102">
        <f>[1]summ_cities!AA102</f>
        <v>0</v>
      </c>
      <c r="AB102">
        <f>[1]summ_cities!AB102</f>
        <v>0</v>
      </c>
      <c r="AC102">
        <f>[1]summ_cities!AC102</f>
        <v>0</v>
      </c>
    </row>
    <row r="103" spans="25:29" x14ac:dyDescent="0.2">
      <c r="Y103">
        <f>[1]summ_cities!Y103</f>
        <v>0</v>
      </c>
      <c r="Z103">
        <f>[1]summ_cities!Z103</f>
        <v>0</v>
      </c>
      <c r="AA103">
        <f>[1]summ_cities!AA103</f>
        <v>0</v>
      </c>
      <c r="AB103">
        <f>[1]summ_cities!AB103</f>
        <v>0</v>
      </c>
      <c r="AC103">
        <f>[1]summ_cities!AC103</f>
        <v>0</v>
      </c>
    </row>
    <row r="104" spans="25:29" x14ac:dyDescent="0.2">
      <c r="Y104">
        <f>[1]summ_cities!Y104</f>
        <v>0</v>
      </c>
      <c r="Z104">
        <f>[1]summ_cities!Z104</f>
        <v>0</v>
      </c>
      <c r="AA104">
        <f>[1]summ_cities!AA104</f>
        <v>0</v>
      </c>
      <c r="AB104">
        <f>[1]summ_cities!AB104</f>
        <v>0</v>
      </c>
      <c r="AC104">
        <f>[1]summ_cities!AC104</f>
        <v>0</v>
      </c>
    </row>
    <row r="105" spans="25:29" x14ac:dyDescent="0.2">
      <c r="Y105">
        <f>[1]summ_cities!Y105</f>
        <v>0</v>
      </c>
      <c r="Z105">
        <f>[1]summ_cities!Z105</f>
        <v>0</v>
      </c>
      <c r="AA105">
        <f>[1]summ_cities!AA105</f>
        <v>0</v>
      </c>
      <c r="AB105">
        <f>[1]summ_cities!AB105</f>
        <v>0</v>
      </c>
      <c r="AC105">
        <f>[1]summ_cities!AC105</f>
        <v>0</v>
      </c>
    </row>
    <row r="106" spans="25:29" x14ac:dyDescent="0.2">
      <c r="Y106">
        <f>[1]summ_cities!Y106</f>
        <v>0</v>
      </c>
      <c r="Z106">
        <f>[1]summ_cities!Z106</f>
        <v>0</v>
      </c>
      <c r="AA106">
        <f>[1]summ_cities!AA106</f>
        <v>0</v>
      </c>
      <c r="AB106">
        <f>[1]summ_cities!AB106</f>
        <v>0</v>
      </c>
      <c r="AC106">
        <f>[1]summ_cities!AC106</f>
        <v>0</v>
      </c>
    </row>
    <row r="107" spans="25:29" x14ac:dyDescent="0.2">
      <c r="Y107">
        <f>[1]summ_cities!Y107</f>
        <v>0</v>
      </c>
      <c r="Z107">
        <f>[1]summ_cities!Z107</f>
        <v>0</v>
      </c>
      <c r="AA107">
        <f>[1]summ_cities!AA107</f>
        <v>0</v>
      </c>
      <c r="AB107">
        <f>[1]summ_cities!AB107</f>
        <v>0</v>
      </c>
      <c r="AC107">
        <f>[1]summ_cities!AC107</f>
        <v>0</v>
      </c>
    </row>
    <row r="108" spans="25:29" x14ac:dyDescent="0.2">
      <c r="Y108">
        <f>[1]summ_cities!Y108</f>
        <v>0</v>
      </c>
      <c r="Z108">
        <f>[1]summ_cities!Z108</f>
        <v>0</v>
      </c>
      <c r="AA108">
        <f>[1]summ_cities!AA108</f>
        <v>0</v>
      </c>
      <c r="AB108">
        <f>[1]summ_cities!AB108</f>
        <v>0</v>
      </c>
      <c r="AC108">
        <f>[1]summ_cities!AC108</f>
        <v>0</v>
      </c>
    </row>
    <row r="109" spans="25:29" x14ac:dyDescent="0.2">
      <c r="Y109">
        <f>[1]summ_cities!Y109</f>
        <v>0</v>
      </c>
      <c r="Z109">
        <f>[1]summ_cities!Z109</f>
        <v>0</v>
      </c>
      <c r="AA109">
        <f>[1]summ_cities!AA109</f>
        <v>0</v>
      </c>
      <c r="AB109">
        <f>[1]summ_cities!AB109</f>
        <v>0</v>
      </c>
      <c r="AC109">
        <f>[1]summ_cities!AC109</f>
        <v>0</v>
      </c>
    </row>
    <row r="110" spans="25:29" x14ac:dyDescent="0.2">
      <c r="Y110">
        <f>[1]summ_cities!Y110</f>
        <v>0</v>
      </c>
      <c r="Z110">
        <f>[1]summ_cities!Z110</f>
        <v>0</v>
      </c>
      <c r="AA110">
        <f>[1]summ_cities!AA110</f>
        <v>0</v>
      </c>
      <c r="AB110">
        <f>[1]summ_cities!AB110</f>
        <v>0</v>
      </c>
      <c r="AC110">
        <f>[1]summ_cities!AC110</f>
        <v>0</v>
      </c>
    </row>
    <row r="111" spans="25:29" x14ac:dyDescent="0.2">
      <c r="Y111">
        <f>[1]summ_cities!Y111</f>
        <v>0</v>
      </c>
      <c r="Z111">
        <f>[1]summ_cities!Z111</f>
        <v>0</v>
      </c>
      <c r="AA111">
        <f>[1]summ_cities!AA111</f>
        <v>0</v>
      </c>
      <c r="AB111">
        <f>[1]summ_cities!AB111</f>
        <v>0</v>
      </c>
      <c r="AC111">
        <f>[1]summ_cities!AC111</f>
        <v>0</v>
      </c>
    </row>
    <row r="112" spans="25:29" x14ac:dyDescent="0.2">
      <c r="Y112">
        <f>[1]summ_cities!Y112</f>
        <v>0</v>
      </c>
      <c r="Z112">
        <f>[1]summ_cities!Z112</f>
        <v>0</v>
      </c>
      <c r="AA112">
        <f>[1]summ_cities!AA112</f>
        <v>0</v>
      </c>
      <c r="AB112">
        <f>[1]summ_cities!AB112</f>
        <v>0</v>
      </c>
      <c r="AC112">
        <f>[1]summ_cities!AC112</f>
        <v>0</v>
      </c>
    </row>
    <row r="113" spans="25:29" x14ac:dyDescent="0.2">
      <c r="Y113">
        <f>[1]summ_cities!Y113</f>
        <v>0</v>
      </c>
      <c r="Z113">
        <f>[1]summ_cities!Z113</f>
        <v>0</v>
      </c>
      <c r="AA113">
        <f>[1]summ_cities!AA113</f>
        <v>0</v>
      </c>
      <c r="AB113">
        <f>[1]summ_cities!AB113</f>
        <v>0</v>
      </c>
      <c r="AC113">
        <f>[1]summ_cities!AC113</f>
        <v>0</v>
      </c>
    </row>
    <row r="114" spans="25:29" x14ac:dyDescent="0.2">
      <c r="Y114">
        <f>[1]summ_cities!Y114</f>
        <v>0</v>
      </c>
      <c r="Z114">
        <f>[1]summ_cities!Z114</f>
        <v>0</v>
      </c>
      <c r="AA114">
        <f>[1]summ_cities!AA114</f>
        <v>0</v>
      </c>
      <c r="AB114">
        <f>[1]summ_cities!AB114</f>
        <v>0</v>
      </c>
      <c r="AC114">
        <f>[1]summ_cities!AC114</f>
        <v>0</v>
      </c>
    </row>
    <row r="115" spans="25:29" x14ac:dyDescent="0.2">
      <c r="Y115">
        <f>[1]summ_cities!Y115</f>
        <v>0</v>
      </c>
      <c r="Z115">
        <f>[1]summ_cities!Z115</f>
        <v>0</v>
      </c>
      <c r="AA115">
        <f>[1]summ_cities!AA115</f>
        <v>0</v>
      </c>
      <c r="AB115">
        <f>[1]summ_cities!AB115</f>
        <v>0</v>
      </c>
      <c r="AC115">
        <f>[1]summ_cities!AC115</f>
        <v>0</v>
      </c>
    </row>
    <row r="116" spans="25:29" x14ac:dyDescent="0.2">
      <c r="Y116">
        <f>[1]summ_cities!Y116</f>
        <v>0</v>
      </c>
      <c r="Z116">
        <f>[1]summ_cities!Z116</f>
        <v>0</v>
      </c>
      <c r="AA116">
        <f>[1]summ_cities!AA116</f>
        <v>0</v>
      </c>
      <c r="AB116">
        <f>[1]summ_cities!AB116</f>
        <v>0</v>
      </c>
      <c r="AC116">
        <f>[1]summ_cities!AC116</f>
        <v>0</v>
      </c>
    </row>
    <row r="117" spans="25:29" x14ac:dyDescent="0.2">
      <c r="Y117">
        <f>[1]summ_cities!Y117</f>
        <v>0</v>
      </c>
      <c r="Z117">
        <f>[1]summ_cities!Z117</f>
        <v>0</v>
      </c>
      <c r="AA117">
        <f>[1]summ_cities!AA117</f>
        <v>0</v>
      </c>
      <c r="AB117">
        <f>[1]summ_cities!AB117</f>
        <v>0</v>
      </c>
      <c r="AC117">
        <f>[1]summ_cities!AC117</f>
        <v>0</v>
      </c>
    </row>
    <row r="118" spans="25:29" x14ac:dyDescent="0.2">
      <c r="Y118">
        <f>[1]summ_cities!Y118</f>
        <v>0</v>
      </c>
      <c r="Z118">
        <f>[1]summ_cities!Z118</f>
        <v>0</v>
      </c>
      <c r="AA118">
        <f>[1]summ_cities!AA118</f>
        <v>0</v>
      </c>
      <c r="AB118">
        <f>[1]summ_cities!AB118</f>
        <v>0</v>
      </c>
      <c r="AC118">
        <f>[1]summ_cities!AC118</f>
        <v>0</v>
      </c>
    </row>
    <row r="119" spans="25:29" x14ac:dyDescent="0.2">
      <c r="Y119">
        <f>[1]summ_cities!Y119</f>
        <v>0</v>
      </c>
      <c r="Z119">
        <f>[1]summ_cities!Z119</f>
        <v>0</v>
      </c>
      <c r="AA119">
        <f>[1]summ_cities!AA119</f>
        <v>0</v>
      </c>
      <c r="AB119">
        <f>[1]summ_cities!AB119</f>
        <v>0</v>
      </c>
      <c r="AC119">
        <f>[1]summ_cities!AC119</f>
        <v>0</v>
      </c>
    </row>
    <row r="120" spans="25:29" x14ac:dyDescent="0.2">
      <c r="Y120">
        <f>[1]summ_cities!Y120</f>
        <v>0</v>
      </c>
      <c r="Z120">
        <f>[1]summ_cities!Z120</f>
        <v>0</v>
      </c>
      <c r="AA120">
        <f>[1]summ_cities!AA120</f>
        <v>0</v>
      </c>
      <c r="AB120">
        <f>[1]summ_cities!AB120</f>
        <v>0</v>
      </c>
      <c r="AC120">
        <f>[1]summ_cities!AC120</f>
        <v>0</v>
      </c>
    </row>
    <row r="121" spans="25:29" x14ac:dyDescent="0.2">
      <c r="Y121">
        <f>[1]summ_cities!Y121</f>
        <v>0</v>
      </c>
      <c r="Z121">
        <f>[1]summ_cities!Z121</f>
        <v>0</v>
      </c>
      <c r="AA121">
        <f>[1]summ_cities!AA121</f>
        <v>0</v>
      </c>
      <c r="AB121">
        <f>[1]summ_cities!AB121</f>
        <v>0</v>
      </c>
      <c r="AC121">
        <f>[1]summ_cities!AC121</f>
        <v>0</v>
      </c>
    </row>
    <row r="122" spans="25:29" x14ac:dyDescent="0.2">
      <c r="Y122">
        <f>[1]summ_cities!Y122</f>
        <v>0</v>
      </c>
      <c r="Z122">
        <f>[1]summ_cities!Z122</f>
        <v>0</v>
      </c>
      <c r="AA122">
        <f>[1]summ_cities!AA122</f>
        <v>0</v>
      </c>
      <c r="AB122">
        <f>[1]summ_cities!AB122</f>
        <v>0</v>
      </c>
      <c r="AC122">
        <f>[1]summ_cities!AC122</f>
        <v>0</v>
      </c>
    </row>
    <row r="123" spans="25:29" x14ac:dyDescent="0.2">
      <c r="Y123">
        <f>[1]summ_cities!Y123</f>
        <v>0</v>
      </c>
      <c r="Z123">
        <f>[1]summ_cities!Z123</f>
        <v>0</v>
      </c>
      <c r="AA123">
        <f>[1]summ_cities!AA123</f>
        <v>0</v>
      </c>
      <c r="AB123">
        <f>[1]summ_cities!AB123</f>
        <v>0</v>
      </c>
      <c r="AC123">
        <f>[1]summ_cities!AC123</f>
        <v>0</v>
      </c>
    </row>
    <row r="124" spans="25:29" x14ac:dyDescent="0.2">
      <c r="Y124">
        <f>[1]summ_cities!Y124</f>
        <v>0</v>
      </c>
      <c r="Z124">
        <f>[1]summ_cities!Z124</f>
        <v>0</v>
      </c>
      <c r="AA124">
        <f>[1]summ_cities!AA124</f>
        <v>0</v>
      </c>
      <c r="AB124">
        <f>[1]summ_cities!AB124</f>
        <v>0</v>
      </c>
      <c r="AC124">
        <f>[1]summ_cities!AC124</f>
        <v>0</v>
      </c>
    </row>
    <row r="125" spans="25:29" x14ac:dyDescent="0.2">
      <c r="Y125">
        <f>[1]summ_cities!Y125</f>
        <v>0</v>
      </c>
      <c r="Z125">
        <f>[1]summ_cities!Z125</f>
        <v>0</v>
      </c>
      <c r="AA125">
        <f>[1]summ_cities!AA125</f>
        <v>0</v>
      </c>
      <c r="AB125">
        <f>[1]summ_cities!AB125</f>
        <v>0</v>
      </c>
      <c r="AC125">
        <f>[1]summ_cities!AC125</f>
        <v>0</v>
      </c>
    </row>
    <row r="126" spans="25:29" x14ac:dyDescent="0.2">
      <c r="Y126">
        <f>[1]summ_cities!Y126</f>
        <v>0</v>
      </c>
      <c r="Z126">
        <f>[1]summ_cities!Z126</f>
        <v>0</v>
      </c>
      <c r="AA126">
        <f>[1]summ_cities!AA126</f>
        <v>0</v>
      </c>
      <c r="AB126">
        <f>[1]summ_cities!AB126</f>
        <v>0</v>
      </c>
      <c r="AC126">
        <f>[1]summ_cities!AC126</f>
        <v>0</v>
      </c>
    </row>
    <row r="127" spans="25:29" x14ac:dyDescent="0.2">
      <c r="Y127">
        <f>[1]summ_cities!Y127</f>
        <v>0</v>
      </c>
      <c r="Z127">
        <f>[1]summ_cities!Z127</f>
        <v>0</v>
      </c>
      <c r="AA127">
        <f>[1]summ_cities!AA127</f>
        <v>0</v>
      </c>
      <c r="AB127">
        <f>[1]summ_cities!AB127</f>
        <v>0</v>
      </c>
      <c r="AC127">
        <f>[1]summ_cities!AC127</f>
        <v>0</v>
      </c>
    </row>
    <row r="128" spans="25:29" x14ac:dyDescent="0.2">
      <c r="Y128">
        <f>[1]summ_cities!Y128</f>
        <v>0</v>
      </c>
      <c r="Z128">
        <f>[1]summ_cities!Z128</f>
        <v>0</v>
      </c>
      <c r="AA128">
        <f>[1]summ_cities!AA128</f>
        <v>0</v>
      </c>
      <c r="AB128">
        <f>[1]summ_cities!AB128</f>
        <v>0</v>
      </c>
      <c r="AC128">
        <f>[1]summ_cities!AC128</f>
        <v>0</v>
      </c>
    </row>
    <row r="129" spans="25:29" x14ac:dyDescent="0.2">
      <c r="Y129">
        <f>[1]summ_cities!Y129</f>
        <v>0</v>
      </c>
      <c r="Z129">
        <f>[1]summ_cities!Z129</f>
        <v>0</v>
      </c>
      <c r="AA129">
        <f>[1]summ_cities!AA129</f>
        <v>0</v>
      </c>
      <c r="AB129">
        <f>[1]summ_cities!AB129</f>
        <v>0</v>
      </c>
      <c r="AC129">
        <f>[1]summ_cities!AC129</f>
        <v>0</v>
      </c>
    </row>
    <row r="130" spans="25:29" x14ac:dyDescent="0.2">
      <c r="Y130">
        <f>[1]summ_cities!Y130</f>
        <v>0</v>
      </c>
      <c r="Z130">
        <f>[1]summ_cities!Z130</f>
        <v>0</v>
      </c>
      <c r="AA130">
        <f>[1]summ_cities!AA130</f>
        <v>0</v>
      </c>
      <c r="AB130">
        <f>[1]summ_cities!AB130</f>
        <v>0</v>
      </c>
      <c r="AC130">
        <f>[1]summ_cities!AC130</f>
        <v>0</v>
      </c>
    </row>
    <row r="131" spans="25:29" x14ac:dyDescent="0.2">
      <c r="Y131">
        <f>[1]summ_cities!Y131</f>
        <v>0</v>
      </c>
      <c r="Z131">
        <f>[1]summ_cities!Z131</f>
        <v>0</v>
      </c>
      <c r="AA131">
        <f>[1]summ_cities!AA131</f>
        <v>0</v>
      </c>
      <c r="AB131">
        <f>[1]summ_cities!AB131</f>
        <v>0</v>
      </c>
      <c r="AC131">
        <f>[1]summ_cities!AC131</f>
        <v>0</v>
      </c>
    </row>
    <row r="132" spans="25:29" x14ac:dyDescent="0.2">
      <c r="Y132">
        <f>[1]summ_cities!Y132</f>
        <v>0</v>
      </c>
      <c r="Z132">
        <f>[1]summ_cities!Z132</f>
        <v>0</v>
      </c>
      <c r="AA132">
        <f>[1]summ_cities!AA132</f>
        <v>0</v>
      </c>
      <c r="AB132">
        <f>[1]summ_cities!AB132</f>
        <v>0</v>
      </c>
      <c r="AC132">
        <f>[1]summ_cities!AC132</f>
        <v>0</v>
      </c>
    </row>
    <row r="133" spans="25:29" x14ac:dyDescent="0.2">
      <c r="Y133">
        <f>[1]summ_cities!Y133</f>
        <v>0</v>
      </c>
      <c r="Z133">
        <f>[1]summ_cities!Z133</f>
        <v>0</v>
      </c>
      <c r="AA133">
        <f>[1]summ_cities!AA133</f>
        <v>0</v>
      </c>
      <c r="AB133">
        <f>[1]summ_cities!AB133</f>
        <v>0</v>
      </c>
      <c r="AC133">
        <f>[1]summ_cities!AC133</f>
        <v>0</v>
      </c>
    </row>
    <row r="134" spans="25:29" x14ac:dyDescent="0.2">
      <c r="Y134">
        <f>[1]summ_cities!Y134</f>
        <v>0</v>
      </c>
      <c r="Z134">
        <f>[1]summ_cities!Z134</f>
        <v>0</v>
      </c>
      <c r="AA134">
        <f>[1]summ_cities!AA134</f>
        <v>0</v>
      </c>
      <c r="AB134">
        <f>[1]summ_cities!AB134</f>
        <v>0</v>
      </c>
      <c r="AC134">
        <f>[1]summ_cities!AC134</f>
        <v>0</v>
      </c>
    </row>
    <row r="135" spans="25:29" x14ac:dyDescent="0.2">
      <c r="Y135">
        <f>[1]summ_cities!Y135</f>
        <v>0</v>
      </c>
      <c r="Z135">
        <f>[1]summ_cities!Z135</f>
        <v>0</v>
      </c>
      <c r="AA135">
        <f>[1]summ_cities!AA135</f>
        <v>0</v>
      </c>
      <c r="AB135">
        <f>[1]summ_cities!AB135</f>
        <v>0</v>
      </c>
      <c r="AC135">
        <f>[1]summ_cities!AC135</f>
        <v>0</v>
      </c>
    </row>
    <row r="136" spans="25:29" x14ac:dyDescent="0.2">
      <c r="Y136">
        <f>[1]summ_cities!Y136</f>
        <v>0</v>
      </c>
      <c r="Z136">
        <f>[1]summ_cities!Z136</f>
        <v>0</v>
      </c>
      <c r="AA136">
        <f>[1]summ_cities!AA136</f>
        <v>0</v>
      </c>
      <c r="AB136">
        <f>[1]summ_cities!AB136</f>
        <v>0</v>
      </c>
      <c r="AC136">
        <f>[1]summ_cities!AC136</f>
        <v>0</v>
      </c>
    </row>
    <row r="137" spans="25:29" x14ac:dyDescent="0.2">
      <c r="Y137">
        <f>[1]summ_cities!Y137</f>
        <v>0</v>
      </c>
      <c r="Z137">
        <f>[1]summ_cities!Z137</f>
        <v>0</v>
      </c>
      <c r="AA137">
        <f>[1]summ_cities!AA137</f>
        <v>0</v>
      </c>
      <c r="AB137">
        <f>[1]summ_cities!AB137</f>
        <v>0</v>
      </c>
      <c r="AC137">
        <f>[1]summ_cities!AC137</f>
        <v>0</v>
      </c>
    </row>
    <row r="138" spans="25:29" x14ac:dyDescent="0.2">
      <c r="Y138">
        <f>[1]summ_cities!Y138</f>
        <v>0</v>
      </c>
      <c r="Z138">
        <f>[1]summ_cities!Z138</f>
        <v>0</v>
      </c>
      <c r="AA138">
        <f>[1]summ_cities!AA138</f>
        <v>0</v>
      </c>
      <c r="AB138">
        <f>[1]summ_cities!AB138</f>
        <v>0</v>
      </c>
      <c r="AC138">
        <f>[1]summ_cities!AC138</f>
        <v>0</v>
      </c>
    </row>
    <row r="139" spans="25:29" x14ac:dyDescent="0.2">
      <c r="Y139">
        <f>[1]summ_cities!Y139</f>
        <v>0</v>
      </c>
      <c r="Z139">
        <f>[1]summ_cities!Z139</f>
        <v>0</v>
      </c>
      <c r="AA139">
        <f>[1]summ_cities!AA139</f>
        <v>0</v>
      </c>
      <c r="AB139">
        <f>[1]summ_cities!AB139</f>
        <v>0</v>
      </c>
      <c r="AC139">
        <f>[1]summ_cities!AC139</f>
        <v>0</v>
      </c>
    </row>
    <row r="140" spans="25:29" x14ac:dyDescent="0.2">
      <c r="Y140">
        <f>[1]summ_cities!Y140</f>
        <v>0</v>
      </c>
      <c r="Z140">
        <f>[1]summ_cities!Z140</f>
        <v>0</v>
      </c>
      <c r="AA140">
        <f>[1]summ_cities!AA140</f>
        <v>0</v>
      </c>
      <c r="AB140">
        <f>[1]summ_cities!AB140</f>
        <v>0</v>
      </c>
      <c r="AC140">
        <f>[1]summ_cities!AC140</f>
        <v>0</v>
      </c>
    </row>
    <row r="141" spans="25:29" x14ac:dyDescent="0.2">
      <c r="Y141">
        <f>[1]summ_cities!Y141</f>
        <v>0</v>
      </c>
      <c r="Z141">
        <f>[1]summ_cities!Z141</f>
        <v>0</v>
      </c>
      <c r="AA141">
        <f>[1]summ_cities!AA141</f>
        <v>0</v>
      </c>
      <c r="AB141">
        <f>[1]summ_cities!AB141</f>
        <v>0</v>
      </c>
      <c r="AC141">
        <f>[1]summ_cities!AC141</f>
        <v>0</v>
      </c>
    </row>
    <row r="142" spans="25:29" x14ac:dyDescent="0.2">
      <c r="Y142">
        <f>[1]summ_cities!Y142</f>
        <v>0</v>
      </c>
      <c r="Z142">
        <f>[1]summ_cities!Z142</f>
        <v>0</v>
      </c>
      <c r="AA142">
        <f>[1]summ_cities!AA142</f>
        <v>0</v>
      </c>
      <c r="AB142">
        <f>[1]summ_cities!AB142</f>
        <v>0</v>
      </c>
      <c r="AC142">
        <f>[1]summ_cities!AC142</f>
        <v>0</v>
      </c>
    </row>
    <row r="143" spans="25:29" x14ac:dyDescent="0.2">
      <c r="Y143">
        <f>[1]summ_cities!Y143</f>
        <v>0</v>
      </c>
      <c r="Z143">
        <f>[1]summ_cities!Z143</f>
        <v>0</v>
      </c>
      <c r="AA143">
        <f>[1]summ_cities!AA143</f>
        <v>0</v>
      </c>
      <c r="AB143">
        <f>[1]summ_cities!AB143</f>
        <v>0</v>
      </c>
      <c r="AC143">
        <f>[1]summ_cities!AC143</f>
        <v>0</v>
      </c>
    </row>
    <row r="144" spans="25:29" x14ac:dyDescent="0.2">
      <c r="Y144">
        <f>[1]summ_cities!Y144</f>
        <v>0</v>
      </c>
      <c r="Z144">
        <f>[1]summ_cities!Z144</f>
        <v>0</v>
      </c>
      <c r="AA144">
        <f>[1]summ_cities!AA144</f>
        <v>0</v>
      </c>
      <c r="AB144">
        <f>[1]summ_cities!AB144</f>
        <v>0</v>
      </c>
      <c r="AC144">
        <f>[1]summ_cities!AC144</f>
        <v>0</v>
      </c>
    </row>
    <row r="145" spans="25:29" x14ac:dyDescent="0.2">
      <c r="Y145">
        <f>[1]summ_cities!Y145</f>
        <v>0</v>
      </c>
      <c r="Z145">
        <f>[1]summ_cities!Z145</f>
        <v>0</v>
      </c>
      <c r="AA145">
        <f>[1]summ_cities!AA145</f>
        <v>0</v>
      </c>
      <c r="AB145">
        <f>[1]summ_cities!AB145</f>
        <v>0</v>
      </c>
      <c r="AC145">
        <f>[1]summ_cities!AC145</f>
        <v>0</v>
      </c>
    </row>
    <row r="146" spans="25:29" x14ac:dyDescent="0.2">
      <c r="Y146">
        <f>[1]summ_cities!Y146</f>
        <v>0</v>
      </c>
      <c r="Z146">
        <f>[1]summ_cities!Z146</f>
        <v>0</v>
      </c>
      <c r="AA146">
        <f>[1]summ_cities!AA146</f>
        <v>0</v>
      </c>
      <c r="AB146">
        <f>[1]summ_cities!AB146</f>
        <v>0</v>
      </c>
      <c r="AC146">
        <f>[1]summ_cities!AC146</f>
        <v>0</v>
      </c>
    </row>
    <row r="147" spans="25:29" x14ac:dyDescent="0.2">
      <c r="Y147">
        <f>[1]summ_cities!Y147</f>
        <v>0</v>
      </c>
      <c r="Z147">
        <f>[1]summ_cities!Z147</f>
        <v>0</v>
      </c>
      <c r="AA147">
        <f>[1]summ_cities!AA147</f>
        <v>0</v>
      </c>
      <c r="AB147">
        <f>[1]summ_cities!AB147</f>
        <v>0</v>
      </c>
      <c r="AC147">
        <f>[1]summ_cities!AC147</f>
        <v>0</v>
      </c>
    </row>
    <row r="148" spans="25:29" x14ac:dyDescent="0.2">
      <c r="Y148">
        <f>[1]summ_cities!Y148</f>
        <v>0</v>
      </c>
      <c r="Z148">
        <f>[1]summ_cities!Z148</f>
        <v>0</v>
      </c>
      <c r="AA148">
        <f>[1]summ_cities!AA148</f>
        <v>0</v>
      </c>
      <c r="AB148">
        <f>[1]summ_cities!AB148</f>
        <v>0</v>
      </c>
      <c r="AC148">
        <f>[1]summ_cities!AC148</f>
        <v>0</v>
      </c>
    </row>
    <row r="149" spans="25:29" x14ac:dyDescent="0.2">
      <c r="Y149">
        <f>[1]summ_cities!Y149</f>
        <v>0</v>
      </c>
      <c r="Z149">
        <f>[1]summ_cities!Z149</f>
        <v>0</v>
      </c>
      <c r="AA149">
        <f>[1]summ_cities!AA149</f>
        <v>0</v>
      </c>
      <c r="AB149">
        <f>[1]summ_cities!AB149</f>
        <v>0</v>
      </c>
      <c r="AC149">
        <f>[1]summ_cities!AC149</f>
        <v>0</v>
      </c>
    </row>
    <row r="150" spans="25:29" x14ac:dyDescent="0.2">
      <c r="Y150">
        <f>[1]summ_cities!Y150</f>
        <v>0</v>
      </c>
      <c r="Z150">
        <f>[1]summ_cities!Z150</f>
        <v>0</v>
      </c>
      <c r="AA150">
        <f>[1]summ_cities!AA150</f>
        <v>0</v>
      </c>
      <c r="AB150">
        <f>[1]summ_cities!AB150</f>
        <v>0</v>
      </c>
      <c r="AC150">
        <f>[1]summ_cities!AC150</f>
        <v>0</v>
      </c>
    </row>
    <row r="151" spans="25:29" x14ac:dyDescent="0.2">
      <c r="Y151">
        <f>[1]summ_cities!Y151</f>
        <v>0</v>
      </c>
      <c r="Z151">
        <f>[1]summ_cities!Z151</f>
        <v>0</v>
      </c>
      <c r="AA151">
        <f>[1]summ_cities!AA151</f>
        <v>0</v>
      </c>
      <c r="AB151">
        <f>[1]summ_cities!AB151</f>
        <v>0</v>
      </c>
      <c r="AC151">
        <f>[1]summ_cities!AC151</f>
        <v>0</v>
      </c>
    </row>
    <row r="152" spans="25:29" x14ac:dyDescent="0.2">
      <c r="Y152">
        <f>[1]summ_cities!Y152</f>
        <v>0</v>
      </c>
      <c r="Z152">
        <f>[1]summ_cities!Z152</f>
        <v>0</v>
      </c>
      <c r="AA152">
        <f>[1]summ_cities!AA152</f>
        <v>0</v>
      </c>
      <c r="AB152">
        <f>[1]summ_cities!AB152</f>
        <v>0</v>
      </c>
      <c r="AC152">
        <f>[1]summ_cities!AC152</f>
        <v>0</v>
      </c>
    </row>
    <row r="153" spans="25:29" x14ac:dyDescent="0.2">
      <c r="Y153">
        <f>[1]summ_cities!Y153</f>
        <v>0</v>
      </c>
      <c r="Z153">
        <f>[1]summ_cities!Z153</f>
        <v>0</v>
      </c>
      <c r="AA153">
        <f>[1]summ_cities!AA153</f>
        <v>0</v>
      </c>
      <c r="AB153">
        <f>[1]summ_cities!AB153</f>
        <v>0</v>
      </c>
      <c r="AC153">
        <f>[1]summ_cities!AC153</f>
        <v>0</v>
      </c>
    </row>
    <row r="154" spans="25:29" x14ac:dyDescent="0.2">
      <c r="Y154">
        <f>[1]summ_cities!Y154</f>
        <v>0</v>
      </c>
      <c r="Z154">
        <f>[1]summ_cities!Z154</f>
        <v>0</v>
      </c>
      <c r="AA154">
        <f>[1]summ_cities!AA154</f>
        <v>0</v>
      </c>
      <c r="AB154">
        <f>[1]summ_cities!AB154</f>
        <v>0</v>
      </c>
      <c r="AC154">
        <f>[1]summ_cities!AC154</f>
        <v>0</v>
      </c>
    </row>
    <row r="155" spans="25:29" x14ac:dyDescent="0.2">
      <c r="Y155">
        <f>[1]summ_cities!Y155</f>
        <v>0</v>
      </c>
      <c r="Z155">
        <f>[1]summ_cities!Z155</f>
        <v>0</v>
      </c>
      <c r="AA155">
        <f>[1]summ_cities!AA155</f>
        <v>0</v>
      </c>
      <c r="AB155">
        <f>[1]summ_cities!AB155</f>
        <v>0</v>
      </c>
      <c r="AC155">
        <f>[1]summ_cities!AC155</f>
        <v>0</v>
      </c>
    </row>
    <row r="156" spans="25:29" x14ac:dyDescent="0.2">
      <c r="Y156">
        <f>[1]summ_cities!Y156</f>
        <v>0</v>
      </c>
      <c r="Z156">
        <f>[1]summ_cities!Z156</f>
        <v>0</v>
      </c>
      <c r="AA156">
        <f>[1]summ_cities!AA156</f>
        <v>0</v>
      </c>
      <c r="AB156">
        <f>[1]summ_cities!AB156</f>
        <v>0</v>
      </c>
      <c r="AC156">
        <f>[1]summ_cities!AC156</f>
        <v>0</v>
      </c>
    </row>
    <row r="157" spans="25:29" x14ac:dyDescent="0.2">
      <c r="Y157">
        <f>[1]summ_cities!Y157</f>
        <v>0</v>
      </c>
      <c r="Z157">
        <f>[1]summ_cities!Z157</f>
        <v>0</v>
      </c>
      <c r="AA157">
        <f>[1]summ_cities!AA157</f>
        <v>0</v>
      </c>
      <c r="AB157">
        <f>[1]summ_cities!AB157</f>
        <v>0</v>
      </c>
      <c r="AC157">
        <f>[1]summ_cities!AC157</f>
        <v>0</v>
      </c>
    </row>
    <row r="158" spans="25:29" x14ac:dyDescent="0.2">
      <c r="Y158">
        <f>[1]summ_cities!Y158</f>
        <v>0</v>
      </c>
      <c r="Z158">
        <f>[1]summ_cities!Z158</f>
        <v>0</v>
      </c>
      <c r="AA158">
        <f>[1]summ_cities!AA158</f>
        <v>0</v>
      </c>
      <c r="AB158">
        <f>[1]summ_cities!AB158</f>
        <v>0</v>
      </c>
      <c r="AC158">
        <f>[1]summ_cities!AC158</f>
        <v>0</v>
      </c>
    </row>
    <row r="159" spans="25:29" x14ac:dyDescent="0.2">
      <c r="Y159">
        <f>[1]summ_cities!Y159</f>
        <v>0</v>
      </c>
      <c r="Z159">
        <f>[1]summ_cities!Z159</f>
        <v>0</v>
      </c>
      <c r="AA159">
        <f>[1]summ_cities!AA159</f>
        <v>0</v>
      </c>
      <c r="AB159">
        <f>[1]summ_cities!AB159</f>
        <v>0</v>
      </c>
      <c r="AC159">
        <f>[1]summ_cities!AC159</f>
        <v>0</v>
      </c>
    </row>
    <row r="160" spans="25:29" x14ac:dyDescent="0.2">
      <c r="Y160">
        <f>[1]summ_cities!Y160</f>
        <v>0</v>
      </c>
      <c r="Z160">
        <f>[1]summ_cities!Z160</f>
        <v>0</v>
      </c>
      <c r="AA160">
        <f>[1]summ_cities!AA160</f>
        <v>0</v>
      </c>
      <c r="AB160">
        <f>[1]summ_cities!AB160</f>
        <v>0</v>
      </c>
      <c r="AC160">
        <f>[1]summ_cities!AC160</f>
        <v>0</v>
      </c>
    </row>
    <row r="161" spans="25:29" x14ac:dyDescent="0.2">
      <c r="Y161">
        <f>[1]summ_cities!Y161</f>
        <v>0</v>
      </c>
      <c r="Z161">
        <f>[1]summ_cities!Z161</f>
        <v>0</v>
      </c>
      <c r="AA161">
        <f>[1]summ_cities!AA161</f>
        <v>0</v>
      </c>
      <c r="AB161">
        <f>[1]summ_cities!AB161</f>
        <v>0</v>
      </c>
      <c r="AC161">
        <f>[1]summ_cities!AC161</f>
        <v>0</v>
      </c>
    </row>
    <row r="162" spans="25:29" x14ac:dyDescent="0.2">
      <c r="Y162">
        <f>[1]summ_cities!Y162</f>
        <v>0</v>
      </c>
      <c r="Z162">
        <f>[1]summ_cities!Z162</f>
        <v>0</v>
      </c>
      <c r="AA162">
        <f>[1]summ_cities!AA162</f>
        <v>0</v>
      </c>
      <c r="AB162">
        <f>[1]summ_cities!AB162</f>
        <v>0</v>
      </c>
      <c r="AC162">
        <f>[1]summ_cities!AC162</f>
        <v>0</v>
      </c>
    </row>
    <row r="163" spans="25:29" x14ac:dyDescent="0.2">
      <c r="Y163">
        <f>[1]summ_cities!Y163</f>
        <v>0</v>
      </c>
      <c r="Z163">
        <f>[1]summ_cities!Z163</f>
        <v>0</v>
      </c>
      <c r="AA163">
        <f>[1]summ_cities!AA163</f>
        <v>0</v>
      </c>
      <c r="AB163">
        <f>[1]summ_cities!AB163</f>
        <v>0</v>
      </c>
      <c r="AC163">
        <f>[1]summ_cities!AC163</f>
        <v>0</v>
      </c>
    </row>
    <row r="164" spans="25:29" x14ac:dyDescent="0.2">
      <c r="Y164">
        <f>[1]summ_cities!Y164</f>
        <v>0</v>
      </c>
      <c r="Z164">
        <f>[1]summ_cities!Z164</f>
        <v>0</v>
      </c>
      <c r="AA164">
        <f>[1]summ_cities!AA164</f>
        <v>0</v>
      </c>
      <c r="AB164">
        <f>[1]summ_cities!AB164</f>
        <v>0</v>
      </c>
      <c r="AC164">
        <f>[1]summ_cities!AC164</f>
        <v>0</v>
      </c>
    </row>
    <row r="165" spans="25:29" x14ac:dyDescent="0.2">
      <c r="Y165">
        <f>[1]summ_cities!Y165</f>
        <v>0</v>
      </c>
      <c r="Z165">
        <f>[1]summ_cities!Z165</f>
        <v>0</v>
      </c>
      <c r="AA165">
        <f>[1]summ_cities!AA165</f>
        <v>0</v>
      </c>
      <c r="AB165">
        <f>[1]summ_cities!AB165</f>
        <v>0</v>
      </c>
      <c r="AC165">
        <f>[1]summ_cities!AC165</f>
        <v>0</v>
      </c>
    </row>
    <row r="166" spans="25:29" x14ac:dyDescent="0.2">
      <c r="Y166">
        <f>[1]summ_cities!Y166</f>
        <v>0</v>
      </c>
      <c r="Z166">
        <f>[1]summ_cities!Z166</f>
        <v>0</v>
      </c>
      <c r="AA166">
        <f>[1]summ_cities!AA166</f>
        <v>0</v>
      </c>
      <c r="AB166">
        <f>[1]summ_cities!AB166</f>
        <v>0</v>
      </c>
      <c r="AC166">
        <f>[1]summ_cities!AC166</f>
        <v>0</v>
      </c>
    </row>
    <row r="167" spans="25:29" x14ac:dyDescent="0.2">
      <c r="Y167">
        <f>[1]summ_cities!Y167</f>
        <v>0</v>
      </c>
      <c r="Z167">
        <f>[1]summ_cities!Z167</f>
        <v>0</v>
      </c>
      <c r="AA167">
        <f>[1]summ_cities!AA167</f>
        <v>0</v>
      </c>
      <c r="AB167">
        <f>[1]summ_cities!AB167</f>
        <v>0</v>
      </c>
      <c r="AC167">
        <f>[1]summ_cities!AC167</f>
        <v>0</v>
      </c>
    </row>
    <row r="168" spans="25:29" x14ac:dyDescent="0.2">
      <c r="Y168">
        <f>[1]summ_cities!Y168</f>
        <v>0</v>
      </c>
      <c r="Z168">
        <f>[1]summ_cities!Z168</f>
        <v>0</v>
      </c>
      <c r="AA168">
        <f>[1]summ_cities!AA168</f>
        <v>0</v>
      </c>
      <c r="AB168">
        <f>[1]summ_cities!AB168</f>
        <v>0</v>
      </c>
      <c r="AC168">
        <f>[1]summ_cities!AC168</f>
        <v>0</v>
      </c>
    </row>
    <row r="169" spans="25:29" x14ac:dyDescent="0.2">
      <c r="Y169">
        <f>[1]summ_cities!Y169</f>
        <v>0</v>
      </c>
      <c r="Z169">
        <f>[1]summ_cities!Z169</f>
        <v>0</v>
      </c>
      <c r="AA169">
        <f>[1]summ_cities!AA169</f>
        <v>0</v>
      </c>
      <c r="AB169">
        <f>[1]summ_cities!AB169</f>
        <v>0</v>
      </c>
      <c r="AC169">
        <f>[1]summ_cities!AC169</f>
        <v>0</v>
      </c>
    </row>
    <row r="170" spans="25:29" x14ac:dyDescent="0.2">
      <c r="Y170">
        <f>[1]summ_cities!Y170</f>
        <v>0</v>
      </c>
      <c r="Z170">
        <f>[1]summ_cities!Z170</f>
        <v>0</v>
      </c>
      <c r="AA170">
        <f>[1]summ_cities!AA170</f>
        <v>0</v>
      </c>
      <c r="AB170">
        <f>[1]summ_cities!AB170</f>
        <v>0</v>
      </c>
      <c r="AC170">
        <f>[1]summ_cities!AC170</f>
        <v>0</v>
      </c>
    </row>
    <row r="171" spans="25:29" x14ac:dyDescent="0.2">
      <c r="Y171">
        <f>[1]summ_cities!Y171</f>
        <v>0</v>
      </c>
      <c r="Z171">
        <f>[1]summ_cities!Z171</f>
        <v>0</v>
      </c>
      <c r="AA171">
        <f>[1]summ_cities!AA171</f>
        <v>0</v>
      </c>
      <c r="AB171">
        <f>[1]summ_cities!AB171</f>
        <v>0</v>
      </c>
      <c r="AC171">
        <f>[1]summ_cities!AC171</f>
        <v>0</v>
      </c>
    </row>
    <row r="172" spans="25:29" x14ac:dyDescent="0.2">
      <c r="Y172">
        <f>[1]summ_cities!Y172</f>
        <v>0</v>
      </c>
      <c r="Z172">
        <f>[1]summ_cities!Z172</f>
        <v>0</v>
      </c>
      <c r="AA172">
        <f>[1]summ_cities!AA172</f>
        <v>0</v>
      </c>
      <c r="AB172">
        <f>[1]summ_cities!AB172</f>
        <v>0</v>
      </c>
      <c r="AC172">
        <f>[1]summ_cities!AC172</f>
        <v>0</v>
      </c>
    </row>
    <row r="173" spans="25:29" x14ac:dyDescent="0.2">
      <c r="Y173">
        <f>[1]summ_cities!Y173</f>
        <v>0</v>
      </c>
      <c r="Z173">
        <f>[1]summ_cities!Z173</f>
        <v>0</v>
      </c>
      <c r="AA173">
        <f>[1]summ_cities!AA173</f>
        <v>0</v>
      </c>
      <c r="AB173">
        <f>[1]summ_cities!AB173</f>
        <v>0</v>
      </c>
      <c r="AC173">
        <f>[1]summ_cities!AC173</f>
        <v>0</v>
      </c>
    </row>
    <row r="174" spans="25:29" x14ac:dyDescent="0.2">
      <c r="Y174">
        <f>[1]summ_cities!Y174</f>
        <v>0</v>
      </c>
      <c r="Z174">
        <f>[1]summ_cities!Z174</f>
        <v>0</v>
      </c>
      <c r="AA174">
        <f>[1]summ_cities!AA174</f>
        <v>0</v>
      </c>
      <c r="AB174">
        <f>[1]summ_cities!AB174</f>
        <v>0</v>
      </c>
      <c r="AC174">
        <f>[1]summ_cities!AC174</f>
        <v>0</v>
      </c>
    </row>
    <row r="175" spans="25:29" x14ac:dyDescent="0.2">
      <c r="Y175">
        <f>[1]summ_cities!Y175</f>
        <v>0</v>
      </c>
      <c r="Z175">
        <f>[1]summ_cities!Z175</f>
        <v>0</v>
      </c>
      <c r="AA175">
        <f>[1]summ_cities!AA175</f>
        <v>0</v>
      </c>
      <c r="AB175">
        <f>[1]summ_cities!AB175</f>
        <v>0</v>
      </c>
      <c r="AC175">
        <f>[1]summ_cities!AC175</f>
        <v>0</v>
      </c>
    </row>
    <row r="176" spans="25:29" x14ac:dyDescent="0.2">
      <c r="Y176">
        <f>[1]summ_cities!Y176</f>
        <v>0</v>
      </c>
      <c r="Z176">
        <f>[1]summ_cities!Z176</f>
        <v>0</v>
      </c>
      <c r="AA176">
        <f>[1]summ_cities!AA176</f>
        <v>0</v>
      </c>
      <c r="AB176">
        <f>[1]summ_cities!AB176</f>
        <v>0</v>
      </c>
      <c r="AC176">
        <f>[1]summ_cities!AC176</f>
        <v>0</v>
      </c>
    </row>
    <row r="177" spans="25:29" x14ac:dyDescent="0.2">
      <c r="Y177">
        <f>[1]summ_cities!Y177</f>
        <v>0</v>
      </c>
      <c r="Z177">
        <f>[1]summ_cities!Z177</f>
        <v>0</v>
      </c>
      <c r="AA177">
        <f>[1]summ_cities!AA177</f>
        <v>0</v>
      </c>
      <c r="AB177">
        <f>[1]summ_cities!AB177</f>
        <v>0</v>
      </c>
      <c r="AC177">
        <f>[1]summ_cities!AC177</f>
        <v>0</v>
      </c>
    </row>
    <row r="178" spans="25:29" x14ac:dyDescent="0.2">
      <c r="Y178">
        <f>[1]summ_cities!Y178</f>
        <v>0</v>
      </c>
      <c r="Z178">
        <f>[1]summ_cities!Z178</f>
        <v>0</v>
      </c>
      <c r="AA178">
        <f>[1]summ_cities!AA178</f>
        <v>0</v>
      </c>
      <c r="AB178">
        <f>[1]summ_cities!AB178</f>
        <v>0</v>
      </c>
      <c r="AC178">
        <f>[1]summ_cities!AC178</f>
        <v>0</v>
      </c>
    </row>
    <row r="179" spans="25:29" x14ac:dyDescent="0.2">
      <c r="Y179">
        <f>[1]summ_cities!Y179</f>
        <v>0</v>
      </c>
      <c r="Z179">
        <f>[1]summ_cities!Z179</f>
        <v>0</v>
      </c>
      <c r="AA179">
        <f>[1]summ_cities!AA179</f>
        <v>0</v>
      </c>
      <c r="AB179">
        <f>[1]summ_cities!AB179</f>
        <v>0</v>
      </c>
      <c r="AC179">
        <f>[1]summ_cities!AC179</f>
        <v>0</v>
      </c>
    </row>
    <row r="180" spans="25:29" x14ac:dyDescent="0.2">
      <c r="Y180">
        <f>[1]summ_cities!Y180</f>
        <v>0</v>
      </c>
      <c r="Z180">
        <f>[1]summ_cities!Z180</f>
        <v>0</v>
      </c>
      <c r="AA180">
        <f>[1]summ_cities!AA180</f>
        <v>0</v>
      </c>
      <c r="AB180">
        <f>[1]summ_cities!AB180</f>
        <v>0</v>
      </c>
      <c r="AC180">
        <f>[1]summ_cities!AC180</f>
        <v>0</v>
      </c>
    </row>
    <row r="181" spans="25:29" x14ac:dyDescent="0.2">
      <c r="Y181">
        <f>[1]summ_cities!Y181</f>
        <v>0</v>
      </c>
      <c r="Z181">
        <f>[1]summ_cities!Z181</f>
        <v>0</v>
      </c>
      <c r="AA181">
        <f>[1]summ_cities!AA181</f>
        <v>0</v>
      </c>
      <c r="AB181">
        <f>[1]summ_cities!AB181</f>
        <v>0</v>
      </c>
      <c r="AC181">
        <f>[1]summ_cities!AC181</f>
        <v>0</v>
      </c>
    </row>
    <row r="182" spans="25:29" x14ac:dyDescent="0.2">
      <c r="Y182">
        <f>[1]summ_cities!Y182</f>
        <v>0</v>
      </c>
      <c r="Z182">
        <f>[1]summ_cities!Z182</f>
        <v>0</v>
      </c>
      <c r="AA182">
        <f>[1]summ_cities!AA182</f>
        <v>0</v>
      </c>
      <c r="AB182">
        <f>[1]summ_cities!AB182</f>
        <v>0</v>
      </c>
      <c r="AC182">
        <f>[1]summ_cities!AC182</f>
        <v>0</v>
      </c>
    </row>
    <row r="183" spans="25:29" x14ac:dyDescent="0.2">
      <c r="Y183">
        <f>[1]summ_cities!Y183</f>
        <v>0</v>
      </c>
      <c r="Z183">
        <f>[1]summ_cities!Z183</f>
        <v>0</v>
      </c>
      <c r="AA183">
        <f>[1]summ_cities!AA183</f>
        <v>0</v>
      </c>
      <c r="AB183">
        <f>[1]summ_cities!AB183</f>
        <v>0</v>
      </c>
      <c r="AC183">
        <f>[1]summ_cities!AC183</f>
        <v>0</v>
      </c>
    </row>
    <row r="184" spans="25:29" x14ac:dyDescent="0.2">
      <c r="Y184">
        <f>[1]summ_cities!Y184</f>
        <v>0</v>
      </c>
      <c r="Z184">
        <f>[1]summ_cities!Z184</f>
        <v>0</v>
      </c>
      <c r="AA184">
        <f>[1]summ_cities!AA184</f>
        <v>0</v>
      </c>
      <c r="AB184">
        <f>[1]summ_cities!AB184</f>
        <v>0</v>
      </c>
      <c r="AC184">
        <f>[1]summ_cities!AC184</f>
        <v>0</v>
      </c>
    </row>
    <row r="185" spans="25:29" x14ac:dyDescent="0.2">
      <c r="Y185">
        <f>[1]summ_cities!Y185</f>
        <v>0</v>
      </c>
      <c r="Z185">
        <f>[1]summ_cities!Z185</f>
        <v>0</v>
      </c>
      <c r="AA185">
        <f>[1]summ_cities!AA185</f>
        <v>0</v>
      </c>
      <c r="AB185">
        <f>[1]summ_cities!AB185</f>
        <v>0</v>
      </c>
      <c r="AC185">
        <f>[1]summ_cities!AC185</f>
        <v>0</v>
      </c>
    </row>
    <row r="186" spans="25:29" x14ac:dyDescent="0.2">
      <c r="Y186">
        <f>[1]summ_cities!Y186</f>
        <v>0</v>
      </c>
      <c r="Z186">
        <f>[1]summ_cities!Z186</f>
        <v>0</v>
      </c>
      <c r="AA186">
        <f>[1]summ_cities!AA186</f>
        <v>0</v>
      </c>
      <c r="AB186">
        <f>[1]summ_cities!AB186</f>
        <v>0</v>
      </c>
      <c r="AC186">
        <f>[1]summ_cities!AC186</f>
        <v>0</v>
      </c>
    </row>
    <row r="187" spans="25:29" x14ac:dyDescent="0.2">
      <c r="Y187">
        <f>[1]summ_cities!Y187</f>
        <v>0</v>
      </c>
      <c r="Z187">
        <f>[1]summ_cities!Z187</f>
        <v>0</v>
      </c>
      <c r="AA187">
        <f>[1]summ_cities!AA187</f>
        <v>0</v>
      </c>
      <c r="AB187">
        <f>[1]summ_cities!AB187</f>
        <v>0</v>
      </c>
      <c r="AC187">
        <f>[1]summ_cities!AC187</f>
        <v>0</v>
      </c>
    </row>
    <row r="188" spans="25:29" x14ac:dyDescent="0.2">
      <c r="Y188">
        <f>[1]summ_cities!Y188</f>
        <v>0</v>
      </c>
      <c r="Z188">
        <f>[1]summ_cities!Z188</f>
        <v>0</v>
      </c>
      <c r="AA188">
        <f>[1]summ_cities!AA188</f>
        <v>0</v>
      </c>
      <c r="AB188">
        <f>[1]summ_cities!AB188</f>
        <v>0</v>
      </c>
      <c r="AC188">
        <f>[1]summ_cities!AC188</f>
        <v>0</v>
      </c>
    </row>
    <row r="189" spans="25:29" x14ac:dyDescent="0.2">
      <c r="Y189">
        <f>[1]summ_cities!Y189</f>
        <v>0</v>
      </c>
      <c r="Z189">
        <f>[1]summ_cities!Z189</f>
        <v>0</v>
      </c>
      <c r="AA189">
        <f>[1]summ_cities!AA189</f>
        <v>0</v>
      </c>
      <c r="AB189">
        <f>[1]summ_cities!AB189</f>
        <v>0</v>
      </c>
      <c r="AC189">
        <f>[1]summ_cities!AC189</f>
        <v>0</v>
      </c>
    </row>
    <row r="190" spans="25:29" x14ac:dyDescent="0.2">
      <c r="Y190">
        <f>[1]summ_cities!Y190</f>
        <v>0</v>
      </c>
      <c r="Z190">
        <f>[1]summ_cities!Z190</f>
        <v>0</v>
      </c>
      <c r="AA190">
        <f>[1]summ_cities!AA190</f>
        <v>0</v>
      </c>
      <c r="AB190">
        <f>[1]summ_cities!AB190</f>
        <v>0</v>
      </c>
      <c r="AC190">
        <f>[1]summ_cities!AC190</f>
        <v>0</v>
      </c>
    </row>
    <row r="191" spans="25:29" x14ac:dyDescent="0.2">
      <c r="Y191">
        <f>[1]summ_cities!Y191</f>
        <v>0</v>
      </c>
      <c r="Z191">
        <f>[1]summ_cities!Z191</f>
        <v>0</v>
      </c>
      <c r="AA191">
        <f>[1]summ_cities!AA191</f>
        <v>0</v>
      </c>
      <c r="AB191">
        <f>[1]summ_cities!AB191</f>
        <v>0</v>
      </c>
      <c r="AC191">
        <f>[1]summ_cities!AC191</f>
        <v>0</v>
      </c>
    </row>
    <row r="192" spans="25:29" x14ac:dyDescent="0.2">
      <c r="Y192">
        <f>[1]summ_cities!Y192</f>
        <v>0</v>
      </c>
      <c r="Z192">
        <f>[1]summ_cities!Z192</f>
        <v>0</v>
      </c>
      <c r="AA192">
        <f>[1]summ_cities!AA192</f>
        <v>0</v>
      </c>
      <c r="AB192">
        <f>[1]summ_cities!AB192</f>
        <v>0</v>
      </c>
      <c r="AC192">
        <f>[1]summ_cities!AC192</f>
        <v>0</v>
      </c>
    </row>
    <row r="193" spans="25:29" x14ac:dyDescent="0.2">
      <c r="Y193">
        <f>[1]summ_cities!Y193</f>
        <v>0</v>
      </c>
      <c r="Z193">
        <f>[1]summ_cities!Z193</f>
        <v>0</v>
      </c>
      <c r="AA193">
        <f>[1]summ_cities!AA193</f>
        <v>0</v>
      </c>
      <c r="AB193">
        <f>[1]summ_cities!AB193</f>
        <v>0</v>
      </c>
      <c r="AC193">
        <f>[1]summ_cities!AC193</f>
        <v>0</v>
      </c>
    </row>
    <row r="194" spans="25:29" x14ac:dyDescent="0.2">
      <c r="Y194">
        <f>[1]summ_cities!Y194</f>
        <v>0</v>
      </c>
      <c r="Z194">
        <f>[1]summ_cities!Z194</f>
        <v>0</v>
      </c>
      <c r="AA194">
        <f>[1]summ_cities!AA194</f>
        <v>0</v>
      </c>
      <c r="AB194">
        <f>[1]summ_cities!AB194</f>
        <v>0</v>
      </c>
      <c r="AC194">
        <f>[1]summ_cities!AC194</f>
        <v>0</v>
      </c>
    </row>
    <row r="195" spans="25:29" x14ac:dyDescent="0.2">
      <c r="Y195">
        <f>[1]summ_cities!Y195</f>
        <v>0</v>
      </c>
      <c r="Z195">
        <f>[1]summ_cities!Z195</f>
        <v>0</v>
      </c>
      <c r="AA195">
        <f>[1]summ_cities!AA195</f>
        <v>0</v>
      </c>
      <c r="AB195">
        <f>[1]summ_cities!AB195</f>
        <v>0</v>
      </c>
      <c r="AC195">
        <f>[1]summ_cities!AC195</f>
        <v>0</v>
      </c>
    </row>
    <row r="196" spans="25:29" x14ac:dyDescent="0.2">
      <c r="Y196">
        <f>[1]summ_cities!Y196</f>
        <v>0</v>
      </c>
      <c r="Z196">
        <f>[1]summ_cities!Z196</f>
        <v>0</v>
      </c>
      <c r="AA196">
        <f>[1]summ_cities!AA196</f>
        <v>0</v>
      </c>
      <c r="AB196">
        <f>[1]summ_cities!AB196</f>
        <v>0</v>
      </c>
      <c r="AC196">
        <f>[1]summ_cities!AC196</f>
        <v>0</v>
      </c>
    </row>
    <row r="197" spans="25:29" x14ac:dyDescent="0.2">
      <c r="Y197">
        <f>[1]summ_cities!Y197</f>
        <v>0</v>
      </c>
      <c r="Z197">
        <f>[1]summ_cities!Z197</f>
        <v>0</v>
      </c>
      <c r="AA197">
        <f>[1]summ_cities!AA197</f>
        <v>0</v>
      </c>
      <c r="AB197">
        <f>[1]summ_cities!AB197</f>
        <v>0</v>
      </c>
      <c r="AC197">
        <f>[1]summ_cities!AC197</f>
        <v>0</v>
      </c>
    </row>
    <row r="198" spans="25:29" x14ac:dyDescent="0.2">
      <c r="Y198">
        <f>[1]summ_cities!Y198</f>
        <v>0</v>
      </c>
      <c r="Z198">
        <f>[1]summ_cities!Z198</f>
        <v>0</v>
      </c>
      <c r="AA198">
        <f>[1]summ_cities!AA198</f>
        <v>0</v>
      </c>
      <c r="AB198">
        <f>[1]summ_cities!AB198</f>
        <v>0</v>
      </c>
      <c r="AC198">
        <f>[1]summ_cities!AC198</f>
        <v>0</v>
      </c>
    </row>
    <row r="199" spans="25:29" x14ac:dyDescent="0.2">
      <c r="Y199">
        <f>[1]summ_cities!Y199</f>
        <v>0</v>
      </c>
      <c r="Z199">
        <f>[1]summ_cities!Z199</f>
        <v>0</v>
      </c>
      <c r="AA199">
        <f>[1]summ_cities!AA199</f>
        <v>0</v>
      </c>
      <c r="AB199">
        <f>[1]summ_cities!AB199</f>
        <v>0</v>
      </c>
      <c r="AC199">
        <f>[1]summ_cities!AC199</f>
        <v>0</v>
      </c>
    </row>
    <row r="200" spans="25:29" x14ac:dyDescent="0.2">
      <c r="Y200">
        <f>[1]summ_cities!Y200</f>
        <v>0</v>
      </c>
      <c r="Z200">
        <f>[1]summ_cities!Z200</f>
        <v>0</v>
      </c>
      <c r="AA200">
        <f>[1]summ_cities!AA200</f>
        <v>0</v>
      </c>
      <c r="AB200">
        <f>[1]summ_cities!AB200</f>
        <v>0</v>
      </c>
      <c r="AC200">
        <f>[1]summ_cities!AC200</f>
        <v>0</v>
      </c>
    </row>
    <row r="201" spans="25:29" x14ac:dyDescent="0.2">
      <c r="Y201">
        <f>[1]summ_cities!Y201</f>
        <v>0</v>
      </c>
      <c r="Z201">
        <f>[1]summ_cities!Z201</f>
        <v>0</v>
      </c>
      <c r="AA201">
        <f>[1]summ_cities!AA201</f>
        <v>0</v>
      </c>
      <c r="AB201">
        <f>[1]summ_cities!AB201</f>
        <v>0</v>
      </c>
      <c r="AC201">
        <f>[1]summ_cities!AC201</f>
        <v>0</v>
      </c>
    </row>
    <row r="202" spans="25:29" x14ac:dyDescent="0.2">
      <c r="Y202">
        <f>[1]summ_cities!Y202</f>
        <v>0</v>
      </c>
      <c r="Z202">
        <f>[1]summ_cities!Z202</f>
        <v>0</v>
      </c>
      <c r="AA202">
        <f>[1]summ_cities!AA202</f>
        <v>0</v>
      </c>
      <c r="AB202">
        <f>[1]summ_cities!AB202</f>
        <v>0</v>
      </c>
      <c r="AC202">
        <f>[1]summ_cities!AC202</f>
        <v>0</v>
      </c>
    </row>
    <row r="203" spans="25:29" x14ac:dyDescent="0.2">
      <c r="Y203">
        <f>[1]summ_cities!Y203</f>
        <v>0</v>
      </c>
      <c r="Z203">
        <f>[1]summ_cities!Z203</f>
        <v>0</v>
      </c>
      <c r="AA203">
        <f>[1]summ_cities!AA203</f>
        <v>0</v>
      </c>
      <c r="AB203">
        <f>[1]summ_cities!AB203</f>
        <v>0</v>
      </c>
      <c r="AC203">
        <f>[1]summ_cities!AC203</f>
        <v>0</v>
      </c>
    </row>
    <row r="204" spans="25:29" x14ac:dyDescent="0.2">
      <c r="Y204">
        <f>[1]summ_cities!Y204</f>
        <v>0</v>
      </c>
      <c r="Z204">
        <f>[1]summ_cities!Z204</f>
        <v>0</v>
      </c>
      <c r="AA204">
        <f>[1]summ_cities!AA204</f>
        <v>0</v>
      </c>
      <c r="AB204">
        <f>[1]summ_cities!AB204</f>
        <v>0</v>
      </c>
      <c r="AC204">
        <f>[1]summ_cities!AC204</f>
        <v>0</v>
      </c>
    </row>
    <row r="205" spans="25:29" x14ac:dyDescent="0.2">
      <c r="Y205">
        <f>[1]summ_cities!Y205</f>
        <v>0</v>
      </c>
      <c r="Z205">
        <f>[1]summ_cities!Z205</f>
        <v>0</v>
      </c>
      <c r="AA205">
        <f>[1]summ_cities!AA205</f>
        <v>0</v>
      </c>
      <c r="AB205">
        <f>[1]summ_cities!AB205</f>
        <v>0</v>
      </c>
      <c r="AC205">
        <f>[1]summ_cities!AC205</f>
        <v>0</v>
      </c>
    </row>
    <row r="206" spans="25:29" x14ac:dyDescent="0.2">
      <c r="Y206">
        <f>[1]summ_cities!Y206</f>
        <v>0</v>
      </c>
      <c r="Z206">
        <f>[1]summ_cities!Z206</f>
        <v>0</v>
      </c>
      <c r="AA206">
        <f>[1]summ_cities!AA206</f>
        <v>0</v>
      </c>
      <c r="AB206">
        <f>[1]summ_cities!AB206</f>
        <v>0</v>
      </c>
      <c r="AC206">
        <f>[1]summ_cities!AC206</f>
        <v>0</v>
      </c>
    </row>
    <row r="207" spans="25:29" x14ac:dyDescent="0.2">
      <c r="Y207">
        <f>[1]summ_cities!Y207</f>
        <v>0</v>
      </c>
      <c r="Z207">
        <f>[1]summ_cities!Z207</f>
        <v>0</v>
      </c>
      <c r="AA207">
        <f>[1]summ_cities!AA207</f>
        <v>0</v>
      </c>
      <c r="AB207">
        <f>[1]summ_cities!AB207</f>
        <v>0</v>
      </c>
      <c r="AC207">
        <f>[1]summ_cities!AC207</f>
        <v>0</v>
      </c>
    </row>
    <row r="208" spans="25:29" x14ac:dyDescent="0.2">
      <c r="Y208">
        <f>[1]summ_cities!Y208</f>
        <v>0</v>
      </c>
      <c r="Z208">
        <f>[1]summ_cities!Z208</f>
        <v>0</v>
      </c>
      <c r="AA208">
        <f>[1]summ_cities!AA208</f>
        <v>0</v>
      </c>
      <c r="AB208">
        <f>[1]summ_cities!AB208</f>
        <v>0</v>
      </c>
      <c r="AC208">
        <f>[1]summ_cities!AC208</f>
        <v>0</v>
      </c>
    </row>
    <row r="209" spans="25:29" x14ac:dyDescent="0.2">
      <c r="Y209">
        <f>[1]summ_cities!Y209</f>
        <v>0</v>
      </c>
      <c r="Z209">
        <f>[1]summ_cities!Z209</f>
        <v>0</v>
      </c>
      <c r="AA209">
        <f>[1]summ_cities!AA209</f>
        <v>0</v>
      </c>
      <c r="AB209">
        <f>[1]summ_cities!AB209</f>
        <v>0</v>
      </c>
      <c r="AC209">
        <f>[1]summ_cities!AC209</f>
        <v>0</v>
      </c>
    </row>
    <row r="210" spans="25:29" x14ac:dyDescent="0.2">
      <c r="Y210">
        <f>[1]summ_cities!Y210</f>
        <v>0</v>
      </c>
      <c r="Z210">
        <f>[1]summ_cities!Z210</f>
        <v>0</v>
      </c>
      <c r="AA210">
        <f>[1]summ_cities!AA210</f>
        <v>0</v>
      </c>
      <c r="AB210">
        <f>[1]summ_cities!AB210</f>
        <v>0</v>
      </c>
      <c r="AC210">
        <f>[1]summ_cities!AC210</f>
        <v>0</v>
      </c>
    </row>
    <row r="211" spans="25:29" x14ac:dyDescent="0.2">
      <c r="Y211">
        <f>[1]summ_cities!Y211</f>
        <v>0</v>
      </c>
      <c r="Z211">
        <f>[1]summ_cities!Z211</f>
        <v>0</v>
      </c>
      <c r="AA211">
        <f>[1]summ_cities!AA211</f>
        <v>0</v>
      </c>
      <c r="AB211">
        <f>[1]summ_cities!AB211</f>
        <v>0</v>
      </c>
      <c r="AC211">
        <f>[1]summ_cities!AC211</f>
        <v>0</v>
      </c>
    </row>
    <row r="212" spans="25:29" x14ac:dyDescent="0.2">
      <c r="Y212">
        <f>[1]summ_cities!Y212</f>
        <v>0</v>
      </c>
      <c r="Z212">
        <f>[1]summ_cities!Z212</f>
        <v>0</v>
      </c>
      <c r="AA212">
        <f>[1]summ_cities!AA212</f>
        <v>0</v>
      </c>
      <c r="AB212">
        <f>[1]summ_cities!AB212</f>
        <v>0</v>
      </c>
      <c r="AC212">
        <f>[1]summ_cities!AC212</f>
        <v>0</v>
      </c>
    </row>
    <row r="213" spans="25:29" x14ac:dyDescent="0.2">
      <c r="Y213">
        <f>[1]summ_cities!Y213</f>
        <v>0</v>
      </c>
      <c r="Z213">
        <f>[1]summ_cities!Z213</f>
        <v>0</v>
      </c>
      <c r="AA213">
        <f>[1]summ_cities!AA213</f>
        <v>0</v>
      </c>
      <c r="AB213">
        <f>[1]summ_cities!AB213</f>
        <v>0</v>
      </c>
      <c r="AC213">
        <f>[1]summ_cities!AC213</f>
        <v>0</v>
      </c>
    </row>
    <row r="214" spans="25:29" x14ac:dyDescent="0.2">
      <c r="Y214">
        <f>[1]summ_cities!Y214</f>
        <v>0</v>
      </c>
      <c r="Z214">
        <f>[1]summ_cities!Z214</f>
        <v>0</v>
      </c>
      <c r="AA214">
        <f>[1]summ_cities!AA214</f>
        <v>0</v>
      </c>
      <c r="AB214">
        <f>[1]summ_cities!AB214</f>
        <v>0</v>
      </c>
      <c r="AC214">
        <f>[1]summ_cities!AC214</f>
        <v>0</v>
      </c>
    </row>
    <row r="215" spans="25:29" x14ac:dyDescent="0.2">
      <c r="Y215">
        <f>[1]summ_cities!Y215</f>
        <v>0</v>
      </c>
      <c r="Z215">
        <f>[1]summ_cities!Z215</f>
        <v>0</v>
      </c>
      <c r="AA215">
        <f>[1]summ_cities!AA215</f>
        <v>0</v>
      </c>
      <c r="AB215">
        <f>[1]summ_cities!AB215</f>
        <v>0</v>
      </c>
      <c r="AC215">
        <f>[1]summ_cities!AC215</f>
        <v>0</v>
      </c>
    </row>
    <row r="216" spans="25:29" x14ac:dyDescent="0.2">
      <c r="Y216">
        <f>[1]summ_cities!Y216</f>
        <v>0</v>
      </c>
      <c r="Z216">
        <f>[1]summ_cities!Z216</f>
        <v>0</v>
      </c>
      <c r="AA216">
        <f>[1]summ_cities!AA216</f>
        <v>0</v>
      </c>
      <c r="AB216">
        <f>[1]summ_cities!AB216</f>
        <v>0</v>
      </c>
      <c r="AC216">
        <f>[1]summ_cities!AC216</f>
        <v>0</v>
      </c>
    </row>
    <row r="217" spans="25:29" x14ac:dyDescent="0.2">
      <c r="Y217">
        <f>[1]summ_cities!Y217</f>
        <v>0</v>
      </c>
      <c r="Z217">
        <f>[1]summ_cities!Z217</f>
        <v>0</v>
      </c>
      <c r="AA217">
        <f>[1]summ_cities!AA217</f>
        <v>0</v>
      </c>
      <c r="AB217">
        <f>[1]summ_cities!AB217</f>
        <v>0</v>
      </c>
      <c r="AC217">
        <f>[1]summ_cities!AC217</f>
        <v>0</v>
      </c>
    </row>
    <row r="218" spans="25:29" x14ac:dyDescent="0.2">
      <c r="Y218">
        <f>[1]summ_cities!Y218</f>
        <v>0</v>
      </c>
      <c r="Z218">
        <f>[1]summ_cities!Z218</f>
        <v>0</v>
      </c>
      <c r="AA218">
        <f>[1]summ_cities!AA218</f>
        <v>0</v>
      </c>
      <c r="AB218">
        <f>[1]summ_cities!AB218</f>
        <v>0</v>
      </c>
      <c r="AC218">
        <f>[1]summ_cities!AC218</f>
        <v>0</v>
      </c>
    </row>
    <row r="219" spans="25:29" x14ac:dyDescent="0.2">
      <c r="Y219">
        <f>[1]summ_cities!Y219</f>
        <v>0</v>
      </c>
      <c r="Z219">
        <f>[1]summ_cities!Z219</f>
        <v>0</v>
      </c>
      <c r="AA219">
        <f>[1]summ_cities!AA219</f>
        <v>0</v>
      </c>
      <c r="AB219">
        <f>[1]summ_cities!AB219</f>
        <v>0</v>
      </c>
      <c r="AC219">
        <f>[1]summ_cities!AC219</f>
        <v>0</v>
      </c>
    </row>
    <row r="220" spans="25:29" x14ac:dyDescent="0.2">
      <c r="Y220">
        <f>[1]summ_cities!Y220</f>
        <v>0</v>
      </c>
      <c r="Z220">
        <f>[1]summ_cities!Z220</f>
        <v>0</v>
      </c>
      <c r="AA220">
        <f>[1]summ_cities!AA220</f>
        <v>0</v>
      </c>
      <c r="AB220">
        <f>[1]summ_cities!AB220</f>
        <v>0</v>
      </c>
      <c r="AC220">
        <f>[1]summ_cities!AC220</f>
        <v>0</v>
      </c>
    </row>
    <row r="228" spans="35:38" x14ac:dyDescent="0.2">
      <c r="AI228">
        <f>AJ10-AI10</f>
        <v>209.08368000000002</v>
      </c>
      <c r="AL228">
        <f>AN10-AM10</f>
        <v>315.36</v>
      </c>
    </row>
  </sheetData>
  <autoFilter ref="A1:DI220" xr:uid="{AC60DB82-B787-8D4F-86B2-2657FE680D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D3F0-0F9D-F54D-89BD-EF0ACF03C4B1}">
  <dimension ref="A1:V25"/>
  <sheetViews>
    <sheetView workbookViewId="0">
      <pane xSplit="1" topLeftCell="H1" activePane="topRight" state="frozen"/>
      <selection pane="topRight" activeCell="I11" sqref="I11"/>
    </sheetView>
  </sheetViews>
  <sheetFormatPr baseColWidth="10" defaultRowHeight="16" x14ac:dyDescent="0.2"/>
  <sheetData>
    <row r="1" spans="1:22" x14ac:dyDescent="0.2">
      <c r="A1" t="s">
        <v>23</v>
      </c>
      <c r="C1" t="e">
        <f>summ_cities!AL220/summ_cities!J220</f>
        <v>#DIV/0!</v>
      </c>
      <c r="T1" t="e">
        <f>AVERAGE(C1:S1)</f>
        <v>#DIV/0!</v>
      </c>
      <c r="U1" t="e">
        <f>1+T1</f>
        <v>#DIV/0!</v>
      </c>
      <c r="V1">
        <f>COUNT(C1:S1)</f>
        <v>0</v>
      </c>
    </row>
    <row r="2" spans="1:22" x14ac:dyDescent="0.2">
      <c r="A2" t="s">
        <v>24</v>
      </c>
      <c r="P2">
        <f>summ_cities!AP11/summ_cities!J11</f>
        <v>2.0014061455593644</v>
      </c>
      <c r="Q2">
        <f>summ_cities!AT11/summ_cities!J11</f>
        <v>2.8295742057908257</v>
      </c>
      <c r="R2">
        <f>summ_cities!AX11/summ_cities!J11</f>
        <v>5.5901344065623633</v>
      </c>
      <c r="S2">
        <f>summ_cities!BB11/summ_cities!J11</f>
        <v>2.5484203364865929</v>
      </c>
      <c r="T2">
        <f t="shared" ref="T2:T11" si="0">AVERAGE(B2:S2)</f>
        <v>3.2423837735997867</v>
      </c>
      <c r="U2">
        <f t="shared" ref="U2:U11" si="1">1+T2</f>
        <v>4.2423837735997871</v>
      </c>
      <c r="V2">
        <f t="shared" ref="V2:V11" si="2">COUNT(B2:S2)</f>
        <v>4</v>
      </c>
    </row>
    <row r="3" spans="1:22" x14ac:dyDescent="0.2">
      <c r="A3" t="s">
        <v>25</v>
      </c>
      <c r="B3">
        <f>summ_cities!AD2/summ_cities!J2</f>
        <v>11.807244009644284</v>
      </c>
      <c r="C3">
        <f>summ_cities!AL2/summ_cities!J2</f>
        <v>15.639871977840318</v>
      </c>
      <c r="D3">
        <f>summ_cities!BJ2/summ_cities!J2</f>
        <v>8.5459010354520011</v>
      </c>
      <c r="T3">
        <f t="shared" si="0"/>
        <v>11.997672340978866</v>
      </c>
      <c r="U3">
        <f t="shared" si="1"/>
        <v>12.997672340978866</v>
      </c>
      <c r="V3">
        <f t="shared" si="2"/>
        <v>3</v>
      </c>
    </row>
    <row r="4" spans="1:22" x14ac:dyDescent="0.2">
      <c r="A4" t="s">
        <v>26</v>
      </c>
      <c r="C4">
        <f>summ_cities!AL7/summ_cities!J7</f>
        <v>14.546196485683328</v>
      </c>
      <c r="T4">
        <f t="shared" si="0"/>
        <v>14.546196485683328</v>
      </c>
      <c r="U4">
        <f t="shared" si="1"/>
        <v>15.546196485683328</v>
      </c>
      <c r="V4">
        <f t="shared" si="2"/>
        <v>1</v>
      </c>
    </row>
    <row r="5" spans="1:22" x14ac:dyDescent="0.2">
      <c r="A5" t="s">
        <v>27</v>
      </c>
      <c r="C5">
        <f>summ_cities!AL10/summ_cities!J10</f>
        <v>66.961652409737752</v>
      </c>
      <c r="T5">
        <f t="shared" si="0"/>
        <v>66.961652409737752</v>
      </c>
      <c r="U5">
        <f t="shared" si="1"/>
        <v>67.961652409737752</v>
      </c>
      <c r="V5">
        <f t="shared" si="2"/>
        <v>1</v>
      </c>
    </row>
    <row r="6" spans="1:22" x14ac:dyDescent="0.2">
      <c r="A6" t="s">
        <v>28</v>
      </c>
      <c r="F6">
        <f>summ_cities!BR9/summ_cities!J9</f>
        <v>83.20976544619991</v>
      </c>
      <c r="G6">
        <f>summ_cities!BV9/summ_cities!J9</f>
        <v>115.32127908426322</v>
      </c>
      <c r="K6">
        <f>summ_cities!CL9/summ_cities!J9</f>
        <v>125.33602174158082</v>
      </c>
      <c r="L6">
        <f>summ_cities!CP9/summ_cities!J9</f>
        <v>123.08664984533723</v>
      </c>
      <c r="M6">
        <f>summ_cities!CT9/summ_cities!J9</f>
        <v>101.02144047781458</v>
      </c>
      <c r="T6">
        <f t="shared" si="0"/>
        <v>109.59503131903917</v>
      </c>
      <c r="U6">
        <f t="shared" si="1"/>
        <v>110.59503131903917</v>
      </c>
      <c r="V6">
        <f t="shared" si="2"/>
        <v>5</v>
      </c>
    </row>
    <row r="7" spans="1:22" x14ac:dyDescent="0.2">
      <c r="A7" t="s">
        <v>29</v>
      </c>
      <c r="B7">
        <f>summ_cities!AD32/summ_cities!J32</f>
        <v>36.456639258123928</v>
      </c>
      <c r="C7">
        <f>summ_cities!AL32/summ_cities!J32</f>
        <v>38.783658785238224</v>
      </c>
      <c r="T7">
        <f t="shared" si="0"/>
        <v>37.620149021681073</v>
      </c>
      <c r="U7">
        <f t="shared" si="1"/>
        <v>38.620149021681073</v>
      </c>
      <c r="V7">
        <f t="shared" si="2"/>
        <v>2</v>
      </c>
    </row>
    <row r="8" spans="1:22" x14ac:dyDescent="0.2">
      <c r="A8" t="s">
        <v>30</v>
      </c>
      <c r="B8">
        <f>summ_cities!AD19/summ_cities!J19</f>
        <v>27.5423494143959</v>
      </c>
      <c r="C8">
        <f>summ_cities!AL19/summ_cities!J19</f>
        <v>57.80493086971979</v>
      </c>
      <c r="O8">
        <f>summ_cities!DB19/summ_cities!J19</f>
        <v>71.162843536453323</v>
      </c>
      <c r="T8">
        <f t="shared" si="0"/>
        <v>52.170041273523005</v>
      </c>
      <c r="U8">
        <f t="shared" si="1"/>
        <v>53.170041273523005</v>
      </c>
      <c r="V8">
        <f t="shared" si="2"/>
        <v>3</v>
      </c>
    </row>
    <row r="9" spans="1:22" x14ac:dyDescent="0.2">
      <c r="A9" t="s">
        <v>31</v>
      </c>
      <c r="E9">
        <f>summ_cities!BN32/(summ_cities!J32+summ_cities!J40)</f>
        <v>61.260311373697064</v>
      </c>
      <c r="N9">
        <f>summ_cities!CX32/(summ_cities!J32+summ_cities!J40)</f>
        <v>83.113532531111389</v>
      </c>
      <c r="T9">
        <f t="shared" si="0"/>
        <v>72.186921952404219</v>
      </c>
      <c r="U9">
        <f t="shared" si="1"/>
        <v>73.186921952404219</v>
      </c>
      <c r="V9">
        <f t="shared" si="2"/>
        <v>2</v>
      </c>
    </row>
    <row r="10" spans="1:22" x14ac:dyDescent="0.2">
      <c r="A10" t="s">
        <v>32</v>
      </c>
      <c r="B10">
        <f>summ_cities!AD40/summ_cities!J40</f>
        <v>86.794263722031786</v>
      </c>
      <c r="C10">
        <f>summ_cities!AL40/summ_cities!J40</f>
        <v>96.682217816946803</v>
      </c>
      <c r="T10">
        <f t="shared" si="0"/>
        <v>91.738240769489295</v>
      </c>
      <c r="U10">
        <f t="shared" si="1"/>
        <v>92.738240769489295</v>
      </c>
      <c r="V10">
        <f t="shared" si="2"/>
        <v>2</v>
      </c>
    </row>
    <row r="11" spans="1:22" x14ac:dyDescent="0.2">
      <c r="A11" t="s">
        <v>33</v>
      </c>
      <c r="G11">
        <f>summ_cities!BV29/summ_cities!J29</f>
        <v>122.8491502208264</v>
      </c>
      <c r="H11">
        <f>summ_cities!BZ29/summ_cities!J29</f>
        <v>120.34202470611567</v>
      </c>
      <c r="I11">
        <f>summ_cities!CD29/summ_cities!J29</f>
        <v>111.46680038403964</v>
      </c>
      <c r="J11">
        <f>summ_cities!CH29/summ_cities!J29</f>
        <v>113.32207326492558</v>
      </c>
      <c r="T11">
        <f t="shared" si="0"/>
        <v>116.99501214397682</v>
      </c>
      <c r="U11">
        <f t="shared" si="1"/>
        <v>117.99501214397682</v>
      </c>
      <c r="V11">
        <f t="shared" si="2"/>
        <v>4</v>
      </c>
    </row>
    <row r="12" spans="1:22" x14ac:dyDescent="0.2"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39</v>
      </c>
      <c r="K12" t="s">
        <v>42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47</v>
      </c>
      <c r="R12" t="s">
        <v>47</v>
      </c>
      <c r="S12" t="s">
        <v>48</v>
      </c>
    </row>
    <row r="13" spans="1:22" x14ac:dyDescent="0.2">
      <c r="B13">
        <f>AVERAGE(B3:B10)</f>
        <v>40.650124101048974</v>
      </c>
      <c r="C13">
        <f>AVERAGE(C3:C10)</f>
        <v>48.403088057527704</v>
      </c>
    </row>
    <row r="25" spans="2:2" x14ac:dyDescent="0.2">
      <c r="B25">
        <f>summ_cities!J2-summ_cities!AD2</f>
        <v>-396.60643679135353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3462-38E4-C943-A1B2-D089282F97DF}">
  <dimension ref="A1:J98"/>
  <sheetViews>
    <sheetView showGridLines="0" view="pageBreakPreview" zoomScale="86" zoomScaleNormal="100" zoomScaleSheetLayoutView="86" workbookViewId="0">
      <selection activeCell="A18" sqref="A1:J98"/>
    </sheetView>
  </sheetViews>
  <sheetFormatPr baseColWidth="10" defaultRowHeight="16" x14ac:dyDescent="0.2"/>
  <cols>
    <col min="1" max="1" width="39.6640625" bestFit="1" customWidth="1"/>
    <col min="2" max="3" width="10.83203125" customWidth="1"/>
    <col min="4" max="4" width="14" bestFit="1" customWidth="1"/>
    <col min="5" max="5" width="14.1640625" bestFit="1" customWidth="1"/>
    <col min="6" max="6" width="10.83203125" customWidth="1"/>
    <col min="7" max="7" width="13.5" customWidth="1"/>
    <col min="8" max="8" width="13.5" hidden="1" customWidth="1"/>
    <col min="9" max="9" width="11.83203125" hidden="1" customWidth="1"/>
    <col min="10" max="10" width="13.5" customWidth="1"/>
  </cols>
  <sheetData>
    <row r="1" spans="1:10" ht="16" customHeight="1" x14ac:dyDescent="0.2">
      <c r="A1" s="16" t="s">
        <v>62</v>
      </c>
      <c r="B1" s="19" t="s">
        <v>71</v>
      </c>
      <c r="C1" s="20"/>
      <c r="D1" s="20"/>
      <c r="E1" s="20"/>
      <c r="F1" s="22"/>
      <c r="G1" s="20" t="s">
        <v>53</v>
      </c>
      <c r="H1" s="20"/>
      <c r="I1" s="20"/>
      <c r="J1" s="21"/>
    </row>
    <row r="2" spans="1:10" ht="16" hidden="1" customHeight="1" x14ac:dyDescent="0.2">
      <c r="A2" s="17"/>
      <c r="B2" s="4" t="s">
        <v>59</v>
      </c>
      <c r="C2" s="23" t="s">
        <v>54</v>
      </c>
      <c r="D2" s="23" t="s">
        <v>72</v>
      </c>
      <c r="E2" s="23" t="s">
        <v>73</v>
      </c>
      <c r="F2" s="24" t="s">
        <v>74</v>
      </c>
      <c r="G2" s="12" t="s">
        <v>55</v>
      </c>
      <c r="H2" s="12" t="s">
        <v>56</v>
      </c>
      <c r="I2" s="12" t="s">
        <v>58</v>
      </c>
      <c r="J2" s="5" t="s">
        <v>57</v>
      </c>
    </row>
    <row r="3" spans="1:10" ht="16" customHeight="1" x14ac:dyDescent="0.2">
      <c r="A3" s="18"/>
      <c r="B3" s="1" t="s">
        <v>49</v>
      </c>
      <c r="C3" s="2" t="s">
        <v>50</v>
      </c>
      <c r="D3" s="2" t="s">
        <v>68</v>
      </c>
      <c r="E3" s="2" t="s">
        <v>69</v>
      </c>
      <c r="F3" s="25" t="s">
        <v>70</v>
      </c>
      <c r="G3" s="2" t="s">
        <v>60</v>
      </c>
      <c r="H3" s="2" t="s">
        <v>51</v>
      </c>
      <c r="I3" s="2" t="s">
        <v>61</v>
      </c>
      <c r="J3" s="3" t="s">
        <v>52</v>
      </c>
    </row>
    <row r="4" spans="1:10" x14ac:dyDescent="0.2">
      <c r="A4" s="6" t="str">
        <f>_xlfn.CONCAT(ROW(A4)-3, ". ", summ_cities!A2)</f>
        <v>1. New York--Newark, NY--NJ--CT</v>
      </c>
      <c r="B4" s="26" t="str">
        <f>TEXT(HLOOKUP(B$2,summ_cities!$A$1:$DI$263,ROW(A4)-2,FALSE), "0.0")</f>
        <v>67.5</v>
      </c>
      <c r="C4" s="7" t="str">
        <f>TEXT(HLOOKUP(C$2,summ_cities!$A$1:$DI$263,ROW(B4)-2,FALSE), "0.0")</f>
        <v>40.4</v>
      </c>
      <c r="D4" s="7" t="str">
        <f>TEXT(HLOOKUP(D$2,summ_cities!$A$1:$DI$263,ROW(C4)-2,FALSE), "0.0")</f>
        <v>27.3</v>
      </c>
      <c r="E4" s="7" t="str">
        <f>TEXT(HLOOKUP(E$2,summ_cities!$A$1:$DI$263,ROW(D4)-2,FALSE), "0.0")</f>
        <v>36.7</v>
      </c>
      <c r="F4" s="27" t="str">
        <f>TEXT(HLOOKUP("prior_coal",summ_cities!$A$1:$DI$263,ROW(E4)-2,FALSE) + HLOOKUP("prior_livestock",summ_cities!$A$1:$DI$263,ROW(E4)-2,FALSE) + HLOOKUP("prior_other_anth",summ_cities!$A$1:$DI$263,ROW(E4)-2,FALSE) + HLOOKUP("prior_ong",summ_cities!$A$1:$DI$263,ROW(E4)-2,FALSE), "0.0")</f>
        <v>35.9</v>
      </c>
      <c r="G4" s="7" t="str">
        <f>TEXT(HLOOKUP(G$2,summ_cities!$A$1:$DI$263,ROW(G4)-2,FALSE), "0.00")</f>
        <v>309 (241, 417)</v>
      </c>
      <c r="H4" s="7" t="e">
        <f>TEXT(HLOOKUP(H$2,summ_cities!$A$1:$DI$263,ROW(G4)-2,FALSE), "0.00")</f>
        <v>#N/A</v>
      </c>
      <c r="I4" s="7" t="str">
        <f>TEXT(HLOOKUP(I$2,summ_cities!$A$1:$DI$263,ROW(H4)-2,FALSE), "0.0")</f>
        <v>16.9</v>
      </c>
      <c r="J4" s="8" t="str">
        <f>TEXT(HLOOKUP(J$2,summ_cities!$A$1:$DI$263,ROW(I4)-2,FALSE), "0.00")</f>
        <v>0.28 (0.04, 0.54)</v>
      </c>
    </row>
    <row r="5" spans="1:10" x14ac:dyDescent="0.2">
      <c r="A5" s="9" t="str">
        <f>_xlfn.CONCAT(ROW(A5)-3, ". ", summ_cities!A3)</f>
        <v>2. Detroit, MI</v>
      </c>
      <c r="B5" s="28" t="str">
        <f>TEXT(HLOOKUP(B$2,summ_cities!$A$1:$DI$263,ROW(A5)-2,FALSE), "0.0")</f>
        <v>55.9</v>
      </c>
      <c r="C5" s="10" t="str">
        <f>TEXT(HLOOKUP(C$2,summ_cities!$A$1:$DI$263,ROW(B5)-2,FALSE), "0.0")</f>
        <v>6.1</v>
      </c>
      <c r="D5" s="10" t="str">
        <f>TEXT(HLOOKUP(D$2,summ_cities!$A$1:$DI$263,ROW(C5)-2,FALSE), "0.0")</f>
        <v>5.6</v>
      </c>
      <c r="E5" s="10" t="str">
        <f>TEXT(HLOOKUP(E$2,summ_cities!$A$1:$DI$263,ROW(D5)-2,FALSE), "0.0")</f>
        <v>8.5</v>
      </c>
      <c r="F5" s="29" t="str">
        <f>TEXT(HLOOKUP("prior_coal",summ_cities!$A$1:$DI$263,ROW(E5)-2,FALSE) + HLOOKUP("prior_livestock",summ_cities!$A$1:$DI$263,ROW(E5)-2,FALSE) + HLOOKUP("prior_other_anth",summ_cities!$A$1:$DI$263,ROW(E5)-2,FALSE) + HLOOKUP("prior_ong",summ_cities!$A$1:$DI$263,ROW(E5)-2,FALSE), "0.0")</f>
        <v>15.4</v>
      </c>
      <c r="G5" s="10" t="str">
        <f>TEXT(HLOOKUP(G$2,summ_cities!$A$1:$DI$263,ROW(G5)-2,FALSE), "0.00")</f>
        <v>210 (170, 259)</v>
      </c>
      <c r="H5" s="10" t="e">
        <f>TEXT(HLOOKUP(H$2,summ_cities!$A$1:$DI$263,ROW(G5)-2,FALSE), "0.00")</f>
        <v>#N/A</v>
      </c>
      <c r="I5" s="10" t="str">
        <f>TEXT(HLOOKUP(I$2,summ_cities!$A$1:$DI$263,ROW(H5)-2,FALSE), "0.0")</f>
        <v>56.3</v>
      </c>
      <c r="J5" s="11" t="str">
        <f>TEXT(HLOOKUP(J$2,summ_cities!$A$1:$DI$263,ROW(I5)-2,FALSE), "0.00")</f>
        <v>0.33 (0.14, 0.55)</v>
      </c>
    </row>
    <row r="6" spans="1:10" x14ac:dyDescent="0.2">
      <c r="A6" s="9" t="str">
        <f>_xlfn.CONCAT(ROW(A6)-3, ". ", summ_cities!A4)</f>
        <v>3. Atlanta, GA</v>
      </c>
      <c r="B6" s="28" t="str">
        <f>TEXT(HLOOKUP(B$2,summ_cities!$A$1:$DI$263,ROW(A6)-2,FALSE), "0.0")</f>
        <v>53.1</v>
      </c>
      <c r="C6" s="10" t="str">
        <f>TEXT(HLOOKUP(C$2,summ_cities!$A$1:$DI$263,ROW(B6)-2,FALSE), "0.0")</f>
        <v>3.0</v>
      </c>
      <c r="D6" s="10" t="str">
        <f>TEXT(HLOOKUP(D$2,summ_cities!$A$1:$DI$263,ROW(C6)-2,FALSE), "0.0")</f>
        <v>6.7</v>
      </c>
      <c r="E6" s="10" t="str">
        <f>TEXT(HLOOKUP(E$2,summ_cities!$A$1:$DI$263,ROW(D6)-2,FALSE), "0.0")</f>
        <v>4.4</v>
      </c>
      <c r="F6" s="29" t="str">
        <f>TEXT(HLOOKUP("prior_coal",summ_cities!$A$1:$DI$263,ROW(E6)-2,FALSE) + HLOOKUP("prior_livestock",summ_cities!$A$1:$DI$263,ROW(E6)-2,FALSE) + HLOOKUP("prior_other_anth",summ_cities!$A$1:$DI$263,ROW(E6)-2,FALSE) + HLOOKUP("prior_ong",summ_cities!$A$1:$DI$263,ROW(E6)-2,FALSE), "0.0")</f>
        <v>26.1</v>
      </c>
      <c r="G6" s="10" t="str">
        <f>TEXT(HLOOKUP(G$2,summ_cities!$A$1:$DI$263,ROW(G6)-2,FALSE), "0.00")</f>
        <v>179 (157, 208)</v>
      </c>
      <c r="H6" s="10" t="e">
        <f>TEXT(HLOOKUP(H$2,summ_cities!$A$1:$DI$263,ROW(G6)-2,FALSE), "0.00")</f>
        <v>#N/A</v>
      </c>
      <c r="I6" s="10" t="str">
        <f>TEXT(HLOOKUP(I$2,summ_cities!$A$1:$DI$263,ROW(H6)-2,FALSE), "0.0")</f>
        <v>39.7</v>
      </c>
      <c r="J6" s="11" t="str">
        <f>TEXT(HLOOKUP(J$2,summ_cities!$A$1:$DI$263,ROW(I6)-2,FALSE), "0.00")</f>
        <v>0.50 (0.33, 0.65)</v>
      </c>
    </row>
    <row r="7" spans="1:10" x14ac:dyDescent="0.2">
      <c r="A7" s="9" t="str">
        <f>_xlfn.CONCAT(ROW(A7)-3, ". ", summ_cities!A5)</f>
        <v>4. Dallas--Fort Worth--Arlington, TX</v>
      </c>
      <c r="B7" s="28" t="str">
        <f>TEXT(HLOOKUP(B$2,summ_cities!$A$1:$DI$263,ROW(A7)-2,FALSE), "0.0")</f>
        <v>68.4</v>
      </c>
      <c r="C7" s="10" t="str">
        <f>TEXT(HLOOKUP(C$2,summ_cities!$A$1:$DI$263,ROW(B7)-2,FALSE), "0.0")</f>
        <v>11.8</v>
      </c>
      <c r="D7" s="10" t="str">
        <f>TEXT(HLOOKUP(D$2,summ_cities!$A$1:$DI$263,ROW(C7)-2,FALSE), "0.0")</f>
        <v>7.6</v>
      </c>
      <c r="E7" s="10" t="str">
        <f>TEXT(HLOOKUP(E$2,summ_cities!$A$1:$DI$263,ROW(D7)-2,FALSE), "0.0")</f>
        <v>17.3</v>
      </c>
      <c r="F7" s="29" t="str">
        <f>TEXT(HLOOKUP("prior_coal",summ_cities!$A$1:$DI$263,ROW(E7)-2,FALSE) + HLOOKUP("prior_livestock",summ_cities!$A$1:$DI$263,ROW(E7)-2,FALSE) + HLOOKUP("prior_other_anth",summ_cities!$A$1:$DI$263,ROW(E7)-2,FALSE) + HLOOKUP("prior_ong",summ_cities!$A$1:$DI$263,ROW(E7)-2,FALSE), "0.0")</f>
        <v>136.3</v>
      </c>
      <c r="G7" s="10" t="str">
        <f>TEXT(HLOOKUP(G$2,summ_cities!$A$1:$DI$263,ROW(G7)-2,FALSE), "0.00")</f>
        <v>362 (337, 384)</v>
      </c>
      <c r="H7" s="10" t="e">
        <f>TEXT(HLOOKUP(H$2,summ_cities!$A$1:$DI$263,ROW(G7)-2,FALSE), "0.00")</f>
        <v>#N/A</v>
      </c>
      <c r="I7" s="10" t="str">
        <f>TEXT(HLOOKUP(I$2,summ_cities!$A$1:$DI$263,ROW(H7)-2,FALSE), "0.0")</f>
        <v>70.7</v>
      </c>
      <c r="J7" s="11" t="str">
        <f>TEXT(HLOOKUP(J$2,summ_cities!$A$1:$DI$263,ROW(I7)-2,FALSE), "0.00")</f>
        <v>0.52 (0.34, 0.70)</v>
      </c>
    </row>
    <row r="8" spans="1:10" x14ac:dyDescent="0.2">
      <c r="A8" s="9" t="str">
        <f>_xlfn.CONCAT(ROW(A8)-3, ". ", summ_cities!A6)</f>
        <v>5. Houston, TX</v>
      </c>
      <c r="B8" s="28" t="str">
        <f>TEXT(HLOOKUP(B$2,summ_cities!$A$1:$DI$263,ROW(A8)-2,FALSE), "0.0")</f>
        <v>44.4</v>
      </c>
      <c r="C8" s="10" t="str">
        <f>TEXT(HLOOKUP(C$2,summ_cities!$A$1:$DI$263,ROW(B8)-2,FALSE), "0.0")</f>
        <v>5.4</v>
      </c>
      <c r="D8" s="10" t="str">
        <f>TEXT(HLOOKUP(D$2,summ_cities!$A$1:$DI$263,ROW(C8)-2,FALSE), "0.0")</f>
        <v>7.4</v>
      </c>
      <c r="E8" s="10" t="str">
        <f>TEXT(HLOOKUP(E$2,summ_cities!$A$1:$DI$263,ROW(D8)-2,FALSE), "0.0")</f>
        <v>15.2</v>
      </c>
      <c r="F8" s="29" t="str">
        <f>TEXT(HLOOKUP("prior_coal",summ_cities!$A$1:$DI$263,ROW(E8)-2,FALSE) + HLOOKUP("prior_livestock",summ_cities!$A$1:$DI$263,ROW(E8)-2,FALSE) + HLOOKUP("prior_other_anth",summ_cities!$A$1:$DI$263,ROW(E8)-2,FALSE) + HLOOKUP("prior_ong",summ_cities!$A$1:$DI$263,ROW(E8)-2,FALSE), "0.0")</f>
        <v>67.4</v>
      </c>
      <c r="G8" s="10" t="str">
        <f>TEXT(HLOOKUP(G$2,summ_cities!$A$1:$DI$263,ROW(G8)-2,FALSE), "0.00")</f>
        <v>209 (183, 236)</v>
      </c>
      <c r="H8" s="10" t="e">
        <f>TEXT(HLOOKUP(H$2,summ_cities!$A$1:$DI$263,ROW(G8)-2,FALSE), "0.00")</f>
        <v>#N/A</v>
      </c>
      <c r="I8" s="10" t="str">
        <f>TEXT(HLOOKUP(I$2,summ_cities!$A$1:$DI$263,ROW(H8)-2,FALSE), "0.0")</f>
        <v>42.3</v>
      </c>
      <c r="J8" s="11" t="str">
        <f>TEXT(HLOOKUP(J$2,summ_cities!$A$1:$DI$263,ROW(I8)-2,FALSE), "0.00")</f>
        <v>0.36 (0.21, 0.51)</v>
      </c>
    </row>
    <row r="9" spans="1:10" x14ac:dyDescent="0.2">
      <c r="A9" s="9" t="str">
        <f>_xlfn.CONCAT(ROW(A9)-3, ". ", summ_cities!A7)</f>
        <v>6. Chicago, IL--IN</v>
      </c>
      <c r="B9" s="28" t="str">
        <f>TEXT(HLOOKUP(B$2,summ_cities!$A$1:$DI$263,ROW(A9)-2,FALSE), "0.0")</f>
        <v>73.4</v>
      </c>
      <c r="C9" s="10" t="str">
        <f>TEXT(HLOOKUP(C$2,summ_cities!$A$1:$DI$263,ROW(B9)-2,FALSE), "0.0")</f>
        <v>21.7</v>
      </c>
      <c r="D9" s="10" t="str">
        <f>TEXT(HLOOKUP(D$2,summ_cities!$A$1:$DI$263,ROW(C9)-2,FALSE), "0.0")</f>
        <v>12.8</v>
      </c>
      <c r="E9" s="10" t="str">
        <f>TEXT(HLOOKUP(E$2,summ_cities!$A$1:$DI$263,ROW(D9)-2,FALSE), "0.0")</f>
        <v>15.2</v>
      </c>
      <c r="F9" s="29" t="str">
        <f>TEXT(HLOOKUP("prior_coal",summ_cities!$A$1:$DI$263,ROW(E9)-2,FALSE) + HLOOKUP("prior_livestock",summ_cities!$A$1:$DI$263,ROW(E9)-2,FALSE) + HLOOKUP("prior_other_anth",summ_cities!$A$1:$DI$263,ROW(E9)-2,FALSE) + HLOOKUP("prior_ong",summ_cities!$A$1:$DI$263,ROW(E9)-2,FALSE), "0.0")</f>
        <v>31.8</v>
      </c>
      <c r="G9" s="10" t="str">
        <f>TEXT(HLOOKUP(G$2,summ_cities!$A$1:$DI$263,ROW(G9)-2,FALSE), "0.00")</f>
        <v>207 (190, 224)</v>
      </c>
      <c r="H9" s="10" t="e">
        <f>TEXT(HLOOKUP(H$2,summ_cities!$A$1:$DI$263,ROW(G9)-2,FALSE), "0.00")</f>
        <v>#N/A</v>
      </c>
      <c r="I9" s="10" t="str">
        <f>TEXT(HLOOKUP(I$2,summ_cities!$A$1:$DI$263,ROW(H9)-2,FALSE), "0.0")</f>
        <v>24.1</v>
      </c>
      <c r="J9" s="11" t="str">
        <f>TEXT(HLOOKUP(J$2,summ_cities!$A$1:$DI$263,ROW(I9)-2,FALSE), "0.00")</f>
        <v>0.38 (0.18, 0.58)</v>
      </c>
    </row>
    <row r="10" spans="1:10" x14ac:dyDescent="0.2">
      <c r="A10" s="9" t="str">
        <f>_xlfn.CONCAT(ROW(A10)-3, ". ", summ_cities!A8)</f>
        <v>7. Los Angeles--Long Beach--Anaheim, CA</v>
      </c>
      <c r="B10" s="28" t="str">
        <f>TEXT(HLOOKUP(B$2,summ_cities!$A$1:$DI$263,ROW(A10)-2,FALSE), "0.0")</f>
        <v>111.1</v>
      </c>
      <c r="C10" s="10" t="str">
        <f>TEXT(HLOOKUP(C$2,summ_cities!$A$1:$DI$263,ROW(B10)-2,FALSE), "0.0")</f>
        <v>12.2</v>
      </c>
      <c r="D10" s="10" t="str">
        <f>TEXT(HLOOKUP(D$2,summ_cities!$A$1:$DI$263,ROW(C10)-2,FALSE), "0.0")</f>
        <v>18.1</v>
      </c>
      <c r="E10" s="10" t="str">
        <f>TEXT(HLOOKUP(E$2,summ_cities!$A$1:$DI$263,ROW(D10)-2,FALSE), "0.0")</f>
        <v>14.5</v>
      </c>
      <c r="F10" s="29" t="str">
        <f>TEXT(HLOOKUP("prior_coal",summ_cities!$A$1:$DI$263,ROW(E10)-2,FALSE) + HLOOKUP("prior_livestock",summ_cities!$A$1:$DI$263,ROW(E10)-2,FALSE) + HLOOKUP("prior_other_anth",summ_cities!$A$1:$DI$263,ROW(E10)-2,FALSE) + HLOOKUP("prior_ong",summ_cities!$A$1:$DI$263,ROW(E10)-2,FALSE), "0.0")</f>
        <v>28.9</v>
      </c>
      <c r="G10" s="10" t="str">
        <f>TEXT(HLOOKUP(G$2,summ_cities!$A$1:$DI$263,ROW(G10)-2,FALSE), "0.00")</f>
        <v>121 (116, 127)</v>
      </c>
      <c r="H10" s="10" t="e">
        <f>TEXT(HLOOKUP(H$2,summ_cities!$A$1:$DI$263,ROW(G10)-2,FALSE), "0.00")</f>
        <v>#N/A</v>
      </c>
      <c r="I10" s="10" t="str">
        <f>TEXT(HLOOKUP(I$2,summ_cities!$A$1:$DI$263,ROW(H10)-2,FALSE), "0.0")</f>
        <v>9.9</v>
      </c>
      <c r="J10" s="11" t="str">
        <f>TEXT(HLOOKUP(J$2,summ_cities!$A$1:$DI$263,ROW(I10)-2,FALSE), "0.00")</f>
        <v>0.76 (0.62, 0.88)</v>
      </c>
    </row>
    <row r="11" spans="1:10" x14ac:dyDescent="0.2">
      <c r="A11" s="9" t="str">
        <f>_xlfn.CONCAT(ROW(A11)-3, ". ", summ_cities!A9)</f>
        <v>8. Cincinnati, OH--KY--IN</v>
      </c>
      <c r="B11" s="28" t="str">
        <f>TEXT(HLOOKUP(B$2,summ_cities!$A$1:$DI$263,ROW(A11)-2,FALSE), "0.0")</f>
        <v>41.3</v>
      </c>
      <c r="C11" s="10" t="str">
        <f>TEXT(HLOOKUP(C$2,summ_cities!$A$1:$DI$263,ROW(B11)-2,FALSE), "0.0")</f>
        <v>12.2</v>
      </c>
      <c r="D11" s="10" t="str">
        <f>TEXT(HLOOKUP(D$2,summ_cities!$A$1:$DI$263,ROW(C11)-2,FALSE), "0.0")</f>
        <v>2.4</v>
      </c>
      <c r="E11" s="10" t="str">
        <f>TEXT(HLOOKUP(E$2,summ_cities!$A$1:$DI$263,ROW(D11)-2,FALSE), "0.0")</f>
        <v>3.3</v>
      </c>
      <c r="F11" s="29" t="str">
        <f>TEXT(HLOOKUP("prior_coal",summ_cities!$A$1:$DI$263,ROW(E11)-2,FALSE) + HLOOKUP("prior_livestock",summ_cities!$A$1:$DI$263,ROW(E11)-2,FALSE) + HLOOKUP("prior_other_anth",summ_cities!$A$1:$DI$263,ROW(E11)-2,FALSE) + HLOOKUP("prior_ong",summ_cities!$A$1:$DI$263,ROW(E11)-2,FALSE), "0.0")</f>
        <v>8.4</v>
      </c>
      <c r="G11" s="10" t="str">
        <f>TEXT(HLOOKUP(G$2,summ_cities!$A$1:$DI$263,ROW(G11)-2,FALSE), "0.00")</f>
        <v>98 (85, 109)</v>
      </c>
      <c r="H11" s="10" t="e">
        <f>TEXT(HLOOKUP(H$2,summ_cities!$A$1:$DI$263,ROW(G11)-2,FALSE), "0.00")</f>
        <v>#N/A</v>
      </c>
      <c r="I11" s="10" t="str">
        <f>TEXT(HLOOKUP(I$2,summ_cities!$A$1:$DI$263,ROW(H11)-2,FALSE), "0.0")</f>
        <v>60.1</v>
      </c>
      <c r="J11" s="11" t="str">
        <f>TEXT(HLOOKUP(J$2,summ_cities!$A$1:$DI$263,ROW(I11)-2,FALSE), "0.00")</f>
        <v>0.48 (0.22, 0.74)</v>
      </c>
    </row>
    <row r="12" spans="1:10" x14ac:dyDescent="0.2">
      <c r="A12" s="9" t="str">
        <f>_xlfn.CONCAT(ROW(A12)-3, ". ", summ_cities!A10)</f>
        <v>9. Miami, FL</v>
      </c>
      <c r="B12" s="28" t="str">
        <f>TEXT(HLOOKUP(B$2,summ_cities!$A$1:$DI$263,ROW(A12)-2,FALSE), "0.0")</f>
        <v>72.4</v>
      </c>
      <c r="C12" s="10" t="str">
        <f>TEXT(HLOOKUP(C$2,summ_cities!$A$1:$DI$263,ROW(B12)-2,FALSE), "0.0")</f>
        <v>8.6</v>
      </c>
      <c r="D12" s="10" t="str">
        <f>TEXT(HLOOKUP(D$2,summ_cities!$A$1:$DI$263,ROW(C12)-2,FALSE), "0.0")</f>
        <v>8.2</v>
      </c>
      <c r="E12" s="10" t="str">
        <f>TEXT(HLOOKUP(E$2,summ_cities!$A$1:$DI$263,ROW(D12)-2,FALSE), "0.0")</f>
        <v>2.7</v>
      </c>
      <c r="F12" s="29" t="str">
        <f>TEXT(HLOOKUP("prior_coal",summ_cities!$A$1:$DI$263,ROW(E12)-2,FALSE) + HLOOKUP("prior_livestock",summ_cities!$A$1:$DI$263,ROW(E12)-2,FALSE) + HLOOKUP("prior_other_anth",summ_cities!$A$1:$DI$263,ROW(E12)-2,FALSE) + HLOOKUP("prior_ong",summ_cities!$A$1:$DI$263,ROW(E12)-2,FALSE), "0.0")</f>
        <v>12.4</v>
      </c>
      <c r="G12" s="10" t="str">
        <f>TEXT(HLOOKUP(G$2,summ_cities!$A$1:$DI$263,ROW(G12)-2,FALSE), "0.00")</f>
        <v>284 (206, 395)</v>
      </c>
      <c r="H12" s="10" t="e">
        <f>TEXT(HLOOKUP(H$2,summ_cities!$A$1:$DI$263,ROW(G12)-2,FALSE), "0.00")</f>
        <v>#N/A</v>
      </c>
      <c r="I12" s="10" t="str">
        <f>TEXT(HLOOKUP(I$2,summ_cities!$A$1:$DI$263,ROW(H12)-2,FALSE), "0.0")</f>
        <v>51.5</v>
      </c>
      <c r="J12" s="11" t="str">
        <f>TEXT(HLOOKUP(J$2,summ_cities!$A$1:$DI$263,ROW(I12)-2,FALSE), "0.00")</f>
        <v>0.24 (0.06, 0.44)</v>
      </c>
    </row>
    <row r="13" spans="1:10" x14ac:dyDescent="0.2">
      <c r="A13" s="9" t="str">
        <f>_xlfn.CONCAT(ROW(A13)-3, ". ", summ_cities!A11)</f>
        <v>10. Philadelphia, PA--NJ--DE--MD</v>
      </c>
      <c r="B13" s="28" t="str">
        <f>TEXT(HLOOKUP(B$2,summ_cities!$A$1:$DI$263,ROW(A13)-2,FALSE), "0.0")</f>
        <v>31.4</v>
      </c>
      <c r="C13" s="10" t="str">
        <f>TEXT(HLOOKUP(C$2,summ_cities!$A$1:$DI$263,ROW(B13)-2,FALSE), "0.0")</f>
        <v>10.4</v>
      </c>
      <c r="D13" s="10" t="str">
        <f>TEXT(HLOOKUP(D$2,summ_cities!$A$1:$DI$263,ROW(C13)-2,FALSE), "0.0")</f>
        <v>8.1</v>
      </c>
      <c r="E13" s="10" t="str">
        <f>TEXT(HLOOKUP(E$2,summ_cities!$A$1:$DI$263,ROW(D13)-2,FALSE), "0.0")</f>
        <v>14.5</v>
      </c>
      <c r="F13" s="29" t="str">
        <f>TEXT(HLOOKUP("prior_coal",summ_cities!$A$1:$DI$263,ROW(E13)-2,FALSE) + HLOOKUP("prior_livestock",summ_cities!$A$1:$DI$263,ROW(E13)-2,FALSE) + HLOOKUP("prior_other_anth",summ_cities!$A$1:$DI$263,ROW(E13)-2,FALSE) + HLOOKUP("prior_ong",summ_cities!$A$1:$DI$263,ROW(E13)-2,FALSE), "0.0")</f>
        <v>29.3</v>
      </c>
      <c r="G13" s="10" t="str">
        <f>TEXT(HLOOKUP(G$2,summ_cities!$A$1:$DI$263,ROW(G13)-2,FALSE), "0.00")</f>
        <v>122 (108, 132)</v>
      </c>
      <c r="H13" s="10" t="e">
        <f>TEXT(HLOOKUP(H$2,summ_cities!$A$1:$DI$263,ROW(G13)-2,FALSE), "0.00")</f>
        <v>#N/A</v>
      </c>
      <c r="I13" s="10" t="str">
        <f>TEXT(HLOOKUP(I$2,summ_cities!$A$1:$DI$263,ROW(H13)-2,FALSE), "0.0")</f>
        <v>22.4</v>
      </c>
      <c r="J13" s="11" t="str">
        <f>TEXT(HLOOKUP(J$2,summ_cities!$A$1:$DI$263,ROW(I13)-2,FALSE), "0.00")</f>
        <v>0.24 (0.07, 0.43)</v>
      </c>
    </row>
    <row r="14" spans="1:10" x14ac:dyDescent="0.2">
      <c r="A14" s="9" t="str">
        <f>_xlfn.CONCAT(ROW(A14)-3, ". ", summ_cities!A12)</f>
        <v>11. Indianapolis, IN</v>
      </c>
      <c r="B14" s="28" t="str">
        <f>TEXT(HLOOKUP(B$2,summ_cities!$A$1:$DI$263,ROW(A14)-2,FALSE), "0.0")</f>
        <v>22.1</v>
      </c>
      <c r="C14" s="10" t="str">
        <f>TEXT(HLOOKUP(C$2,summ_cities!$A$1:$DI$263,ROW(B14)-2,FALSE), "0.0")</f>
        <v>1.4</v>
      </c>
      <c r="D14" s="10" t="str">
        <f>TEXT(HLOOKUP(D$2,summ_cities!$A$1:$DI$263,ROW(C14)-2,FALSE), "0.0")</f>
        <v>2.2</v>
      </c>
      <c r="E14" s="10" t="str">
        <f>TEXT(HLOOKUP(E$2,summ_cities!$A$1:$DI$263,ROW(D14)-2,FALSE), "0.0")</f>
        <v>3.6</v>
      </c>
      <c r="F14" s="29" t="str">
        <f>TEXT(HLOOKUP("prior_coal",summ_cities!$A$1:$DI$263,ROW(E14)-2,FALSE) + HLOOKUP("prior_livestock",summ_cities!$A$1:$DI$263,ROW(E14)-2,FALSE) + HLOOKUP("prior_other_anth",summ_cities!$A$1:$DI$263,ROW(E14)-2,FALSE) + HLOOKUP("prior_ong",summ_cities!$A$1:$DI$263,ROW(E14)-2,FALSE), "0.0")</f>
        <v>15.6</v>
      </c>
      <c r="G14" s="10" t="str">
        <f>TEXT(HLOOKUP(G$2,summ_cities!$A$1:$DI$263,ROW(G14)-2,FALSE), "0.00")</f>
        <v>101 (84, 127)</v>
      </c>
      <c r="H14" s="10" t="e">
        <f>TEXT(HLOOKUP(H$2,summ_cities!$A$1:$DI$263,ROW(G14)-2,FALSE), "0.00")</f>
        <v>#N/A</v>
      </c>
      <c r="I14" s="10" t="str">
        <f>TEXT(HLOOKUP(I$2,summ_cities!$A$1:$DI$263,ROW(H14)-2,FALSE), "0.0")</f>
        <v>68.0</v>
      </c>
      <c r="J14" s="11" t="str">
        <f>TEXT(HLOOKUP(J$2,summ_cities!$A$1:$DI$263,ROW(I14)-2,FALSE), "0.00")</f>
        <v>0.34 (0.13, 0.60)</v>
      </c>
    </row>
    <row r="15" spans="1:10" x14ac:dyDescent="0.2">
      <c r="A15" s="9" t="str">
        <f>_xlfn.CONCAT(ROW(A15)-3, ". ", summ_cities!A13)</f>
        <v>12. Denver--Aurora, CO</v>
      </c>
      <c r="B15" s="28" t="str">
        <f>TEXT(HLOOKUP(B$2,summ_cities!$A$1:$DI$263,ROW(A15)-2,FALSE), "0.0")</f>
        <v>41.8</v>
      </c>
      <c r="C15" s="10" t="str">
        <f>TEXT(HLOOKUP(C$2,summ_cities!$A$1:$DI$263,ROW(B15)-2,FALSE), "0.0")</f>
        <v>2.0</v>
      </c>
      <c r="D15" s="10" t="str">
        <f>TEXT(HLOOKUP(D$2,summ_cities!$A$1:$DI$263,ROW(C15)-2,FALSE), "0.0")</f>
        <v>3.5</v>
      </c>
      <c r="E15" s="10" t="str">
        <f>TEXT(HLOOKUP(E$2,summ_cities!$A$1:$DI$263,ROW(D15)-2,FALSE), "0.0")</f>
        <v>5.5</v>
      </c>
      <c r="F15" s="29" t="str">
        <f>TEXT(HLOOKUP("prior_coal",summ_cities!$A$1:$DI$263,ROW(E15)-2,FALSE) + HLOOKUP("prior_livestock",summ_cities!$A$1:$DI$263,ROW(E15)-2,FALSE) + HLOOKUP("prior_other_anth",summ_cities!$A$1:$DI$263,ROW(E15)-2,FALSE) + HLOOKUP("prior_ong",summ_cities!$A$1:$DI$263,ROW(E15)-2,FALSE), "0.0")</f>
        <v>27.9</v>
      </c>
      <c r="G15" s="10" t="str">
        <f>TEXT(HLOOKUP(G$2,summ_cities!$A$1:$DI$263,ROW(G15)-2,FALSE), "0.00")</f>
        <v>96 (76, 119)</v>
      </c>
      <c r="H15" s="10" t="e">
        <f>TEXT(HLOOKUP(H$2,summ_cities!$A$1:$DI$263,ROW(G15)-2,FALSE), "0.00")</f>
        <v>#N/A</v>
      </c>
      <c r="I15" s="10" t="str">
        <f>TEXT(HLOOKUP(I$2,summ_cities!$A$1:$DI$263,ROW(H15)-2,FALSE), "0.0")</f>
        <v>40.6</v>
      </c>
      <c r="J15" s="11" t="str">
        <f>TEXT(HLOOKUP(J$2,summ_cities!$A$1:$DI$263,ROW(I15)-2,FALSE), "0.00")</f>
        <v>0.59 (0.43, 0.73)</v>
      </c>
    </row>
    <row r="16" spans="1:10" x14ac:dyDescent="0.2">
      <c r="A16" s="9" t="str">
        <f>_xlfn.CONCAT(ROW(A16)-3, ". ", summ_cities!A14)</f>
        <v>13. Reading, PA</v>
      </c>
      <c r="B16" s="28" t="str">
        <f>TEXT(HLOOKUP(B$2,summ_cities!$A$1:$DI$263,ROW(A16)-2,FALSE), "0.0")</f>
        <v>11.3</v>
      </c>
      <c r="C16" s="10" t="str">
        <f>TEXT(HLOOKUP(C$2,summ_cities!$A$1:$DI$263,ROW(B16)-2,FALSE), "0.0")</f>
        <v>0.3</v>
      </c>
      <c r="D16" s="10" t="str">
        <f>TEXT(HLOOKUP(D$2,summ_cities!$A$1:$DI$263,ROW(C16)-2,FALSE), "0.0")</f>
        <v>0.4</v>
      </c>
      <c r="E16" s="10" t="str">
        <f>TEXT(HLOOKUP(E$2,summ_cities!$A$1:$DI$263,ROW(D16)-2,FALSE), "0.0")</f>
        <v>1.0</v>
      </c>
      <c r="F16" s="29" t="str">
        <f>TEXT(HLOOKUP("prior_coal",summ_cities!$A$1:$DI$263,ROW(E16)-2,FALSE) + HLOOKUP("prior_livestock",summ_cities!$A$1:$DI$263,ROW(E16)-2,FALSE) + HLOOKUP("prior_other_anth",summ_cities!$A$1:$DI$263,ROW(E16)-2,FALSE) + HLOOKUP("prior_ong",summ_cities!$A$1:$DI$263,ROW(E16)-2,FALSE), "0.0")</f>
        <v>15.8</v>
      </c>
      <c r="G16" s="10" t="str">
        <f>TEXT(HLOOKUP(G$2,summ_cities!$A$1:$DI$263,ROW(G16)-2,FALSE), "0.00")</f>
        <v>104 (66, 158)</v>
      </c>
      <c r="H16" s="10" t="e">
        <f>TEXT(HLOOKUP(H$2,summ_cities!$A$1:$DI$263,ROW(G16)-2,FALSE), "0.00")</f>
        <v>#N/A</v>
      </c>
      <c r="I16" s="10" t="str">
        <f>TEXT(HLOOKUP(I$2,summ_cities!$A$1:$DI$263,ROW(H16)-2,FALSE), "0.0")</f>
        <v>390.7</v>
      </c>
      <c r="J16" s="11" t="str">
        <f>TEXT(HLOOKUP(J$2,summ_cities!$A$1:$DI$263,ROW(I16)-2,FALSE), "0.00")</f>
        <v>0.38 (0.15, 0.64)</v>
      </c>
    </row>
    <row r="17" spans="1:10" x14ac:dyDescent="0.2">
      <c r="A17" s="9" t="str">
        <f>_xlfn.CONCAT(ROW(A17)-3, ". ", summ_cities!A15)</f>
        <v>14. Memphis, TN--MS--AR</v>
      </c>
      <c r="B17" s="28" t="str">
        <f>TEXT(HLOOKUP(B$2,summ_cities!$A$1:$DI$263,ROW(A17)-2,FALSE), "0.0")</f>
        <v>19.9</v>
      </c>
      <c r="C17" s="10" t="str">
        <f>TEXT(HLOOKUP(C$2,summ_cities!$A$1:$DI$263,ROW(B17)-2,FALSE), "0.0")</f>
        <v>7.7</v>
      </c>
      <c r="D17" s="10" t="str">
        <f>TEXT(HLOOKUP(D$2,summ_cities!$A$1:$DI$263,ROW(C17)-2,FALSE), "0.0")</f>
        <v>1.6</v>
      </c>
      <c r="E17" s="10" t="str">
        <f>TEXT(HLOOKUP(E$2,summ_cities!$A$1:$DI$263,ROW(D17)-2,FALSE), "0.0")</f>
        <v>1.4</v>
      </c>
      <c r="F17" s="29" t="str">
        <f>TEXT(HLOOKUP("prior_coal",summ_cities!$A$1:$DI$263,ROW(E17)-2,FALSE) + HLOOKUP("prior_livestock",summ_cities!$A$1:$DI$263,ROW(E17)-2,FALSE) + HLOOKUP("prior_other_anth",summ_cities!$A$1:$DI$263,ROW(E17)-2,FALSE) + HLOOKUP("prior_ong",summ_cities!$A$1:$DI$263,ROW(E17)-2,FALSE), "0.0")</f>
        <v>15.5</v>
      </c>
      <c r="G17" s="10" t="str">
        <f>TEXT(HLOOKUP(G$2,summ_cities!$A$1:$DI$263,ROW(G17)-2,FALSE), "0.00")</f>
        <v>81 (70, 96)</v>
      </c>
      <c r="H17" s="10" t="e">
        <f>TEXT(HLOOKUP(H$2,summ_cities!$A$1:$DI$263,ROW(G17)-2,FALSE), "0.00")</f>
        <v>#N/A</v>
      </c>
      <c r="I17" s="10" t="str">
        <f>TEXT(HLOOKUP(I$2,summ_cities!$A$1:$DI$263,ROW(H17)-2,FALSE), "0.0")</f>
        <v>76.2</v>
      </c>
      <c r="J17" s="11" t="str">
        <f>TEXT(HLOOKUP(J$2,summ_cities!$A$1:$DI$263,ROW(I17)-2,FALSE), "0.00")</f>
        <v>0.49 (0.26, 0.71)</v>
      </c>
    </row>
    <row r="18" spans="1:10" x14ac:dyDescent="0.2">
      <c r="A18" s="9" t="str">
        <f>_xlfn.CONCAT(ROW(A18)-3, ". ", summ_cities!A16)</f>
        <v>15. Birmingham, AL</v>
      </c>
      <c r="B18" s="28" t="str">
        <f>TEXT(HLOOKUP(B$2,summ_cities!$A$1:$DI$263,ROW(A18)-2,FALSE), "0.0")</f>
        <v>31.1</v>
      </c>
      <c r="C18" s="10" t="str">
        <f>TEXT(HLOOKUP(C$2,summ_cities!$A$1:$DI$263,ROW(B18)-2,FALSE), "0.0")</f>
        <v>5.5</v>
      </c>
      <c r="D18" s="10" t="str">
        <f>TEXT(HLOOKUP(D$2,summ_cities!$A$1:$DI$263,ROW(C18)-2,FALSE), "0.0")</f>
        <v>1.1</v>
      </c>
      <c r="E18" s="10" t="str">
        <f>TEXT(HLOOKUP(E$2,summ_cities!$A$1:$DI$263,ROW(D18)-2,FALSE), "0.0")</f>
        <v>2.0</v>
      </c>
      <c r="F18" s="29" t="str">
        <f>TEXT(HLOOKUP("prior_coal",summ_cities!$A$1:$DI$263,ROW(E18)-2,FALSE) + HLOOKUP("prior_livestock",summ_cities!$A$1:$DI$263,ROW(E18)-2,FALSE) + HLOOKUP("prior_other_anth",summ_cities!$A$1:$DI$263,ROW(E18)-2,FALSE) + HLOOKUP("prior_ong",summ_cities!$A$1:$DI$263,ROW(E18)-2,FALSE), "0.0")</f>
        <v>81.6</v>
      </c>
      <c r="G18" s="10" t="str">
        <f>TEXT(HLOOKUP(G$2,summ_cities!$A$1:$DI$263,ROW(G18)-2,FALSE), "0.00")</f>
        <v>248 (201, 310)</v>
      </c>
      <c r="H18" s="10" t="e">
        <f>TEXT(HLOOKUP(H$2,summ_cities!$A$1:$DI$263,ROW(G18)-2,FALSE), "0.00")</f>
        <v>#N/A</v>
      </c>
      <c r="I18" s="10" t="str">
        <f>TEXT(HLOOKUP(I$2,summ_cities!$A$1:$DI$263,ROW(H18)-2,FALSE), "0.0")</f>
        <v>330.9</v>
      </c>
      <c r="J18" s="11" t="str">
        <f>TEXT(HLOOKUP(J$2,summ_cities!$A$1:$DI$263,ROW(I18)-2,FALSE), "0.00")</f>
        <v>0.50 (0.28, 0.74)</v>
      </c>
    </row>
    <row r="19" spans="1:10" x14ac:dyDescent="0.2">
      <c r="A19" s="9" t="str">
        <f>_xlfn.CONCAT(ROW(A19)-3, ". ", summ_cities!A17)</f>
        <v>16. Austin, TX</v>
      </c>
      <c r="B19" s="28" t="str">
        <f>TEXT(HLOOKUP(B$2,summ_cities!$A$1:$DI$263,ROW(A19)-2,FALSE), "0.0")</f>
        <v>22.8</v>
      </c>
      <c r="C19" s="10" t="str">
        <f>TEXT(HLOOKUP(C$2,summ_cities!$A$1:$DI$263,ROW(B19)-2,FALSE), "0.0")</f>
        <v>1.0</v>
      </c>
      <c r="D19" s="10" t="str">
        <f>TEXT(HLOOKUP(D$2,summ_cities!$A$1:$DI$263,ROW(C19)-2,FALSE), "0.0")</f>
        <v>2.0</v>
      </c>
      <c r="E19" s="10" t="str">
        <f>TEXT(HLOOKUP(E$2,summ_cities!$A$1:$DI$263,ROW(D19)-2,FALSE), "0.0")</f>
        <v>4.1</v>
      </c>
      <c r="F19" s="29" t="str">
        <f>TEXT(HLOOKUP("prior_coal",summ_cities!$A$1:$DI$263,ROW(E19)-2,FALSE) + HLOOKUP("prior_livestock",summ_cities!$A$1:$DI$263,ROW(E19)-2,FALSE) + HLOOKUP("prior_other_anth",summ_cities!$A$1:$DI$263,ROW(E19)-2,FALSE) + HLOOKUP("prior_ong",summ_cities!$A$1:$DI$263,ROW(E19)-2,FALSE), "0.0")</f>
        <v>9.9</v>
      </c>
      <c r="G19" s="10" t="str">
        <f>TEXT(HLOOKUP(G$2,summ_cities!$A$1:$DI$263,ROW(G19)-2,FALSE), "0.00")</f>
        <v>67 (58, 82)</v>
      </c>
      <c r="H19" s="10" t="e">
        <f>TEXT(HLOOKUP(H$2,summ_cities!$A$1:$DI$263,ROW(G19)-2,FALSE), "0.00")</f>
        <v>#N/A</v>
      </c>
      <c r="I19" s="10" t="str">
        <f>TEXT(HLOOKUP(I$2,summ_cities!$A$1:$DI$263,ROW(H19)-2,FALSE), "0.0")</f>
        <v>49.5</v>
      </c>
      <c r="J19" s="11" t="str">
        <f>TEXT(HLOOKUP(J$2,summ_cities!$A$1:$DI$263,ROW(I19)-2,FALSE), "0.00")</f>
        <v>0.53 (0.32, 0.75)</v>
      </c>
    </row>
    <row r="20" spans="1:10" x14ac:dyDescent="0.2">
      <c r="A20" s="9" t="str">
        <f>_xlfn.CONCAT(ROW(A20)-3, ". ", summ_cities!A18)</f>
        <v>17. Fort Wayne, IN</v>
      </c>
      <c r="B20" s="28" t="str">
        <f>TEXT(HLOOKUP(B$2,summ_cities!$A$1:$DI$263,ROW(A20)-2,FALSE), "0.0")</f>
        <v>7.8</v>
      </c>
      <c r="C20" s="10" t="str">
        <f>TEXT(HLOOKUP(C$2,summ_cities!$A$1:$DI$263,ROW(B20)-2,FALSE), "0.0")</f>
        <v>0.5</v>
      </c>
      <c r="D20" s="10" t="str">
        <f>TEXT(HLOOKUP(D$2,summ_cities!$A$1:$DI$263,ROW(C20)-2,FALSE), "0.0")</f>
        <v>0.5</v>
      </c>
      <c r="E20" s="10" t="str">
        <f>TEXT(HLOOKUP(E$2,summ_cities!$A$1:$DI$263,ROW(D20)-2,FALSE), "0.0")</f>
        <v>0.8</v>
      </c>
      <c r="F20" s="29" t="str">
        <f>TEXT(HLOOKUP("prior_coal",summ_cities!$A$1:$DI$263,ROW(E20)-2,FALSE) + HLOOKUP("prior_livestock",summ_cities!$A$1:$DI$263,ROW(E20)-2,FALSE) + HLOOKUP("prior_other_anth",summ_cities!$A$1:$DI$263,ROW(E20)-2,FALSE) + HLOOKUP("prior_ong",summ_cities!$A$1:$DI$263,ROW(E20)-2,FALSE), "0.0")</f>
        <v>5.2</v>
      </c>
      <c r="G20" s="10" t="str">
        <f>TEXT(HLOOKUP(G$2,summ_cities!$A$1:$DI$263,ROW(G20)-2,FALSE), "0.00")</f>
        <v>58 (45, 74)</v>
      </c>
      <c r="H20" s="10" t="e">
        <f>TEXT(HLOOKUP(H$2,summ_cities!$A$1:$DI$263,ROW(G20)-2,FALSE), "0.00")</f>
        <v>#N/A</v>
      </c>
      <c r="I20" s="10" t="str">
        <f>TEXT(HLOOKUP(I$2,summ_cities!$A$1:$DI$263,ROW(H20)-2,FALSE), "0.0")</f>
        <v>183.7</v>
      </c>
      <c r="J20" s="11" t="str">
        <f>TEXT(HLOOKUP(J$2,summ_cities!$A$1:$DI$263,ROW(I20)-2,FALSE), "0.00")</f>
        <v>0.31 (0.16, 0.50)</v>
      </c>
    </row>
    <row r="21" spans="1:10" x14ac:dyDescent="0.2">
      <c r="A21" s="9" t="str">
        <f>_xlfn.CONCAT(ROW(A21)-3, ". ", summ_cities!A19)</f>
        <v>18. San Diego, CA</v>
      </c>
      <c r="B21" s="28" t="str">
        <f>TEXT(HLOOKUP(B$2,summ_cities!$A$1:$DI$263,ROW(A21)-2,FALSE), "0.0")</f>
        <v>21.1</v>
      </c>
      <c r="C21" s="10" t="str">
        <f>TEXT(HLOOKUP(C$2,summ_cities!$A$1:$DI$263,ROW(B21)-2,FALSE), "0.0")</f>
        <v>2.7</v>
      </c>
      <c r="D21" s="10" t="str">
        <f>TEXT(HLOOKUP(D$2,summ_cities!$A$1:$DI$263,ROW(C21)-2,FALSE), "0.0")</f>
        <v>4.4</v>
      </c>
      <c r="E21" s="10" t="str">
        <f>TEXT(HLOOKUP(E$2,summ_cities!$A$1:$DI$263,ROW(D21)-2,FALSE), "0.0")</f>
        <v>2.8</v>
      </c>
      <c r="F21" s="29" t="str">
        <f>TEXT(HLOOKUP("prior_coal",summ_cities!$A$1:$DI$263,ROW(E21)-2,FALSE) + HLOOKUP("prior_livestock",summ_cities!$A$1:$DI$263,ROW(E21)-2,FALSE) + HLOOKUP("prior_other_anth",summ_cities!$A$1:$DI$263,ROW(E21)-2,FALSE) + HLOOKUP("prior_ong",summ_cities!$A$1:$DI$263,ROW(E21)-2,FALSE), "0.0")</f>
        <v>5.8</v>
      </c>
      <c r="G21" s="10" t="str">
        <f>TEXT(HLOOKUP(G$2,summ_cities!$A$1:$DI$263,ROW(G21)-2,FALSE), "0.00")</f>
        <v>46 (43, 48)</v>
      </c>
      <c r="H21" s="10" t="e">
        <f>TEXT(HLOOKUP(H$2,summ_cities!$A$1:$DI$263,ROW(G21)-2,FALSE), "0.00")</f>
        <v>#N/A</v>
      </c>
      <c r="I21" s="10" t="str">
        <f>TEXT(HLOOKUP(I$2,summ_cities!$A$1:$DI$263,ROW(H21)-2,FALSE), "0.0")</f>
        <v>15.5</v>
      </c>
      <c r="J21" s="11" t="str">
        <f>TEXT(HLOOKUP(J$2,summ_cities!$A$1:$DI$263,ROW(I21)-2,FALSE), "0.00")</f>
        <v>0.73 (0.56, 0.88)</v>
      </c>
    </row>
    <row r="22" spans="1:10" x14ac:dyDescent="0.2">
      <c r="A22" s="9" t="str">
        <f>_xlfn.CONCAT(ROW(A22)-3, ". ", summ_cities!A20)</f>
        <v>19. Davenport, IA--IL</v>
      </c>
      <c r="B22" s="28" t="str">
        <f>TEXT(HLOOKUP(B$2,summ_cities!$A$1:$DI$263,ROW(A22)-2,FALSE), "0.0")</f>
        <v>11.7</v>
      </c>
      <c r="C22" s="10" t="str">
        <f>TEXT(HLOOKUP(C$2,summ_cities!$A$1:$DI$263,ROW(B22)-2,FALSE), "0.0")</f>
        <v>0.5</v>
      </c>
      <c r="D22" s="10" t="str">
        <f>TEXT(HLOOKUP(D$2,summ_cities!$A$1:$DI$263,ROW(C22)-2,FALSE), "0.0")</f>
        <v>0.4</v>
      </c>
      <c r="E22" s="10" t="str">
        <f>TEXT(HLOOKUP(E$2,summ_cities!$A$1:$DI$263,ROW(D22)-2,FALSE), "0.0")</f>
        <v>0.7</v>
      </c>
      <c r="F22" s="29" t="str">
        <f>TEXT(HLOOKUP("prior_coal",summ_cities!$A$1:$DI$263,ROW(E22)-2,FALSE) + HLOOKUP("prior_livestock",summ_cities!$A$1:$DI$263,ROW(E22)-2,FALSE) + HLOOKUP("prior_other_anth",summ_cities!$A$1:$DI$263,ROW(E22)-2,FALSE) + HLOOKUP("prior_ong",summ_cities!$A$1:$DI$263,ROW(E22)-2,FALSE), "0.0")</f>
        <v>8.5</v>
      </c>
      <c r="G22" s="10" t="str">
        <f>TEXT(HLOOKUP(G$2,summ_cities!$A$1:$DI$263,ROW(G22)-2,FALSE), "0.00")</f>
        <v>57 (48, 72)</v>
      </c>
      <c r="H22" s="10" t="e">
        <f>TEXT(HLOOKUP(H$2,summ_cities!$A$1:$DI$263,ROW(G22)-2,FALSE), "0.00")</f>
        <v>#N/A</v>
      </c>
      <c r="I22" s="10" t="str">
        <f>TEXT(HLOOKUP(I$2,summ_cities!$A$1:$DI$263,ROW(H22)-2,FALSE), "0.0")</f>
        <v>202.3</v>
      </c>
      <c r="J22" s="11" t="str">
        <f>TEXT(HLOOKUP(J$2,summ_cities!$A$1:$DI$263,ROW(I22)-2,FALSE), "0.00")</f>
        <v>0.23 (0.11, 0.37)</v>
      </c>
    </row>
    <row r="23" spans="1:10" x14ac:dyDescent="0.2">
      <c r="A23" s="9" t="str">
        <f>_xlfn.CONCAT(ROW(A23)-3, ". ", summ_cities!A21)</f>
        <v>20. Rockford, IL</v>
      </c>
      <c r="B23" s="28" t="str">
        <f>TEXT(HLOOKUP(B$2,summ_cities!$A$1:$DI$263,ROW(A23)-2,FALSE), "0.0")</f>
        <v>20.9</v>
      </c>
      <c r="C23" s="10" t="str">
        <f>TEXT(HLOOKUP(C$2,summ_cities!$A$1:$DI$263,ROW(B23)-2,FALSE), "0.0")</f>
        <v>0.5</v>
      </c>
      <c r="D23" s="10" t="str">
        <f>TEXT(HLOOKUP(D$2,summ_cities!$A$1:$DI$263,ROW(C23)-2,FALSE), "0.0")</f>
        <v>0.4</v>
      </c>
      <c r="E23" s="10" t="str">
        <f>TEXT(HLOOKUP(E$2,summ_cities!$A$1:$DI$263,ROW(D23)-2,FALSE), "0.0")</f>
        <v>0.8</v>
      </c>
      <c r="F23" s="29" t="str">
        <f>TEXT(HLOOKUP("prior_coal",summ_cities!$A$1:$DI$263,ROW(E23)-2,FALSE) + HLOOKUP("prior_livestock",summ_cities!$A$1:$DI$263,ROW(E23)-2,FALSE) + HLOOKUP("prior_other_anth",summ_cities!$A$1:$DI$263,ROW(E23)-2,FALSE) + HLOOKUP("prior_ong",summ_cities!$A$1:$DI$263,ROW(E23)-2,FALSE), "0.0")</f>
        <v>5.6</v>
      </c>
      <c r="G23" s="10" t="str">
        <f>TEXT(HLOOKUP(G$2,summ_cities!$A$1:$DI$263,ROW(G23)-2,FALSE), "0.00")</f>
        <v>49 (34, 54)</v>
      </c>
      <c r="H23" s="10" t="e">
        <f>TEXT(HLOOKUP(H$2,summ_cities!$A$1:$DI$263,ROW(G23)-2,FALSE), "0.00")</f>
        <v>#N/A</v>
      </c>
      <c r="I23" s="10" t="str">
        <f>TEXT(HLOOKUP(I$2,summ_cities!$A$1:$DI$263,ROW(H23)-2,FALSE), "0.0")</f>
        <v>165.9</v>
      </c>
      <c r="J23" s="11" t="str">
        <f>TEXT(HLOOKUP(J$2,summ_cities!$A$1:$DI$263,ROW(I23)-2,FALSE), "0.00")</f>
        <v>0.33 (0.13, 0.58)</v>
      </c>
    </row>
    <row r="24" spans="1:10" x14ac:dyDescent="0.2">
      <c r="A24" s="9" t="str">
        <f>_xlfn.CONCAT(ROW(A24)-3, ". ", summ_cities!A22)</f>
        <v>21. Corpus Christi, TX</v>
      </c>
      <c r="B24" s="28" t="str">
        <f>TEXT(HLOOKUP(B$2,summ_cities!$A$1:$DI$263,ROW(A24)-2,FALSE), "0.0")</f>
        <v>16.6</v>
      </c>
      <c r="C24" s="10" t="str">
        <f>TEXT(HLOOKUP(C$2,summ_cities!$A$1:$DI$263,ROW(B24)-2,FALSE), "0.0")</f>
        <v>0.8</v>
      </c>
      <c r="D24" s="10" t="str">
        <f>TEXT(HLOOKUP(D$2,summ_cities!$A$1:$DI$263,ROW(C24)-2,FALSE), "0.0")</f>
        <v>0.5</v>
      </c>
      <c r="E24" s="10" t="str">
        <f>TEXT(HLOOKUP(E$2,summ_cities!$A$1:$DI$263,ROW(D24)-2,FALSE), "0.0")</f>
        <v>1.2</v>
      </c>
      <c r="F24" s="29" t="str">
        <f>TEXT(HLOOKUP("prior_coal",summ_cities!$A$1:$DI$263,ROW(E24)-2,FALSE) + HLOOKUP("prior_livestock",summ_cities!$A$1:$DI$263,ROW(E24)-2,FALSE) + HLOOKUP("prior_other_anth",summ_cities!$A$1:$DI$263,ROW(E24)-2,FALSE) + HLOOKUP("prior_ong",summ_cities!$A$1:$DI$263,ROW(E24)-2,FALSE), "0.0")</f>
        <v>21.0</v>
      </c>
      <c r="G24" s="10" t="str">
        <f>TEXT(HLOOKUP(G$2,summ_cities!$A$1:$DI$263,ROW(G24)-2,FALSE), "0.00")</f>
        <v>79 (60, 117)</v>
      </c>
      <c r="H24" s="10" t="e">
        <f>TEXT(HLOOKUP(H$2,summ_cities!$A$1:$DI$263,ROW(G24)-2,FALSE), "0.00")</f>
        <v>#N/A</v>
      </c>
      <c r="I24" s="10" t="str">
        <f>TEXT(HLOOKUP(I$2,summ_cities!$A$1:$DI$263,ROW(H24)-2,FALSE), "0.0")</f>
        <v>245.9</v>
      </c>
      <c r="J24" s="11" t="str">
        <f>TEXT(HLOOKUP(J$2,summ_cities!$A$1:$DI$263,ROW(I24)-2,FALSE), "0.00")</f>
        <v>0.21 (0.10, 0.34)</v>
      </c>
    </row>
    <row r="25" spans="1:10" x14ac:dyDescent="0.2">
      <c r="A25" s="9" t="str">
        <f>_xlfn.CONCAT(ROW(A25)-3, ". ", summ_cities!A23)</f>
        <v>22. Peoria, IL</v>
      </c>
      <c r="B25" s="28" t="str">
        <f>TEXT(HLOOKUP(B$2,summ_cities!$A$1:$DI$263,ROW(A25)-2,FALSE), "0.0")</f>
        <v>14.8</v>
      </c>
      <c r="C25" s="10" t="str">
        <f>TEXT(HLOOKUP(C$2,summ_cities!$A$1:$DI$263,ROW(B25)-2,FALSE), "0.0")</f>
        <v>0.5</v>
      </c>
      <c r="D25" s="10" t="str">
        <f>TEXT(HLOOKUP(D$2,summ_cities!$A$1:$DI$263,ROW(C25)-2,FALSE), "0.0")</f>
        <v>0.4</v>
      </c>
      <c r="E25" s="10" t="str">
        <f>TEXT(HLOOKUP(E$2,summ_cities!$A$1:$DI$263,ROW(D25)-2,FALSE), "0.0")</f>
        <v>0.5</v>
      </c>
      <c r="F25" s="29" t="str">
        <f>TEXT(HLOOKUP("prior_coal",summ_cities!$A$1:$DI$263,ROW(E25)-2,FALSE) + HLOOKUP("prior_livestock",summ_cities!$A$1:$DI$263,ROW(E25)-2,FALSE) + HLOOKUP("prior_other_anth",summ_cities!$A$1:$DI$263,ROW(E25)-2,FALSE) + HLOOKUP("prior_ong",summ_cities!$A$1:$DI$263,ROW(E25)-2,FALSE), "0.0")</f>
        <v>4.4</v>
      </c>
      <c r="G25" s="10" t="str">
        <f>TEXT(HLOOKUP(G$2,summ_cities!$A$1:$DI$263,ROW(G25)-2,FALSE), "0.00")</f>
        <v>49 (43, 55)</v>
      </c>
      <c r="H25" s="10" t="e">
        <f>TEXT(HLOOKUP(H$2,summ_cities!$A$1:$DI$263,ROW(G25)-2,FALSE), "0.00")</f>
        <v>#N/A</v>
      </c>
      <c r="I25" s="10" t="str">
        <f>TEXT(HLOOKUP(I$2,summ_cities!$A$1:$DI$263,ROW(H25)-2,FALSE), "0.0")</f>
        <v>183.6</v>
      </c>
      <c r="J25" s="11" t="str">
        <f>TEXT(HLOOKUP(J$2,summ_cities!$A$1:$DI$263,ROW(I25)-2,FALSE), "0.00")</f>
        <v>0.22 (0.10, 0.33)</v>
      </c>
    </row>
    <row r="26" spans="1:10" x14ac:dyDescent="0.2">
      <c r="A26" s="9" t="str">
        <f>_xlfn.CONCAT(ROW(A26)-3, ". ", summ_cities!A24)</f>
        <v>23. San Francisco--Oakland, CA</v>
      </c>
      <c r="B26" s="28" t="str">
        <f>TEXT(HLOOKUP(B$2,summ_cities!$A$1:$DI$263,ROW(A26)-2,FALSE), "0.0")</f>
        <v>24.2</v>
      </c>
      <c r="C26" s="10" t="str">
        <f>TEXT(HLOOKUP(C$2,summ_cities!$A$1:$DI$263,ROW(B26)-2,FALSE), "0.0")</f>
        <v>13.2</v>
      </c>
      <c r="D26" s="10" t="str">
        <f>TEXT(HLOOKUP(D$2,summ_cities!$A$1:$DI$263,ROW(C26)-2,FALSE), "0.0")</f>
        <v>4.9</v>
      </c>
      <c r="E26" s="10" t="str">
        <f>TEXT(HLOOKUP(E$2,summ_cities!$A$1:$DI$263,ROW(D26)-2,FALSE), "0.0")</f>
        <v>3.3</v>
      </c>
      <c r="F26" s="29" t="str">
        <f>TEXT(HLOOKUP("prior_coal",summ_cities!$A$1:$DI$263,ROW(E26)-2,FALSE) + HLOOKUP("prior_livestock",summ_cities!$A$1:$DI$263,ROW(E26)-2,FALSE) + HLOOKUP("prior_other_anth",summ_cities!$A$1:$DI$263,ROW(E26)-2,FALSE) + HLOOKUP("prior_ong",summ_cities!$A$1:$DI$263,ROW(E26)-2,FALSE), "0.0")</f>
        <v>14.2</v>
      </c>
      <c r="G26" s="10" t="str">
        <f>TEXT(HLOOKUP(G$2,summ_cities!$A$1:$DI$263,ROW(G26)-2,FALSE), "0.00")</f>
        <v>69 (59, 87)</v>
      </c>
      <c r="H26" s="10" t="e">
        <f>TEXT(HLOOKUP(H$2,summ_cities!$A$1:$DI$263,ROW(G26)-2,FALSE), "0.00")</f>
        <v>#N/A</v>
      </c>
      <c r="I26" s="10" t="str">
        <f>TEXT(HLOOKUP(I$2,summ_cities!$A$1:$DI$263,ROW(H26)-2,FALSE), "0.0")</f>
        <v>21.2</v>
      </c>
      <c r="J26" s="11" t="str">
        <f>TEXT(HLOOKUP(J$2,summ_cities!$A$1:$DI$263,ROW(I26)-2,FALSE), "0.00")</f>
        <v>0.30 (0.16, 0.44)</v>
      </c>
    </row>
    <row r="27" spans="1:10" x14ac:dyDescent="0.2">
      <c r="A27" s="9" t="str">
        <f>_xlfn.CONCAT(ROW(A27)-3, ". ", summ_cities!A25)</f>
        <v>24. San Antonio, TX</v>
      </c>
      <c r="B27" s="28" t="str">
        <f>TEXT(HLOOKUP(B$2,summ_cities!$A$1:$DI$263,ROW(A27)-2,FALSE), "0.0")</f>
        <v>21.9</v>
      </c>
      <c r="C27" s="10" t="str">
        <f>TEXT(HLOOKUP(C$2,summ_cities!$A$1:$DI$263,ROW(B27)-2,FALSE), "0.0")</f>
        <v>5.9</v>
      </c>
      <c r="D27" s="10" t="str">
        <f>TEXT(HLOOKUP(D$2,summ_cities!$A$1:$DI$263,ROW(C27)-2,FALSE), "0.0")</f>
        <v>2.6</v>
      </c>
      <c r="E27" s="10" t="str">
        <f>TEXT(HLOOKUP(E$2,summ_cities!$A$1:$DI$263,ROW(D27)-2,FALSE), "0.0")</f>
        <v>5.2</v>
      </c>
      <c r="F27" s="29" t="str">
        <f>TEXT(HLOOKUP("prior_coal",summ_cities!$A$1:$DI$263,ROW(E27)-2,FALSE) + HLOOKUP("prior_livestock",summ_cities!$A$1:$DI$263,ROW(E27)-2,FALSE) + HLOOKUP("prior_other_anth",summ_cities!$A$1:$DI$263,ROW(E27)-2,FALSE) + HLOOKUP("prior_ong",summ_cities!$A$1:$DI$263,ROW(E27)-2,FALSE), "0.0")</f>
        <v>19.4</v>
      </c>
      <c r="G27" s="10" t="str">
        <f>TEXT(HLOOKUP(G$2,summ_cities!$A$1:$DI$263,ROW(G27)-2,FALSE), "0.00")</f>
        <v>51 (38, 63)</v>
      </c>
      <c r="H27" s="10" t="e">
        <f>TEXT(HLOOKUP(H$2,summ_cities!$A$1:$DI$263,ROW(G27)-2,FALSE), "0.00")</f>
        <v>#N/A</v>
      </c>
      <c r="I27" s="10" t="str">
        <f>TEXT(HLOOKUP(I$2,summ_cities!$A$1:$DI$263,ROW(H27)-2,FALSE), "0.0")</f>
        <v>28.8</v>
      </c>
      <c r="J27" s="11" t="str">
        <f>TEXT(HLOOKUP(J$2,summ_cities!$A$1:$DI$263,ROW(I27)-2,FALSE), "0.00")</f>
        <v>0.33 (0.22, 0.44)</v>
      </c>
    </row>
    <row r="28" spans="1:10" x14ac:dyDescent="0.2">
      <c r="A28" s="9" t="str">
        <f>_xlfn.CONCAT(ROW(A28)-3, ". ", summ_cities!A26)</f>
        <v>25. Sacramento, CA</v>
      </c>
      <c r="B28" s="28" t="str">
        <f>TEXT(HLOOKUP(B$2,summ_cities!$A$1:$DI$263,ROW(A28)-2,FALSE), "0.0")</f>
        <v>25.3</v>
      </c>
      <c r="C28" s="10" t="str">
        <f>TEXT(HLOOKUP(C$2,summ_cities!$A$1:$DI$263,ROW(B28)-2,FALSE), "0.0")</f>
        <v>1.9</v>
      </c>
      <c r="D28" s="10" t="str">
        <f>TEXT(HLOOKUP(D$2,summ_cities!$A$1:$DI$263,ROW(C28)-2,FALSE), "0.0")</f>
        <v>2.6</v>
      </c>
      <c r="E28" s="10" t="str">
        <f>TEXT(HLOOKUP(E$2,summ_cities!$A$1:$DI$263,ROW(D28)-2,FALSE), "0.0")</f>
        <v>2.2</v>
      </c>
      <c r="F28" s="29" t="str">
        <f>TEXT(HLOOKUP("prior_coal",summ_cities!$A$1:$DI$263,ROW(E28)-2,FALSE) + HLOOKUP("prior_livestock",summ_cities!$A$1:$DI$263,ROW(E28)-2,FALSE) + HLOOKUP("prior_other_anth",summ_cities!$A$1:$DI$263,ROW(E28)-2,FALSE) + HLOOKUP("prior_ong",summ_cities!$A$1:$DI$263,ROW(E28)-2,FALSE), "0.0")</f>
        <v>30.1</v>
      </c>
      <c r="G28" s="10" t="str">
        <f>TEXT(HLOOKUP(G$2,summ_cities!$A$1:$DI$263,ROW(G28)-2,FALSE), "0.00")</f>
        <v>67 (64, 71)</v>
      </c>
      <c r="H28" s="10" t="e">
        <f>TEXT(HLOOKUP(H$2,summ_cities!$A$1:$DI$263,ROW(G28)-2,FALSE), "0.00")</f>
        <v>#N/A</v>
      </c>
      <c r="I28" s="10" t="str">
        <f>TEXT(HLOOKUP(I$2,summ_cities!$A$1:$DI$263,ROW(H28)-2,FALSE), "0.0")</f>
        <v>38.6</v>
      </c>
      <c r="J28" s="11" t="str">
        <f>TEXT(HLOOKUP(J$2,summ_cities!$A$1:$DI$263,ROW(I28)-2,FALSE), "0.00")</f>
        <v>0.53 (0.33, 0.71)</v>
      </c>
    </row>
    <row r="29" spans="1:10" x14ac:dyDescent="0.2">
      <c r="A29" s="9" t="str">
        <f>_xlfn.CONCAT(ROW(A29)-3, ". ", summ_cities!A27)</f>
        <v>26. Charlotte, NC--SC</v>
      </c>
      <c r="B29" s="28" t="str">
        <f>TEXT(HLOOKUP(B$2,summ_cities!$A$1:$DI$263,ROW(A29)-2,FALSE), "0.0")</f>
        <v>14.5</v>
      </c>
      <c r="C29" s="10" t="str">
        <f>TEXT(HLOOKUP(C$2,summ_cities!$A$1:$DI$263,ROW(B29)-2,FALSE), "0.0")</f>
        <v>1.0</v>
      </c>
      <c r="D29" s="10" t="str">
        <f>TEXT(HLOOKUP(D$2,summ_cities!$A$1:$DI$263,ROW(C29)-2,FALSE), "0.0")</f>
        <v>1.9</v>
      </c>
      <c r="E29" s="10" t="str">
        <f>TEXT(HLOOKUP(E$2,summ_cities!$A$1:$DI$263,ROW(D29)-2,FALSE), "0.0")</f>
        <v>0.8</v>
      </c>
      <c r="F29" s="29" t="str">
        <f>TEXT(HLOOKUP("prior_coal",summ_cities!$A$1:$DI$263,ROW(E29)-2,FALSE) + HLOOKUP("prior_livestock",summ_cities!$A$1:$DI$263,ROW(E29)-2,FALSE) + HLOOKUP("prior_other_anth",summ_cities!$A$1:$DI$263,ROW(E29)-2,FALSE) + HLOOKUP("prior_ong",summ_cities!$A$1:$DI$263,ROW(E29)-2,FALSE), "0.0")</f>
        <v>13.5</v>
      </c>
      <c r="G29" s="10" t="str">
        <f>TEXT(HLOOKUP(G$2,summ_cities!$A$1:$DI$263,ROW(G29)-2,FALSE), "0.00")</f>
        <v>50 (42, 59)</v>
      </c>
      <c r="H29" s="10" t="e">
        <f>TEXT(HLOOKUP(H$2,summ_cities!$A$1:$DI$263,ROW(G29)-2,FALSE), "0.00")</f>
        <v>#N/A</v>
      </c>
      <c r="I29" s="10" t="str">
        <f>TEXT(HLOOKUP(I$2,summ_cities!$A$1:$DI$263,ROW(H29)-2,FALSE), "0.0")</f>
        <v>40.0</v>
      </c>
      <c r="J29" s="11" t="str">
        <f>TEXT(HLOOKUP(J$2,summ_cities!$A$1:$DI$263,ROW(I29)-2,FALSE), "0.00")</f>
        <v>0.39 (0.21, 0.56)</v>
      </c>
    </row>
    <row r="30" spans="1:10" x14ac:dyDescent="0.2">
      <c r="A30" s="9" t="str">
        <f>_xlfn.CONCAT(ROW(A30)-3, ". ", summ_cities!A28)</f>
        <v>27. Minneapolis--St. Paul, MN--WI</v>
      </c>
      <c r="B30" s="28" t="str">
        <f>TEXT(HLOOKUP(B$2,summ_cities!$A$1:$DI$263,ROW(A30)-2,FALSE), "0.0")</f>
        <v>15.7</v>
      </c>
      <c r="C30" s="10" t="str">
        <f>TEXT(HLOOKUP(C$2,summ_cities!$A$1:$DI$263,ROW(B30)-2,FALSE), "0.0")</f>
        <v>2.1</v>
      </c>
      <c r="D30" s="10" t="str">
        <f>TEXT(HLOOKUP(D$2,summ_cities!$A$1:$DI$263,ROW(C30)-2,FALSE), "0.0")</f>
        <v>4.0</v>
      </c>
      <c r="E30" s="10" t="str">
        <f>TEXT(HLOOKUP(E$2,summ_cities!$A$1:$DI$263,ROW(D30)-2,FALSE), "0.0")</f>
        <v>4.3</v>
      </c>
      <c r="F30" s="29" t="str">
        <f>TEXT(HLOOKUP("prior_coal",summ_cities!$A$1:$DI$263,ROW(E30)-2,FALSE) + HLOOKUP("prior_livestock",summ_cities!$A$1:$DI$263,ROW(E30)-2,FALSE) + HLOOKUP("prior_other_anth",summ_cities!$A$1:$DI$263,ROW(E30)-2,FALSE) + HLOOKUP("prior_ong",summ_cities!$A$1:$DI$263,ROW(E30)-2,FALSE), "0.0")</f>
        <v>17.2</v>
      </c>
      <c r="G30" s="10" t="str">
        <f>TEXT(HLOOKUP(G$2,summ_cities!$A$1:$DI$263,ROW(G30)-2,FALSE), "0.00")</f>
        <v>53 (42, 70)</v>
      </c>
      <c r="H30" s="10" t="e">
        <f>TEXT(HLOOKUP(H$2,summ_cities!$A$1:$DI$263,ROW(G30)-2,FALSE), "0.00")</f>
        <v>#N/A</v>
      </c>
      <c r="I30" s="10" t="str">
        <f>TEXT(HLOOKUP(I$2,summ_cities!$A$1:$DI$263,ROW(H30)-2,FALSE), "0.0")</f>
        <v>20.0</v>
      </c>
      <c r="J30" s="11" t="str">
        <f>TEXT(HLOOKUP(J$2,summ_cities!$A$1:$DI$263,ROW(I30)-2,FALSE), "0.00")</f>
        <v>0.23 (0.07, 0.34)</v>
      </c>
    </row>
    <row r="31" spans="1:10" x14ac:dyDescent="0.2">
      <c r="A31" s="9" t="str">
        <f>_xlfn.CONCAT(ROW(A31)-3, ". ", summ_cities!A29)</f>
        <v>28. Phoenix--Mesa, AZ</v>
      </c>
      <c r="B31" s="28" t="str">
        <f>TEXT(HLOOKUP(B$2,summ_cities!$A$1:$DI$263,ROW(A31)-2,FALSE), "0.0")</f>
        <v>28.6</v>
      </c>
      <c r="C31" s="10" t="str">
        <f>TEXT(HLOOKUP(C$2,summ_cities!$A$1:$DI$263,ROW(B31)-2,FALSE), "0.0")</f>
        <v>2.3</v>
      </c>
      <c r="D31" s="10" t="str">
        <f>TEXT(HLOOKUP(D$2,summ_cities!$A$1:$DI$263,ROW(C31)-2,FALSE), "0.0")</f>
        <v>5.4</v>
      </c>
      <c r="E31" s="10" t="str">
        <f>TEXT(HLOOKUP(E$2,summ_cities!$A$1:$DI$263,ROW(D31)-2,FALSE), "0.0")</f>
        <v>2.0</v>
      </c>
      <c r="F31" s="29" t="str">
        <f>TEXT(HLOOKUP("prior_coal",summ_cities!$A$1:$DI$263,ROW(E31)-2,FALSE) + HLOOKUP("prior_livestock",summ_cities!$A$1:$DI$263,ROW(E31)-2,FALSE) + HLOOKUP("prior_other_anth",summ_cities!$A$1:$DI$263,ROW(E31)-2,FALSE) + HLOOKUP("prior_ong",summ_cities!$A$1:$DI$263,ROW(E31)-2,FALSE), "0.0")</f>
        <v>23.8</v>
      </c>
      <c r="G31" s="10" t="str">
        <f>TEXT(HLOOKUP(G$2,summ_cities!$A$1:$DI$263,ROW(G31)-2,FALSE), "0.00")</f>
        <v>43 (40, 47)</v>
      </c>
      <c r="H31" s="10" t="e">
        <f>TEXT(HLOOKUP(H$2,summ_cities!$A$1:$DI$263,ROW(G31)-2,FALSE), "0.00")</f>
        <v>#N/A</v>
      </c>
      <c r="I31" s="10" t="str">
        <f>TEXT(HLOOKUP(I$2,summ_cities!$A$1:$DI$263,ROW(H31)-2,FALSE), "0.0")</f>
        <v>12.0</v>
      </c>
      <c r="J31" s="11" t="str">
        <f>TEXT(HLOOKUP(J$2,summ_cities!$A$1:$DI$263,ROW(I31)-2,FALSE), "0.00")</f>
        <v>0.79 (0.67, 0.88)</v>
      </c>
    </row>
    <row r="32" spans="1:10" x14ac:dyDescent="0.2">
      <c r="A32" s="9" t="str">
        <f>_xlfn.CONCAT(ROW(A32)-3, ". ", summ_cities!A30)</f>
        <v>29. El Paso, TX--NM</v>
      </c>
      <c r="B32" s="28" t="str">
        <f>TEXT(HLOOKUP(B$2,summ_cities!$A$1:$DI$263,ROW(A32)-2,FALSE), "0.0")</f>
        <v>7.0</v>
      </c>
      <c r="C32" s="10" t="str">
        <f>TEXT(HLOOKUP(C$2,summ_cities!$A$1:$DI$263,ROW(B32)-2,FALSE), "0.0")</f>
        <v>2.0</v>
      </c>
      <c r="D32" s="10" t="str">
        <f>TEXT(HLOOKUP(D$2,summ_cities!$A$1:$DI$263,ROW(C32)-2,FALSE), "0.0")</f>
        <v>1.2</v>
      </c>
      <c r="E32" s="10" t="str">
        <f>TEXT(HLOOKUP(E$2,summ_cities!$A$1:$DI$263,ROW(D32)-2,FALSE), "0.0")</f>
        <v>1.4</v>
      </c>
      <c r="F32" s="29" t="str">
        <f>TEXT(HLOOKUP("prior_coal",summ_cities!$A$1:$DI$263,ROW(E32)-2,FALSE) + HLOOKUP("prior_livestock",summ_cities!$A$1:$DI$263,ROW(E32)-2,FALSE) + HLOOKUP("prior_other_anth",summ_cities!$A$1:$DI$263,ROW(E32)-2,FALSE) + HLOOKUP("prior_ong",summ_cities!$A$1:$DI$263,ROW(E32)-2,FALSE), "0.0")</f>
        <v>5.2</v>
      </c>
      <c r="G32" s="10" t="str">
        <f>TEXT(HLOOKUP(G$2,summ_cities!$A$1:$DI$263,ROW(G32)-2,FALSE), "0.00")</f>
        <v>15 (13, 18)</v>
      </c>
      <c r="H32" s="10" t="e">
        <f>TEXT(HLOOKUP(H$2,summ_cities!$A$1:$DI$263,ROW(G32)-2,FALSE), "0.00")</f>
        <v>#N/A</v>
      </c>
      <c r="I32" s="10" t="str">
        <f>TEXT(HLOOKUP(I$2,summ_cities!$A$1:$DI$263,ROW(H32)-2,FALSE), "0.0")</f>
        <v>18.4</v>
      </c>
      <c r="J32" s="11" t="str">
        <f>TEXT(HLOOKUP(J$2,summ_cities!$A$1:$DI$263,ROW(I32)-2,FALSE), "0.00")</f>
        <v>0.45 (0.33, 0.53)</v>
      </c>
    </row>
    <row r="33" spans="1:10" x14ac:dyDescent="0.2">
      <c r="A33" s="9" t="str">
        <f>_xlfn.CONCAT(ROW(A33)-3, ". ", summ_cities!A31)</f>
        <v>30. Oklahoma City, OK</v>
      </c>
      <c r="B33" s="28" t="str">
        <f>TEXT(HLOOKUP(B$2,summ_cities!$A$1:$DI$263,ROW(A33)-2,FALSE), "0.0")</f>
        <v>17.2</v>
      </c>
      <c r="C33" s="10" t="str">
        <f>TEXT(HLOOKUP(C$2,summ_cities!$A$1:$DI$263,ROW(B33)-2,FALSE), "0.0")</f>
        <v>0.7</v>
      </c>
      <c r="D33" s="10" t="str">
        <f>TEXT(HLOOKUP(D$2,summ_cities!$A$1:$DI$263,ROW(C33)-2,FALSE), "0.0")</f>
        <v>1.3</v>
      </c>
      <c r="E33" s="10" t="str">
        <f>TEXT(HLOOKUP(E$2,summ_cities!$A$1:$DI$263,ROW(D33)-2,FALSE), "0.0")</f>
        <v>3.7</v>
      </c>
      <c r="F33" s="29" t="str">
        <f>TEXT(HLOOKUP("prior_coal",summ_cities!$A$1:$DI$263,ROW(E33)-2,FALSE) + HLOOKUP("prior_livestock",summ_cities!$A$1:$DI$263,ROW(E33)-2,FALSE) + HLOOKUP("prior_other_anth",summ_cities!$A$1:$DI$263,ROW(E33)-2,FALSE) + HLOOKUP("prior_ong",summ_cities!$A$1:$DI$263,ROW(E33)-2,FALSE), "0.0")</f>
        <v>17.9</v>
      </c>
      <c r="G33" s="10" t="str">
        <f>TEXT(HLOOKUP(G$2,summ_cities!$A$1:$DI$263,ROW(G33)-2,FALSE), "0.00")</f>
        <v>59 (49, 71)</v>
      </c>
      <c r="H33" s="10" t="e">
        <f>TEXT(HLOOKUP(H$2,summ_cities!$A$1:$DI$263,ROW(G33)-2,FALSE), "0.00")</f>
        <v>#N/A</v>
      </c>
      <c r="I33" s="10" t="str">
        <f>TEXT(HLOOKUP(I$2,summ_cities!$A$1:$DI$263,ROW(H33)-2,FALSE), "0.0")</f>
        <v>69.0</v>
      </c>
      <c r="J33" s="11" t="str">
        <f>TEXT(HLOOKUP(J$2,summ_cities!$A$1:$DI$263,ROW(I33)-2,FALSE), "0.00")</f>
        <v>0.53 (0.30, 0.75)</v>
      </c>
    </row>
    <row r="34" spans="1:10" x14ac:dyDescent="0.2">
      <c r="A34" s="9" t="str">
        <f>_xlfn.CONCAT(ROW(A34)-3, ". ", summ_cities!A32)</f>
        <v>31. Riverside--San Bernardino, CA</v>
      </c>
      <c r="B34" s="28" t="str">
        <f>TEXT(HLOOKUP(B$2,summ_cities!$A$1:$DI$263,ROW(A34)-2,FALSE), "0.0")</f>
        <v>14.4</v>
      </c>
      <c r="C34" s="10" t="str">
        <f>TEXT(HLOOKUP(C$2,summ_cities!$A$1:$DI$263,ROW(B34)-2,FALSE), "0.0")</f>
        <v>2.4</v>
      </c>
      <c r="D34" s="10" t="str">
        <f>TEXT(HLOOKUP(D$2,summ_cities!$A$1:$DI$263,ROW(C34)-2,FALSE), "0.0")</f>
        <v>2.9</v>
      </c>
      <c r="E34" s="10" t="str">
        <f>TEXT(HLOOKUP(E$2,summ_cities!$A$1:$DI$263,ROW(D34)-2,FALSE), "0.0")</f>
        <v>2.0</v>
      </c>
      <c r="F34" s="29" t="str">
        <f>TEXT(HLOOKUP("prior_coal",summ_cities!$A$1:$DI$263,ROW(E34)-2,FALSE) + HLOOKUP("prior_livestock",summ_cities!$A$1:$DI$263,ROW(E34)-2,FALSE) + HLOOKUP("prior_other_anth",summ_cities!$A$1:$DI$263,ROW(E34)-2,FALSE) + HLOOKUP("prior_ong",summ_cities!$A$1:$DI$263,ROW(E34)-2,FALSE), "0.0")</f>
        <v>13.1</v>
      </c>
      <c r="G34" s="10" t="str">
        <f>TEXT(HLOOKUP(G$2,summ_cities!$A$1:$DI$263,ROW(G34)-2,FALSE), "0.00")</f>
        <v>40 (39, 42)</v>
      </c>
      <c r="H34" s="10" t="e">
        <f>TEXT(HLOOKUP(H$2,summ_cities!$A$1:$DI$263,ROW(G34)-2,FALSE), "0.00")</f>
        <v>#N/A</v>
      </c>
      <c r="I34" s="10" t="str">
        <f>TEXT(HLOOKUP(I$2,summ_cities!$A$1:$DI$263,ROW(H34)-2,FALSE), "0.0")</f>
        <v>20.9</v>
      </c>
      <c r="J34" s="11" t="str">
        <f>TEXT(HLOOKUP(J$2,summ_cities!$A$1:$DI$263,ROW(I34)-2,FALSE), "0.00")</f>
        <v>0.43 (0.32, 0.54)</v>
      </c>
    </row>
    <row r="35" spans="1:10" x14ac:dyDescent="0.2">
      <c r="A35" s="9" t="str">
        <f>_xlfn.CONCAT(ROW(A35)-3, ". ", summ_cities!A33)</f>
        <v>32. Montgomery, AL</v>
      </c>
      <c r="B35" s="28" t="str">
        <f>TEXT(HLOOKUP(B$2,summ_cities!$A$1:$DI$263,ROW(A35)-2,FALSE), "0.0")</f>
        <v>8.5</v>
      </c>
      <c r="C35" s="10" t="str">
        <f>TEXT(HLOOKUP(C$2,summ_cities!$A$1:$DI$263,ROW(B35)-2,FALSE), "0.0")</f>
        <v>4.1</v>
      </c>
      <c r="D35" s="10" t="str">
        <f>TEXT(HLOOKUP(D$2,summ_cities!$A$1:$DI$263,ROW(C35)-2,FALSE), "0.0")</f>
        <v>0.4</v>
      </c>
      <c r="E35" s="10" t="str">
        <f>TEXT(HLOOKUP(E$2,summ_cities!$A$1:$DI$263,ROW(D35)-2,FALSE), "0.0")</f>
        <v>0.7</v>
      </c>
      <c r="F35" s="29" t="str">
        <f>TEXT(HLOOKUP("prior_coal",summ_cities!$A$1:$DI$263,ROW(E35)-2,FALSE) + HLOOKUP("prior_livestock",summ_cities!$A$1:$DI$263,ROW(E35)-2,FALSE) + HLOOKUP("prior_other_anth",summ_cities!$A$1:$DI$263,ROW(E35)-2,FALSE) + HLOOKUP("prior_ong",summ_cities!$A$1:$DI$263,ROW(E35)-2,FALSE), "0.0")</f>
        <v>5.6</v>
      </c>
      <c r="G35" s="10" t="str">
        <f>TEXT(HLOOKUP(G$2,summ_cities!$A$1:$DI$263,ROW(G35)-2,FALSE), "0.00")</f>
        <v>32 (27, 37)</v>
      </c>
      <c r="H35" s="10" t="e">
        <f>TEXT(HLOOKUP(H$2,summ_cities!$A$1:$DI$263,ROW(G35)-2,FALSE), "0.00")</f>
        <v>#N/A</v>
      </c>
      <c r="I35" s="10" t="str">
        <f>TEXT(HLOOKUP(I$2,summ_cities!$A$1:$DI$263,ROW(H35)-2,FALSE), "0.0")</f>
        <v>121.4</v>
      </c>
      <c r="J35" s="11" t="str">
        <f>TEXT(HLOOKUP(J$2,summ_cities!$A$1:$DI$263,ROW(I35)-2,FALSE), "0.00")</f>
        <v>0.20 (0.10, 0.31)</v>
      </c>
    </row>
    <row r="36" spans="1:10" x14ac:dyDescent="0.2">
      <c r="A36" s="9" t="str">
        <f>_xlfn.CONCAT(ROW(A36)-3, ". ", summ_cities!A34)</f>
        <v>33. Stockton, CA</v>
      </c>
      <c r="B36" s="28" t="str">
        <f>TEXT(HLOOKUP(B$2,summ_cities!$A$1:$DI$263,ROW(A36)-2,FALSE), "0.0")</f>
        <v>7.2</v>
      </c>
      <c r="C36" s="10" t="str">
        <f>TEXT(HLOOKUP(C$2,summ_cities!$A$1:$DI$263,ROW(B36)-2,FALSE), "0.0")</f>
        <v>2.7</v>
      </c>
      <c r="D36" s="10" t="str">
        <f>TEXT(HLOOKUP(D$2,summ_cities!$A$1:$DI$263,ROW(C36)-2,FALSE), "0.0")</f>
        <v>0.6</v>
      </c>
      <c r="E36" s="10" t="str">
        <f>TEXT(HLOOKUP(E$2,summ_cities!$A$1:$DI$263,ROW(D36)-2,FALSE), "0.0")</f>
        <v>0.6</v>
      </c>
      <c r="F36" s="29" t="str">
        <f>TEXT(HLOOKUP("prior_coal",summ_cities!$A$1:$DI$263,ROW(E36)-2,FALSE) + HLOOKUP("prior_livestock",summ_cities!$A$1:$DI$263,ROW(E36)-2,FALSE) + HLOOKUP("prior_other_anth",summ_cities!$A$1:$DI$263,ROW(E36)-2,FALSE) + HLOOKUP("prior_ong",summ_cities!$A$1:$DI$263,ROW(E36)-2,FALSE), "0.0")</f>
        <v>17.4</v>
      </c>
      <c r="G36" s="10" t="str">
        <f>TEXT(HLOOKUP(G$2,summ_cities!$A$1:$DI$263,ROW(G36)-2,FALSE), "0.00")</f>
        <v>57 (47, 68)</v>
      </c>
      <c r="H36" s="10" t="e">
        <f>TEXT(HLOOKUP(H$2,summ_cities!$A$1:$DI$263,ROW(G36)-2,FALSE), "0.00")</f>
        <v>#N/A</v>
      </c>
      <c r="I36" s="10" t="str">
        <f>TEXT(HLOOKUP(I$2,summ_cities!$A$1:$DI$263,ROW(H36)-2,FALSE), "0.0")</f>
        <v>152.5</v>
      </c>
      <c r="J36" s="11" t="str">
        <f>TEXT(HLOOKUP(J$2,summ_cities!$A$1:$DI$263,ROW(I36)-2,FALSE), "0.00")</f>
        <v>0.25 (0.14, 0.39)</v>
      </c>
    </row>
    <row r="37" spans="1:10" x14ac:dyDescent="0.2">
      <c r="A37" s="9" t="str">
        <f>_xlfn.CONCAT(ROW(A37)-3, ". ", summ_cities!A35)</f>
        <v>34. San Jose, CA</v>
      </c>
      <c r="B37" s="28" t="str">
        <f>TEXT(HLOOKUP(B$2,summ_cities!$A$1:$DI$263,ROW(A37)-2,FALSE), "0.0")</f>
        <v>12.0</v>
      </c>
      <c r="C37" s="10" t="str">
        <f>TEXT(HLOOKUP(C$2,summ_cities!$A$1:$DI$263,ROW(B37)-2,FALSE), "0.0")</f>
        <v>4.2</v>
      </c>
      <c r="D37" s="10" t="str">
        <f>TEXT(HLOOKUP(D$2,summ_cities!$A$1:$DI$263,ROW(C37)-2,FALSE), "0.0")</f>
        <v>2.5</v>
      </c>
      <c r="E37" s="10" t="str">
        <f>TEXT(HLOOKUP(E$2,summ_cities!$A$1:$DI$263,ROW(D37)-2,FALSE), "0.0")</f>
        <v>1.7</v>
      </c>
      <c r="F37" s="29" t="str">
        <f>TEXT(HLOOKUP("prior_coal",summ_cities!$A$1:$DI$263,ROW(E37)-2,FALSE) + HLOOKUP("prior_livestock",summ_cities!$A$1:$DI$263,ROW(E37)-2,FALSE) + HLOOKUP("prior_other_anth",summ_cities!$A$1:$DI$263,ROW(E37)-2,FALSE) + HLOOKUP("prior_ong",summ_cities!$A$1:$DI$263,ROW(E37)-2,FALSE), "0.0")</f>
        <v>2.6</v>
      </c>
      <c r="G37" s="10" t="str">
        <f>TEXT(HLOOKUP(G$2,summ_cities!$A$1:$DI$263,ROW(G37)-2,FALSE), "0.00")</f>
        <v>26 (24, 32)</v>
      </c>
      <c r="H37" s="10" t="e">
        <f>TEXT(HLOOKUP(H$2,summ_cities!$A$1:$DI$263,ROW(G37)-2,FALSE), "0.00")</f>
        <v>#N/A</v>
      </c>
      <c r="I37" s="10" t="str">
        <f>TEXT(HLOOKUP(I$2,summ_cities!$A$1:$DI$263,ROW(H37)-2,FALSE), "0.0")</f>
        <v>15.6</v>
      </c>
      <c r="J37" s="11" t="str">
        <f>TEXT(HLOOKUP(J$2,summ_cities!$A$1:$DI$263,ROW(I37)-2,FALSE), "0.00")</f>
        <v>0.31 (0.17, 0.47)</v>
      </c>
    </row>
    <row r="38" spans="1:10" x14ac:dyDescent="0.2">
      <c r="A38" s="9" t="str">
        <f>_xlfn.CONCAT(ROW(A38)-3, ". ", summ_cities!A36)</f>
        <v>35. Tulsa, OK</v>
      </c>
      <c r="B38" s="28" t="str">
        <f>TEXT(HLOOKUP(B$2,summ_cities!$A$1:$DI$263,ROW(A38)-2,FALSE), "0.0")</f>
        <v>14.2</v>
      </c>
      <c r="C38" s="10" t="str">
        <f>TEXT(HLOOKUP(C$2,summ_cities!$A$1:$DI$263,ROW(B38)-2,FALSE), "0.0")</f>
        <v>0.6</v>
      </c>
      <c r="D38" s="10" t="str">
        <f>TEXT(HLOOKUP(D$2,summ_cities!$A$1:$DI$263,ROW(C38)-2,FALSE), "0.0")</f>
        <v>1.0</v>
      </c>
      <c r="E38" s="10" t="str">
        <f>TEXT(HLOOKUP(E$2,summ_cities!$A$1:$DI$263,ROW(D38)-2,FALSE), "0.0")</f>
        <v>3.0</v>
      </c>
      <c r="F38" s="29" t="str">
        <f>TEXT(HLOOKUP("prior_coal",summ_cities!$A$1:$DI$263,ROW(E38)-2,FALSE) + HLOOKUP("prior_livestock",summ_cities!$A$1:$DI$263,ROW(E38)-2,FALSE) + HLOOKUP("prior_other_anth",summ_cities!$A$1:$DI$263,ROW(E38)-2,FALSE) + HLOOKUP("prior_ong",summ_cities!$A$1:$DI$263,ROW(E38)-2,FALSE), "0.0")</f>
        <v>12.9</v>
      </c>
      <c r="G38" s="10" t="str">
        <f>TEXT(HLOOKUP(G$2,summ_cities!$A$1:$DI$263,ROW(G38)-2,FALSE), "0.00")</f>
        <v>36 (28, 43)</v>
      </c>
      <c r="H38" s="10" t="e">
        <f>TEXT(HLOOKUP(H$2,summ_cities!$A$1:$DI$263,ROW(G38)-2,FALSE), "0.00")</f>
        <v>#N/A</v>
      </c>
      <c r="I38" s="10" t="str">
        <f>TEXT(HLOOKUP(I$2,summ_cities!$A$1:$DI$263,ROW(H38)-2,FALSE), "0.0")</f>
        <v>54.4</v>
      </c>
      <c r="J38" s="11" t="str">
        <f>TEXT(HLOOKUP(J$2,summ_cities!$A$1:$DI$263,ROW(I38)-2,FALSE), "0.00")</f>
        <v>0.39 (0.24, 0.54)</v>
      </c>
    </row>
    <row r="39" spans="1:10" x14ac:dyDescent="0.2">
      <c r="A39" s="9" t="str">
        <f>_xlfn.CONCAT(ROW(A39)-3, ". ", summ_cities!A37)</f>
        <v>36. Youngstown, OH--PA</v>
      </c>
      <c r="B39" s="28" t="str">
        <f>TEXT(HLOOKUP(B$2,summ_cities!$A$1:$DI$263,ROW(A39)-2,FALSE), "0.0")</f>
        <v>16.0</v>
      </c>
      <c r="C39" s="10" t="str">
        <f>TEXT(HLOOKUP(C$2,summ_cities!$A$1:$DI$263,ROW(B39)-2,FALSE), "0.0")</f>
        <v>0.7</v>
      </c>
      <c r="D39" s="10" t="str">
        <f>TEXT(HLOOKUP(D$2,summ_cities!$A$1:$DI$263,ROW(C39)-2,FALSE), "0.0")</f>
        <v>0.6</v>
      </c>
      <c r="E39" s="10" t="str">
        <f>TEXT(HLOOKUP(E$2,summ_cities!$A$1:$DI$263,ROW(D39)-2,FALSE), "0.0")</f>
        <v>1.4</v>
      </c>
      <c r="F39" s="29" t="str">
        <f>TEXT(HLOOKUP("prior_coal",summ_cities!$A$1:$DI$263,ROW(E39)-2,FALSE) + HLOOKUP("prior_livestock",summ_cities!$A$1:$DI$263,ROW(E39)-2,FALSE) + HLOOKUP("prior_other_anth",summ_cities!$A$1:$DI$263,ROW(E39)-2,FALSE) + HLOOKUP("prior_ong",summ_cities!$A$1:$DI$263,ROW(E39)-2,FALSE), "0.0")</f>
        <v>23.9</v>
      </c>
      <c r="G39" s="10" t="str">
        <f>TEXT(HLOOKUP(G$2,summ_cities!$A$1:$DI$263,ROW(G39)-2,FALSE), "0.00")</f>
        <v>55 (48, 63)</v>
      </c>
      <c r="H39" s="10" t="e">
        <f>TEXT(HLOOKUP(H$2,summ_cities!$A$1:$DI$263,ROW(G39)-2,FALSE), "0.00")</f>
        <v>#N/A</v>
      </c>
      <c r="I39" s="10" t="str">
        <f>TEXT(HLOOKUP(I$2,summ_cities!$A$1:$DI$263,ROW(H39)-2,FALSE), "0.0")</f>
        <v>141.2</v>
      </c>
      <c r="J39" s="11" t="str">
        <f>TEXT(HLOOKUP(J$2,summ_cities!$A$1:$DI$263,ROW(I39)-2,FALSE), "0.00")</f>
        <v>0.42 (0.21, 0.63)</v>
      </c>
    </row>
    <row r="40" spans="1:10" x14ac:dyDescent="0.2">
      <c r="A40" s="9" t="str">
        <f>_xlfn.CONCAT(ROW(A40)-3, ". ", summ_cities!A38)</f>
        <v>37. Grand Rapids, MI</v>
      </c>
      <c r="B40" s="28" t="str">
        <f>TEXT(HLOOKUP(B$2,summ_cities!$A$1:$DI$263,ROW(A40)-2,FALSE), "0.0")</f>
        <v>13.8</v>
      </c>
      <c r="C40" s="10" t="str">
        <f>TEXT(HLOOKUP(C$2,summ_cities!$A$1:$DI$263,ROW(B40)-2,FALSE), "0.0")</f>
        <v>0.6</v>
      </c>
      <c r="D40" s="10" t="str">
        <f>TEXT(HLOOKUP(D$2,summ_cities!$A$1:$DI$263,ROW(C40)-2,FALSE), "0.0")</f>
        <v>0.8</v>
      </c>
      <c r="E40" s="10" t="str">
        <f>TEXT(HLOOKUP(E$2,summ_cities!$A$1:$DI$263,ROW(D40)-2,FALSE), "0.0")</f>
        <v>2.0</v>
      </c>
      <c r="F40" s="29" t="str">
        <f>TEXT(HLOOKUP("prior_coal",summ_cities!$A$1:$DI$263,ROW(E40)-2,FALSE) + HLOOKUP("prior_livestock",summ_cities!$A$1:$DI$263,ROW(E40)-2,FALSE) + HLOOKUP("prior_other_anth",summ_cities!$A$1:$DI$263,ROW(E40)-2,FALSE) + HLOOKUP("prior_ong",summ_cities!$A$1:$DI$263,ROW(E40)-2,FALSE), "0.0")</f>
        <v>18.4</v>
      </c>
      <c r="G40" s="10" t="str">
        <f>TEXT(HLOOKUP(G$2,summ_cities!$A$1:$DI$263,ROW(G40)-2,FALSE), "0.00")</f>
        <v>45 (41, 52)</v>
      </c>
      <c r="H40" s="10" t="e">
        <f>TEXT(HLOOKUP(H$2,summ_cities!$A$1:$DI$263,ROW(G40)-2,FALSE), "0.00")</f>
        <v>#N/A</v>
      </c>
      <c r="I40" s="10" t="str">
        <f>TEXT(HLOOKUP(I$2,summ_cities!$A$1:$DI$263,ROW(H40)-2,FALSE), "0.0")</f>
        <v>79.4</v>
      </c>
      <c r="J40" s="11" t="str">
        <f>TEXT(HLOOKUP(J$2,summ_cities!$A$1:$DI$263,ROW(I40)-2,FALSE), "0.00")</f>
        <v>0.22 (0.05, 0.33)</v>
      </c>
    </row>
    <row r="41" spans="1:10" x14ac:dyDescent="0.2">
      <c r="A41" s="9" t="str">
        <f>_xlfn.CONCAT(ROW(A41)-3, ". ", summ_cities!A39)</f>
        <v>38. Tuscaloosa, AL</v>
      </c>
      <c r="B41" s="28" t="str">
        <f>TEXT(HLOOKUP(B$2,summ_cities!$A$1:$DI$263,ROW(A41)-2,FALSE), "0.0")</f>
        <v>11.6</v>
      </c>
      <c r="C41" s="10" t="str">
        <f>TEXT(HLOOKUP(C$2,summ_cities!$A$1:$DI$263,ROW(B41)-2,FALSE), "0.0")</f>
        <v>0.2</v>
      </c>
      <c r="D41" s="10" t="str">
        <f>TEXT(HLOOKUP(D$2,summ_cities!$A$1:$DI$263,ROW(C41)-2,FALSE), "0.0")</f>
        <v>0.2</v>
      </c>
      <c r="E41" s="10" t="str">
        <f>TEXT(HLOOKUP(E$2,summ_cities!$A$1:$DI$263,ROW(D41)-2,FALSE), "0.0")</f>
        <v>0.4</v>
      </c>
      <c r="F41" s="29" t="str">
        <f>TEXT(HLOOKUP("prior_coal",summ_cities!$A$1:$DI$263,ROW(E41)-2,FALSE) + HLOOKUP("prior_livestock",summ_cities!$A$1:$DI$263,ROW(E41)-2,FALSE) + HLOOKUP("prior_other_anth",summ_cities!$A$1:$DI$263,ROW(E41)-2,FALSE) + HLOOKUP("prior_ong",summ_cities!$A$1:$DI$263,ROW(E41)-2,FALSE), "0.0")</f>
        <v>21.0</v>
      </c>
      <c r="G41" s="10" t="str">
        <f>TEXT(HLOOKUP(G$2,summ_cities!$A$1:$DI$263,ROW(G41)-2,FALSE), "0.00")</f>
        <v>55 (45, 69)</v>
      </c>
      <c r="H41" s="10" t="e">
        <f>TEXT(HLOOKUP(H$2,summ_cities!$A$1:$DI$263,ROW(G41)-2,FALSE), "0.00")</f>
        <v>#N/A</v>
      </c>
      <c r="I41" s="10" t="str">
        <f>TEXT(HLOOKUP(I$2,summ_cities!$A$1:$DI$263,ROW(H41)-2,FALSE), "0.0")</f>
        <v>396.7</v>
      </c>
      <c r="J41" s="11" t="str">
        <f>TEXT(HLOOKUP(J$2,summ_cities!$A$1:$DI$263,ROW(I41)-2,FALSE), "0.00")</f>
        <v>0.50 (0.27, 0.74)</v>
      </c>
    </row>
    <row r="42" spans="1:10" x14ac:dyDescent="0.2">
      <c r="A42" s="9" t="str">
        <f>_xlfn.CONCAT(ROW(A42)-3, ". ", summ_cities!A40)</f>
        <v>39. Lancaster, PA</v>
      </c>
      <c r="B42" s="28" t="str">
        <f>TEXT(HLOOKUP(B$2,summ_cities!$A$1:$DI$263,ROW(A42)-2,FALSE), "0.0")</f>
        <v>4.2</v>
      </c>
      <c r="C42" s="10" t="str">
        <f>TEXT(HLOOKUP(C$2,summ_cities!$A$1:$DI$263,ROW(B42)-2,FALSE), "0.0")</f>
        <v>0.6</v>
      </c>
      <c r="D42" s="10" t="str">
        <f>TEXT(HLOOKUP(D$2,summ_cities!$A$1:$DI$263,ROW(C42)-2,FALSE), "0.0")</f>
        <v>0.6</v>
      </c>
      <c r="E42" s="10" t="str">
        <f>TEXT(HLOOKUP(E$2,summ_cities!$A$1:$DI$263,ROW(D42)-2,FALSE), "0.0")</f>
        <v>1.4</v>
      </c>
      <c r="F42" s="29" t="str">
        <f>TEXT(HLOOKUP("prior_coal",summ_cities!$A$1:$DI$263,ROW(E42)-2,FALSE) + HLOOKUP("prior_livestock",summ_cities!$A$1:$DI$263,ROW(E42)-2,FALSE) + HLOOKUP("prior_other_anth",summ_cities!$A$1:$DI$263,ROW(E42)-2,FALSE) + HLOOKUP("prior_ong",summ_cities!$A$1:$DI$263,ROW(E42)-2,FALSE), "0.0")</f>
        <v>22.5</v>
      </c>
      <c r="G42" s="10" t="str">
        <f>TEXT(HLOOKUP(G$2,summ_cities!$A$1:$DI$263,ROW(G42)-2,FALSE), "0.00")</f>
        <v>64 (51, 78)</v>
      </c>
      <c r="H42" s="10" t="e">
        <f>TEXT(HLOOKUP(H$2,summ_cities!$A$1:$DI$263,ROW(G42)-2,FALSE), "0.00")</f>
        <v>#N/A</v>
      </c>
      <c r="I42" s="10" t="str">
        <f>TEXT(HLOOKUP(I$2,summ_cities!$A$1:$DI$263,ROW(H42)-2,FALSE), "0.0")</f>
        <v>158.4</v>
      </c>
      <c r="J42" s="11" t="str">
        <f>TEXT(HLOOKUP(J$2,summ_cities!$A$1:$DI$263,ROW(I42)-2,FALSE), "0.00")</f>
        <v>0.31 (0.15, 0.47)</v>
      </c>
    </row>
    <row r="43" spans="1:10" x14ac:dyDescent="0.2">
      <c r="A43" s="9" t="str">
        <f>_xlfn.CONCAT(ROW(A43)-3, ". ", summ_cities!A41)</f>
        <v>40. Pittsburgh, PA</v>
      </c>
      <c r="B43" s="28" t="str">
        <f>TEXT(HLOOKUP(B$2,summ_cities!$A$1:$DI$263,ROW(A43)-2,FALSE), "0.0")</f>
        <v>13.4</v>
      </c>
      <c r="C43" s="10" t="str">
        <f>TEXT(HLOOKUP(C$2,summ_cities!$A$1:$DI$263,ROW(B43)-2,FALSE), "0.0")</f>
        <v>2.9</v>
      </c>
      <c r="D43" s="10" t="str">
        <f>TEXT(HLOOKUP(D$2,summ_cities!$A$1:$DI$263,ROW(C43)-2,FALSE), "0.0")</f>
        <v>2.6</v>
      </c>
      <c r="E43" s="10" t="str">
        <f>TEXT(HLOOKUP(E$2,summ_cities!$A$1:$DI$263,ROW(D43)-2,FALSE), "0.0")</f>
        <v>6.1</v>
      </c>
      <c r="F43" s="29" t="str">
        <f>TEXT(HLOOKUP("prior_coal",summ_cities!$A$1:$DI$263,ROW(E43)-2,FALSE) + HLOOKUP("prior_livestock",summ_cities!$A$1:$DI$263,ROW(E43)-2,FALSE) + HLOOKUP("prior_other_anth",summ_cities!$A$1:$DI$263,ROW(E43)-2,FALSE) + HLOOKUP("prior_ong",summ_cities!$A$1:$DI$263,ROW(E43)-2,FALSE), "0.0")</f>
        <v>277.5</v>
      </c>
      <c r="G43" s="10" t="str">
        <f>TEXT(HLOOKUP(G$2,summ_cities!$A$1:$DI$263,ROW(G43)-2,FALSE), "0.00")</f>
        <v>415 (354, 502)</v>
      </c>
      <c r="H43" s="10" t="e">
        <f>TEXT(HLOOKUP(H$2,summ_cities!$A$1:$DI$263,ROW(G43)-2,FALSE), "0.00")</f>
        <v>#N/A</v>
      </c>
      <c r="I43" s="10" t="str">
        <f>TEXT(HLOOKUP(I$2,summ_cities!$A$1:$DI$263,ROW(H43)-2,FALSE), "0.0")</f>
        <v>239.3</v>
      </c>
      <c r="J43" s="11" t="str">
        <f>TEXT(HLOOKUP(J$2,summ_cities!$A$1:$DI$263,ROW(I43)-2,FALSE), "0.00")</f>
        <v>0.47 (0.23, 0.71)</v>
      </c>
    </row>
    <row r="44" spans="1:10" x14ac:dyDescent="0.2">
      <c r="A44" s="9" t="str">
        <f>_xlfn.CONCAT(ROW(A44)-3, ". ", summ_cities!A42)</f>
        <v>41. Lexington-Fayette, KY</v>
      </c>
      <c r="B44" s="28" t="str">
        <f>TEXT(HLOOKUP(B$2,summ_cities!$A$1:$DI$263,ROW(A44)-2,FALSE), "0.0")</f>
        <v>9.2</v>
      </c>
      <c r="C44" s="10" t="str">
        <f>TEXT(HLOOKUP(C$2,summ_cities!$A$1:$DI$263,ROW(B44)-2,FALSE), "0.0")</f>
        <v>0.3</v>
      </c>
      <c r="D44" s="10" t="str">
        <f>TEXT(HLOOKUP(D$2,summ_cities!$A$1:$DI$263,ROW(C44)-2,FALSE), "0.0")</f>
        <v>0.4</v>
      </c>
      <c r="E44" s="10" t="str">
        <f>TEXT(HLOOKUP(E$2,summ_cities!$A$1:$DI$263,ROW(D44)-2,FALSE), "0.0")</f>
        <v>0.4</v>
      </c>
      <c r="F44" s="29" t="str">
        <f>TEXT(HLOOKUP("prior_coal",summ_cities!$A$1:$DI$263,ROW(E44)-2,FALSE) + HLOOKUP("prior_livestock",summ_cities!$A$1:$DI$263,ROW(E44)-2,FALSE) + HLOOKUP("prior_other_anth",summ_cities!$A$1:$DI$263,ROW(E44)-2,FALSE) + HLOOKUP("prior_ong",summ_cities!$A$1:$DI$263,ROW(E44)-2,FALSE), "0.0")</f>
        <v>6.8</v>
      </c>
      <c r="G44" s="10" t="str">
        <f>TEXT(HLOOKUP(G$2,summ_cities!$A$1:$DI$263,ROW(G44)-2,FALSE), "0.00")</f>
        <v>27 (22, 33)</v>
      </c>
      <c r="H44" s="10" t="e">
        <f>TEXT(HLOOKUP(H$2,summ_cities!$A$1:$DI$263,ROW(G44)-2,FALSE), "0.00")</f>
        <v>#N/A</v>
      </c>
      <c r="I44" s="10" t="str">
        <f>TEXT(HLOOKUP(I$2,summ_cities!$A$1:$DI$263,ROW(H44)-2,FALSE), "0.0")</f>
        <v>93.4</v>
      </c>
      <c r="J44" s="11" t="str">
        <f>TEXT(HLOOKUP(J$2,summ_cities!$A$1:$DI$263,ROW(I44)-2,FALSE), "0.00")</f>
        <v>0.37 (0.21, 0.54)</v>
      </c>
    </row>
    <row r="45" spans="1:10" x14ac:dyDescent="0.2">
      <c r="A45" s="9" t="str">
        <f>_xlfn.CONCAT(ROW(A45)-3, ". ", summ_cities!A43)</f>
        <v>42. Sioux Falls, SD</v>
      </c>
      <c r="B45" s="28" t="str">
        <f>TEXT(HLOOKUP(B$2,summ_cities!$A$1:$DI$263,ROW(A45)-2,FALSE), "0.0")</f>
        <v>2.1</v>
      </c>
      <c r="C45" s="10" t="str">
        <f>TEXT(HLOOKUP(C$2,summ_cities!$A$1:$DI$263,ROW(B45)-2,FALSE), "0.0")</f>
        <v>5.3</v>
      </c>
      <c r="D45" s="10" t="str">
        <f>TEXT(HLOOKUP(D$2,summ_cities!$A$1:$DI$263,ROW(C45)-2,FALSE), "0.0")</f>
        <v>0.2</v>
      </c>
      <c r="E45" s="10" t="str">
        <f>TEXT(HLOOKUP(E$2,summ_cities!$A$1:$DI$263,ROW(D45)-2,FALSE), "0.0")</f>
        <v>0.2</v>
      </c>
      <c r="F45" s="29" t="str">
        <f>TEXT(HLOOKUP("prior_coal",summ_cities!$A$1:$DI$263,ROW(E45)-2,FALSE) + HLOOKUP("prior_livestock",summ_cities!$A$1:$DI$263,ROW(E45)-2,FALSE) + HLOOKUP("prior_other_anth",summ_cities!$A$1:$DI$263,ROW(E45)-2,FALSE) + HLOOKUP("prior_ong",summ_cities!$A$1:$DI$263,ROW(E45)-2,FALSE), "0.0")</f>
        <v>6.8</v>
      </c>
      <c r="G45" s="10" t="str">
        <f>TEXT(HLOOKUP(G$2,summ_cities!$A$1:$DI$263,ROW(G45)-2,FALSE), "0.00")</f>
        <v>32 (28, 39)</v>
      </c>
      <c r="H45" s="10" t="e">
        <f>TEXT(HLOOKUP(H$2,summ_cities!$A$1:$DI$263,ROW(G45)-2,FALSE), "0.00")</f>
        <v>#N/A</v>
      </c>
      <c r="I45" s="10" t="str">
        <f>TEXT(HLOOKUP(I$2,summ_cities!$A$1:$DI$263,ROW(H45)-2,FALSE), "0.0")</f>
        <v>201.8</v>
      </c>
      <c r="J45" s="11" t="str">
        <f>TEXT(HLOOKUP(J$2,summ_cities!$A$1:$DI$263,ROW(I45)-2,FALSE), "0.00")</f>
        <v>0.33 (0.22, 0.48)</v>
      </c>
    </row>
    <row r="46" spans="1:10" x14ac:dyDescent="0.2">
      <c r="A46" s="9" t="str">
        <f>_xlfn.CONCAT(ROW(A46)-3, ". ", summ_cities!A44)</f>
        <v>43. Fairfield, CA</v>
      </c>
      <c r="B46" s="28" t="str">
        <f>TEXT(HLOOKUP(B$2,summ_cities!$A$1:$DI$263,ROW(A46)-2,FALSE), "0.0")</f>
        <v>9.9</v>
      </c>
      <c r="C46" s="10" t="str">
        <f>TEXT(HLOOKUP(C$2,summ_cities!$A$1:$DI$263,ROW(B46)-2,FALSE), "0.0")</f>
        <v>0.6</v>
      </c>
      <c r="D46" s="10" t="str">
        <f>TEXT(HLOOKUP(D$2,summ_cities!$A$1:$DI$263,ROW(C46)-2,FALSE), "0.0")</f>
        <v>0.2</v>
      </c>
      <c r="E46" s="10" t="str">
        <f>TEXT(HLOOKUP(E$2,summ_cities!$A$1:$DI$263,ROW(D46)-2,FALSE), "0.0")</f>
        <v>0.3</v>
      </c>
      <c r="F46" s="29" t="str">
        <f>TEXT(HLOOKUP("prior_coal",summ_cities!$A$1:$DI$263,ROW(E46)-2,FALSE) + HLOOKUP("prior_livestock",summ_cities!$A$1:$DI$263,ROW(E46)-2,FALSE) + HLOOKUP("prior_other_anth",summ_cities!$A$1:$DI$263,ROW(E46)-2,FALSE) + HLOOKUP("prior_ong",summ_cities!$A$1:$DI$263,ROW(E46)-2,FALSE), "0.0")</f>
        <v>3.8</v>
      </c>
      <c r="G46" s="10" t="str">
        <f>TEXT(HLOOKUP(G$2,summ_cities!$A$1:$DI$263,ROW(G46)-2,FALSE), "0.00")</f>
        <v>23 (21, 24)</v>
      </c>
      <c r="H46" s="10" t="e">
        <f>TEXT(HLOOKUP(H$2,summ_cities!$A$1:$DI$263,ROW(G46)-2,FALSE), "0.00")</f>
        <v>#N/A</v>
      </c>
      <c r="I46" s="10" t="str">
        <f>TEXT(HLOOKUP(I$2,summ_cities!$A$1:$DI$263,ROW(H46)-2,FALSE), "0.0")</f>
        <v>170.1</v>
      </c>
      <c r="J46" s="11" t="str">
        <f>TEXT(HLOOKUP(J$2,summ_cities!$A$1:$DI$263,ROW(I46)-2,FALSE), "0.00")</f>
        <v>0.24 (0.11, 0.38)</v>
      </c>
    </row>
    <row r="47" spans="1:10" x14ac:dyDescent="0.2">
      <c r="A47" s="9" t="str">
        <f>_xlfn.CONCAT(ROW(A47)-3, ". ", summ_cities!A45)</f>
        <v>44. St. Louis, MO--IL</v>
      </c>
      <c r="B47" s="28" t="str">
        <f>TEXT(HLOOKUP(B$2,summ_cities!$A$1:$DI$263,ROW(A47)-2,FALSE), "0.0")</f>
        <v>18.1</v>
      </c>
      <c r="C47" s="10" t="str">
        <f>TEXT(HLOOKUP(C$2,summ_cities!$A$1:$DI$263,ROW(B47)-2,FALSE), "0.0")</f>
        <v>5.3</v>
      </c>
      <c r="D47" s="10" t="str">
        <f>TEXT(HLOOKUP(D$2,summ_cities!$A$1:$DI$263,ROW(C47)-2,FALSE), "0.0")</f>
        <v>3.2</v>
      </c>
      <c r="E47" s="10" t="str">
        <f>TEXT(HLOOKUP(E$2,summ_cities!$A$1:$DI$263,ROW(D47)-2,FALSE), "0.0")</f>
        <v>3.0</v>
      </c>
      <c r="F47" s="29" t="str">
        <f>TEXT(HLOOKUP("prior_coal",summ_cities!$A$1:$DI$263,ROW(E47)-2,FALSE) + HLOOKUP("prior_livestock",summ_cities!$A$1:$DI$263,ROW(E47)-2,FALSE) + HLOOKUP("prior_other_anth",summ_cities!$A$1:$DI$263,ROW(E47)-2,FALSE) + HLOOKUP("prior_ong",summ_cities!$A$1:$DI$263,ROW(E47)-2,FALSE), "0.0")</f>
        <v>13.5</v>
      </c>
      <c r="G47" s="10" t="str">
        <f>TEXT(HLOOKUP(G$2,summ_cities!$A$1:$DI$263,ROW(G47)-2,FALSE), "0.00")</f>
        <v>28 (21, 37)</v>
      </c>
      <c r="H47" s="10" t="e">
        <f>TEXT(HLOOKUP(H$2,summ_cities!$A$1:$DI$263,ROW(G47)-2,FALSE), "0.00")</f>
        <v>#N/A</v>
      </c>
      <c r="I47" s="10" t="str">
        <f>TEXT(HLOOKUP(I$2,summ_cities!$A$1:$DI$263,ROW(H47)-2,FALSE), "0.0")</f>
        <v>13.2</v>
      </c>
      <c r="J47" s="11" t="str">
        <f>TEXT(HLOOKUP(J$2,summ_cities!$A$1:$DI$263,ROW(I47)-2,FALSE), "0.00")</f>
        <v>0.51 (0.24, 0.73)</v>
      </c>
    </row>
    <row r="48" spans="1:10" x14ac:dyDescent="0.2">
      <c r="A48" s="9" t="str">
        <f>_xlfn.CONCAT(ROW(A48)-3, ". ", summ_cities!A46)</f>
        <v>45. McKinney, TX</v>
      </c>
      <c r="B48" s="28" t="str">
        <f>TEXT(HLOOKUP(B$2,summ_cities!$A$1:$DI$263,ROW(A48)-2,FALSE), "0.0")</f>
        <v>5.5</v>
      </c>
      <c r="C48" s="10" t="str">
        <f>TEXT(HLOOKUP(C$2,summ_cities!$A$1:$DI$263,ROW(B48)-2,FALSE), "0.0")</f>
        <v>0.2</v>
      </c>
      <c r="D48" s="10" t="str">
        <f>TEXT(HLOOKUP(D$2,summ_cities!$A$1:$DI$263,ROW(C48)-2,FALSE), "0.0")</f>
        <v>0.3</v>
      </c>
      <c r="E48" s="10" t="str">
        <f>TEXT(HLOOKUP(E$2,summ_cities!$A$1:$DI$263,ROW(D48)-2,FALSE), "0.0")</f>
        <v>0.6</v>
      </c>
      <c r="F48" s="29" t="str">
        <f>TEXT(HLOOKUP("prior_coal",summ_cities!$A$1:$DI$263,ROW(E48)-2,FALSE) + HLOOKUP("prior_livestock",summ_cities!$A$1:$DI$263,ROW(E48)-2,FALSE) + HLOOKUP("prior_other_anth",summ_cities!$A$1:$DI$263,ROW(E48)-2,FALSE) + HLOOKUP("prior_ong",summ_cities!$A$1:$DI$263,ROW(E48)-2,FALSE), "0.0")</f>
        <v>2.1</v>
      </c>
      <c r="G48" s="10" t="str">
        <f>TEXT(HLOOKUP(G$2,summ_cities!$A$1:$DI$263,ROW(G48)-2,FALSE), "0.00")</f>
        <v>21 (16, 32)</v>
      </c>
      <c r="H48" s="10" t="e">
        <f>TEXT(HLOOKUP(H$2,summ_cities!$A$1:$DI$263,ROW(G48)-2,FALSE), "0.00")</f>
        <v>#N/A</v>
      </c>
      <c r="I48" s="10" t="str">
        <f>TEXT(HLOOKUP(I$2,summ_cities!$A$1:$DI$263,ROW(H48)-2,FALSE), "0.0")</f>
        <v>125.7</v>
      </c>
      <c r="J48" s="11" t="str">
        <f>TEXT(HLOOKUP(J$2,summ_cities!$A$1:$DI$263,ROW(I48)-2,FALSE), "0.00")</f>
        <v>0.42 (0.21, 0.65)</v>
      </c>
    </row>
    <row r="49" spans="1:10" x14ac:dyDescent="0.2">
      <c r="A49" s="9" t="str">
        <f>_xlfn.CONCAT(ROW(A49)-3, ". ", summ_cities!A47)</f>
        <v>46. Chattanooga, TN--GA</v>
      </c>
      <c r="B49" s="28" t="str">
        <f>TEXT(HLOOKUP(B$2,summ_cities!$A$1:$DI$263,ROW(A49)-2,FALSE), "0.0")</f>
        <v>13.7</v>
      </c>
      <c r="C49" s="10" t="str">
        <f>TEXT(HLOOKUP(C$2,summ_cities!$A$1:$DI$263,ROW(B49)-2,FALSE), "0.0")</f>
        <v>0.7</v>
      </c>
      <c r="D49" s="10" t="str">
        <f>TEXT(HLOOKUP(D$2,summ_cities!$A$1:$DI$263,ROW(C49)-2,FALSE), "0.0")</f>
        <v>0.6</v>
      </c>
      <c r="E49" s="10" t="str">
        <f>TEXT(HLOOKUP(E$2,summ_cities!$A$1:$DI$263,ROW(D49)-2,FALSE), "0.0")</f>
        <v>0.6</v>
      </c>
      <c r="F49" s="29" t="str">
        <f>TEXT(HLOOKUP("prior_coal",summ_cities!$A$1:$DI$263,ROW(E49)-2,FALSE) + HLOOKUP("prior_livestock",summ_cities!$A$1:$DI$263,ROW(E49)-2,FALSE) + HLOOKUP("prior_other_anth",summ_cities!$A$1:$DI$263,ROW(E49)-2,FALSE) + HLOOKUP("prior_ong",summ_cities!$A$1:$DI$263,ROW(E49)-2,FALSE), "0.0")</f>
        <v>6.0</v>
      </c>
      <c r="G49" s="10" t="str">
        <f>TEXT(HLOOKUP(G$2,summ_cities!$A$1:$DI$263,ROW(G49)-2,FALSE), "0.00")</f>
        <v>22 (13, 31)</v>
      </c>
      <c r="H49" s="10" t="e">
        <f>TEXT(HLOOKUP(H$2,summ_cities!$A$1:$DI$263,ROW(G49)-2,FALSE), "0.00")</f>
        <v>#N/A</v>
      </c>
      <c r="I49" s="10" t="str">
        <f>TEXT(HLOOKUP(I$2,summ_cities!$A$1:$DI$263,ROW(H49)-2,FALSE), "0.0")</f>
        <v>57.6</v>
      </c>
      <c r="J49" s="11" t="str">
        <f>TEXT(HLOOKUP(J$2,summ_cities!$A$1:$DI$263,ROW(I49)-2,FALSE), "0.00")</f>
        <v>0.33 (0.21, 0.45)</v>
      </c>
    </row>
    <row r="50" spans="1:10" x14ac:dyDescent="0.2">
      <c r="A50" s="9" t="str">
        <f>_xlfn.CONCAT(ROW(A50)-3, ". ", summ_cities!A48)</f>
        <v>47. Washington, DC--VA--MD</v>
      </c>
      <c r="B50" s="28" t="str">
        <f>TEXT(HLOOKUP(B$2,summ_cities!$A$1:$DI$263,ROW(A50)-2,FALSE), "0.0")</f>
        <v>12.3</v>
      </c>
      <c r="C50" s="10" t="str">
        <f>TEXT(HLOOKUP(C$2,summ_cities!$A$1:$DI$263,ROW(B50)-2,FALSE), "0.0")</f>
        <v>6.3</v>
      </c>
      <c r="D50" s="10" t="str">
        <f>TEXT(HLOOKUP(D$2,summ_cities!$A$1:$DI$263,ROW(C50)-2,FALSE), "0.0")</f>
        <v>6.8</v>
      </c>
      <c r="E50" s="10" t="str">
        <f>TEXT(HLOOKUP(E$2,summ_cities!$A$1:$DI$263,ROW(D50)-2,FALSE), "0.0")</f>
        <v>7.0</v>
      </c>
      <c r="F50" s="29" t="str">
        <f>TEXT(HLOOKUP("prior_coal",summ_cities!$A$1:$DI$263,ROW(E50)-2,FALSE) + HLOOKUP("prior_livestock",summ_cities!$A$1:$DI$263,ROW(E50)-2,FALSE) + HLOOKUP("prior_other_anth",summ_cities!$A$1:$DI$263,ROW(E50)-2,FALSE) + HLOOKUP("prior_ong",summ_cities!$A$1:$DI$263,ROW(E50)-2,FALSE), "0.0")</f>
        <v>16.0</v>
      </c>
      <c r="G50" s="10" t="str">
        <f>TEXT(HLOOKUP(G$2,summ_cities!$A$1:$DI$263,ROW(G50)-2,FALSE), "0.00")</f>
        <v>29 (15, 39)</v>
      </c>
      <c r="H50" s="10" t="e">
        <f>TEXT(HLOOKUP(H$2,summ_cities!$A$1:$DI$263,ROW(G50)-2,FALSE), "0.00")</f>
        <v>#N/A</v>
      </c>
      <c r="I50" s="10" t="str">
        <f>TEXT(HLOOKUP(I$2,summ_cities!$A$1:$DI$263,ROW(H50)-2,FALSE), "0.0")</f>
        <v>6.3</v>
      </c>
      <c r="J50" s="11" t="str">
        <f>TEXT(HLOOKUP(J$2,summ_cities!$A$1:$DI$263,ROW(I50)-2,FALSE), "0.00")</f>
        <v>0.24 (0.06, 0.39)</v>
      </c>
    </row>
    <row r="51" spans="1:10" x14ac:dyDescent="0.2">
      <c r="A51" s="9" t="str">
        <f>_xlfn.CONCAT(ROW(A51)-3, ". ", summ_cities!A49)</f>
        <v>48. Lansing, MI</v>
      </c>
      <c r="B51" s="28" t="str">
        <f>TEXT(HLOOKUP(B$2,summ_cities!$A$1:$DI$263,ROW(A51)-2,FALSE), "0.0")</f>
        <v>10.9</v>
      </c>
      <c r="C51" s="10" t="str">
        <f>TEXT(HLOOKUP(C$2,summ_cities!$A$1:$DI$263,ROW(B51)-2,FALSE), "0.0")</f>
        <v>0.3</v>
      </c>
      <c r="D51" s="10" t="str">
        <f>TEXT(HLOOKUP(D$2,summ_cities!$A$1:$DI$263,ROW(C51)-2,FALSE), "0.0")</f>
        <v>0.5</v>
      </c>
      <c r="E51" s="10" t="str">
        <f>TEXT(HLOOKUP(E$2,summ_cities!$A$1:$DI$263,ROW(D51)-2,FALSE), "0.0")</f>
        <v>0.9</v>
      </c>
      <c r="F51" s="29" t="str">
        <f>TEXT(HLOOKUP("prior_coal",summ_cities!$A$1:$DI$263,ROW(E51)-2,FALSE) + HLOOKUP("prior_livestock",summ_cities!$A$1:$DI$263,ROW(E51)-2,FALSE) + HLOOKUP("prior_other_anth",summ_cities!$A$1:$DI$263,ROW(E51)-2,FALSE) + HLOOKUP("prior_ong",summ_cities!$A$1:$DI$263,ROW(E51)-2,FALSE), "0.0")</f>
        <v>6.2</v>
      </c>
      <c r="G51" s="10" t="str">
        <f>TEXT(HLOOKUP(G$2,summ_cities!$A$1:$DI$263,ROW(G51)-2,FALSE), "0.00")</f>
        <v>22 (12, 28)</v>
      </c>
      <c r="H51" s="10" t="e">
        <f>TEXT(HLOOKUP(H$2,summ_cities!$A$1:$DI$263,ROW(G51)-2,FALSE), "0.00")</f>
        <v>#N/A</v>
      </c>
      <c r="I51" s="10" t="str">
        <f>TEXT(HLOOKUP(I$2,summ_cities!$A$1:$DI$263,ROW(H51)-2,FALSE), "0.0")</f>
        <v>71.5</v>
      </c>
      <c r="J51" s="11" t="str">
        <f>TEXT(HLOOKUP(J$2,summ_cities!$A$1:$DI$263,ROW(I51)-2,FALSE), "0.00")</f>
        <v>0.33 (0.13, 0.58)</v>
      </c>
    </row>
    <row r="52" spans="1:10" x14ac:dyDescent="0.2">
      <c r="A52" s="9" t="str">
        <f>_xlfn.CONCAT(ROW(A52)-3, ". ", summ_cities!A50)</f>
        <v>49. Mauldin--Simpsonville, SC</v>
      </c>
      <c r="B52" s="28" t="str">
        <f>TEXT(HLOOKUP(B$2,summ_cities!$A$1:$DI$263,ROW(A52)-2,FALSE), "0.0")</f>
        <v>4.1</v>
      </c>
      <c r="C52" s="10" t="str">
        <f>TEXT(HLOOKUP(C$2,summ_cities!$A$1:$DI$263,ROW(B52)-2,FALSE), "0.0")</f>
        <v>0.9</v>
      </c>
      <c r="D52" s="10" t="str">
        <f>TEXT(HLOOKUP(D$2,summ_cities!$A$1:$DI$263,ROW(C52)-2,FALSE), "0.0")</f>
        <v>0.2</v>
      </c>
      <c r="E52" s="10" t="str">
        <f>TEXT(HLOOKUP(E$2,summ_cities!$A$1:$DI$263,ROW(D52)-2,FALSE), "0.0")</f>
        <v>0.1</v>
      </c>
      <c r="F52" s="29" t="str">
        <f>TEXT(HLOOKUP("prior_coal",summ_cities!$A$1:$DI$263,ROW(E52)-2,FALSE) + HLOOKUP("prior_livestock",summ_cities!$A$1:$DI$263,ROW(E52)-2,FALSE) + HLOOKUP("prior_other_anth",summ_cities!$A$1:$DI$263,ROW(E52)-2,FALSE) + HLOOKUP("prior_ong",summ_cities!$A$1:$DI$263,ROW(E52)-2,FALSE), "0.0")</f>
        <v>0.7</v>
      </c>
      <c r="G52" s="10" t="str">
        <f>TEXT(HLOOKUP(G$2,summ_cities!$A$1:$DI$263,ROW(G52)-2,FALSE), "0.00")</f>
        <v>17 (12, 28)</v>
      </c>
      <c r="H52" s="10" t="e">
        <f>TEXT(HLOOKUP(H$2,summ_cities!$A$1:$DI$263,ROW(G52)-2,FALSE), "0.00")</f>
        <v>#N/A</v>
      </c>
      <c r="I52" s="10" t="str">
        <f>TEXT(HLOOKUP(I$2,summ_cities!$A$1:$DI$263,ROW(H52)-2,FALSE), "0.0")</f>
        <v>142.8</v>
      </c>
      <c r="J52" s="11" t="str">
        <f>TEXT(HLOOKUP(J$2,summ_cities!$A$1:$DI$263,ROW(I52)-2,FALSE), "0.00")</f>
        <v>0.30 (0.17, 0.45)</v>
      </c>
    </row>
    <row r="53" spans="1:10" x14ac:dyDescent="0.2">
      <c r="A53" s="9" t="str">
        <f>_xlfn.CONCAT(ROW(A53)-3, ". ", summ_cities!A51)</f>
        <v>50. Greensboro, NC</v>
      </c>
      <c r="B53" s="28" t="str">
        <f>TEXT(HLOOKUP(B$2,summ_cities!$A$1:$DI$263,ROW(A53)-2,FALSE), "0.0")</f>
        <v>12.6</v>
      </c>
      <c r="C53" s="10" t="str">
        <f>TEXT(HLOOKUP(C$2,summ_cities!$A$1:$DI$263,ROW(B53)-2,FALSE), "0.0")</f>
        <v>0.4</v>
      </c>
      <c r="D53" s="10" t="str">
        <f>TEXT(HLOOKUP(D$2,summ_cities!$A$1:$DI$263,ROW(C53)-2,FALSE), "0.0")</f>
        <v>0.5</v>
      </c>
      <c r="E53" s="10" t="str">
        <f>TEXT(HLOOKUP(E$2,summ_cities!$A$1:$DI$263,ROW(D53)-2,FALSE), "0.0")</f>
        <v>0.3</v>
      </c>
      <c r="F53" s="29" t="str">
        <f>TEXT(HLOOKUP("prior_coal",summ_cities!$A$1:$DI$263,ROW(E53)-2,FALSE) + HLOOKUP("prior_livestock",summ_cities!$A$1:$DI$263,ROW(E53)-2,FALSE) + HLOOKUP("prior_other_anth",summ_cities!$A$1:$DI$263,ROW(E53)-2,FALSE) + HLOOKUP("prior_ong",summ_cities!$A$1:$DI$263,ROW(E53)-2,FALSE), "0.0")</f>
        <v>5.3</v>
      </c>
      <c r="G53" s="10" t="str">
        <f>TEXT(HLOOKUP(G$2,summ_cities!$A$1:$DI$263,ROW(G53)-2,FALSE), "0.00")</f>
        <v>19 (15, 23)</v>
      </c>
      <c r="H53" s="10" t="e">
        <f>TEXT(HLOOKUP(H$2,summ_cities!$A$1:$DI$263,ROW(G53)-2,FALSE), "0.00")</f>
        <v>#N/A</v>
      </c>
      <c r="I53" s="10" t="str">
        <f>TEXT(HLOOKUP(I$2,summ_cities!$A$1:$DI$263,ROW(H53)-2,FALSE), "0.0")</f>
        <v>61.9</v>
      </c>
      <c r="J53" s="11" t="str">
        <f>TEXT(HLOOKUP(J$2,summ_cities!$A$1:$DI$263,ROW(I53)-2,FALSE), "0.00")</f>
        <v>0.44 (0.30, 0.58)</v>
      </c>
    </row>
    <row r="54" spans="1:10" x14ac:dyDescent="0.2">
      <c r="A54" s="9" t="str">
        <f>_xlfn.CONCAT(ROW(A54)-3, ". ", summ_cities!A52)</f>
        <v>51. Appleton, WI</v>
      </c>
      <c r="B54" s="28" t="str">
        <f>TEXT(HLOOKUP(B$2,summ_cities!$A$1:$DI$263,ROW(A54)-2,FALSE), "0.0")</f>
        <v>8.9</v>
      </c>
      <c r="C54" s="10" t="str">
        <f>TEXT(HLOOKUP(C$2,summ_cities!$A$1:$DI$263,ROW(B54)-2,FALSE), "0.0")</f>
        <v>0.3</v>
      </c>
      <c r="D54" s="10" t="str">
        <f>TEXT(HLOOKUP(D$2,summ_cities!$A$1:$DI$263,ROW(C54)-2,FALSE), "0.0")</f>
        <v>0.3</v>
      </c>
      <c r="E54" s="10" t="str">
        <f>TEXT(HLOOKUP(E$2,summ_cities!$A$1:$DI$263,ROW(D54)-2,FALSE), "0.0")</f>
        <v>0.3</v>
      </c>
      <c r="F54" s="29" t="str">
        <f>TEXT(HLOOKUP("prior_coal",summ_cities!$A$1:$DI$263,ROW(E54)-2,FALSE) + HLOOKUP("prior_livestock",summ_cities!$A$1:$DI$263,ROW(E54)-2,FALSE) + HLOOKUP("prior_other_anth",summ_cities!$A$1:$DI$263,ROW(E54)-2,FALSE) + HLOOKUP("prior_ong",summ_cities!$A$1:$DI$263,ROW(E54)-2,FALSE), "0.0")</f>
        <v>11.7</v>
      </c>
      <c r="G54" s="10" t="str">
        <f>TEXT(HLOOKUP(G$2,summ_cities!$A$1:$DI$263,ROW(G54)-2,FALSE), "0.00")</f>
        <v>33 (25, 44)</v>
      </c>
      <c r="H54" s="10" t="e">
        <f>TEXT(HLOOKUP(H$2,summ_cities!$A$1:$DI$263,ROW(G54)-2,FALSE), "0.00")</f>
        <v>#N/A</v>
      </c>
      <c r="I54" s="10" t="str">
        <f>TEXT(HLOOKUP(I$2,summ_cities!$A$1:$DI$263,ROW(H54)-2,FALSE), "0.0")</f>
        <v>152.2</v>
      </c>
      <c r="J54" s="11" t="str">
        <f>TEXT(HLOOKUP(J$2,summ_cities!$A$1:$DI$263,ROW(I54)-2,FALSE), "0.00")</f>
        <v>0.22 (0.08, 0.43)</v>
      </c>
    </row>
    <row r="55" spans="1:10" x14ac:dyDescent="0.2">
      <c r="A55" s="9" t="str">
        <f>_xlfn.CONCAT(ROW(A55)-3, ". ", summ_cities!A53)</f>
        <v>52. York, PA</v>
      </c>
      <c r="B55" s="28" t="str">
        <f>TEXT(HLOOKUP(B$2,summ_cities!$A$1:$DI$263,ROW(A55)-2,FALSE), "0.0")</f>
        <v>5.2</v>
      </c>
      <c r="C55" s="10" t="str">
        <f>TEXT(HLOOKUP(C$2,summ_cities!$A$1:$DI$263,ROW(B55)-2,FALSE), "0.0")</f>
        <v>1.1</v>
      </c>
      <c r="D55" s="10" t="str">
        <f>TEXT(HLOOKUP(D$2,summ_cities!$A$1:$DI$263,ROW(C55)-2,FALSE), "0.0")</f>
        <v>0.3</v>
      </c>
      <c r="E55" s="10" t="str">
        <f>TEXT(HLOOKUP(E$2,summ_cities!$A$1:$DI$263,ROW(D55)-2,FALSE), "0.0")</f>
        <v>0.9</v>
      </c>
      <c r="F55" s="29" t="str">
        <f>TEXT(HLOOKUP("prior_coal",summ_cities!$A$1:$DI$263,ROW(E55)-2,FALSE) + HLOOKUP("prior_livestock",summ_cities!$A$1:$DI$263,ROW(E55)-2,FALSE) + HLOOKUP("prior_other_anth",summ_cities!$A$1:$DI$263,ROW(E55)-2,FALSE) + HLOOKUP("prior_ong",summ_cities!$A$1:$DI$263,ROW(E55)-2,FALSE), "0.0")</f>
        <v>6.1</v>
      </c>
      <c r="G55" s="10" t="str">
        <f>TEXT(HLOOKUP(G$2,summ_cities!$A$1:$DI$263,ROW(G55)-2,FALSE), "0.00")</f>
        <v>25 (20, 31)</v>
      </c>
      <c r="H55" s="10" t="e">
        <f>TEXT(HLOOKUP(H$2,summ_cities!$A$1:$DI$263,ROW(G55)-2,FALSE), "0.00")</f>
        <v>#N/A</v>
      </c>
      <c r="I55" s="10" t="str">
        <f>TEXT(HLOOKUP(I$2,summ_cities!$A$1:$DI$263,ROW(H55)-2,FALSE), "0.0")</f>
        <v>107.6</v>
      </c>
      <c r="J55" s="11" t="str">
        <f>TEXT(HLOOKUP(J$2,summ_cities!$A$1:$DI$263,ROW(I55)-2,FALSE), "0.00")</f>
        <v>0.21 (0.09, 0.37)</v>
      </c>
    </row>
    <row r="56" spans="1:10" x14ac:dyDescent="0.2">
      <c r="A56" s="9" t="str">
        <f>_xlfn.CONCAT(ROW(A56)-3, ". ", summ_cities!A54)</f>
        <v>53. Concord, NC</v>
      </c>
      <c r="B56" s="28" t="str">
        <f>TEXT(HLOOKUP(B$2,summ_cities!$A$1:$DI$263,ROW(A56)-2,FALSE), "0.0")</f>
        <v>6.9</v>
      </c>
      <c r="C56" s="10" t="str">
        <f>TEXT(HLOOKUP(C$2,summ_cities!$A$1:$DI$263,ROW(B56)-2,FALSE), "0.0")</f>
        <v>0.2</v>
      </c>
      <c r="D56" s="10" t="str">
        <f>TEXT(HLOOKUP(D$2,summ_cities!$A$1:$DI$263,ROW(C56)-2,FALSE), "0.0")</f>
        <v>0.3</v>
      </c>
      <c r="E56" s="10" t="str">
        <f>TEXT(HLOOKUP(E$2,summ_cities!$A$1:$DI$263,ROW(D56)-2,FALSE), "0.0")</f>
        <v>0.2</v>
      </c>
      <c r="F56" s="29" t="str">
        <f>TEXT(HLOOKUP("prior_coal",summ_cities!$A$1:$DI$263,ROW(E56)-2,FALSE) + HLOOKUP("prior_livestock",summ_cities!$A$1:$DI$263,ROW(E56)-2,FALSE) + HLOOKUP("prior_other_anth",summ_cities!$A$1:$DI$263,ROW(E56)-2,FALSE) + HLOOKUP("prior_ong",summ_cities!$A$1:$DI$263,ROW(E56)-2,FALSE), "0.0")</f>
        <v>5.7</v>
      </c>
      <c r="G56" s="10" t="str">
        <f>TEXT(HLOOKUP(G$2,summ_cities!$A$1:$DI$263,ROW(G56)-2,FALSE), "0.00")</f>
        <v>21 (18, 25)</v>
      </c>
      <c r="H56" s="10" t="e">
        <f>TEXT(HLOOKUP(H$2,summ_cities!$A$1:$DI$263,ROW(G56)-2,FALSE), "0.00")</f>
        <v>#N/A</v>
      </c>
      <c r="I56" s="10" t="str">
        <f>TEXT(HLOOKUP(I$2,summ_cities!$A$1:$DI$263,ROW(H56)-2,FALSE), "0.0")</f>
        <v>97.5</v>
      </c>
      <c r="J56" s="11" t="str">
        <f>TEXT(HLOOKUP(J$2,summ_cities!$A$1:$DI$263,ROW(I56)-2,FALSE), "0.00")</f>
        <v>0.30 (0.18, 0.42)</v>
      </c>
    </row>
    <row r="57" spans="1:10" x14ac:dyDescent="0.2">
      <c r="A57" s="9" t="str">
        <f>_xlfn.CONCAT(ROW(A57)-3, ". ", summ_cities!A55)</f>
        <v>54. Kingsport, TN--VA</v>
      </c>
      <c r="B57" s="28" t="str">
        <f>TEXT(HLOOKUP(B$2,summ_cities!$A$1:$DI$263,ROW(A57)-2,FALSE), "0.0")</f>
        <v>16.9</v>
      </c>
      <c r="C57" s="10" t="str">
        <f>TEXT(HLOOKUP(C$2,summ_cities!$A$1:$DI$263,ROW(B57)-2,FALSE), "0.0")</f>
        <v>0.5</v>
      </c>
      <c r="D57" s="10" t="str">
        <f>TEXT(HLOOKUP(D$2,summ_cities!$A$1:$DI$263,ROW(C57)-2,FALSE), "0.0")</f>
        <v>0.2</v>
      </c>
      <c r="E57" s="10" t="str">
        <f>TEXT(HLOOKUP(E$2,summ_cities!$A$1:$DI$263,ROW(D57)-2,FALSE), "0.0")</f>
        <v>0.2</v>
      </c>
      <c r="F57" s="29" t="str">
        <f>TEXT(HLOOKUP("prior_coal",summ_cities!$A$1:$DI$263,ROW(E57)-2,FALSE) + HLOOKUP("prior_livestock",summ_cities!$A$1:$DI$263,ROW(E57)-2,FALSE) + HLOOKUP("prior_other_anth",summ_cities!$A$1:$DI$263,ROW(E57)-2,FALSE) + HLOOKUP("prior_ong",summ_cities!$A$1:$DI$263,ROW(E57)-2,FALSE), "0.0")</f>
        <v>11.0</v>
      </c>
      <c r="G57" s="10" t="str">
        <f>TEXT(HLOOKUP(G$2,summ_cities!$A$1:$DI$263,ROW(G57)-2,FALSE), "0.00")</f>
        <v>22 (19, 28)</v>
      </c>
      <c r="H57" s="10" t="e">
        <f>TEXT(HLOOKUP(H$2,summ_cities!$A$1:$DI$263,ROW(G57)-2,FALSE), "0.00")</f>
        <v>#N/A</v>
      </c>
      <c r="I57" s="10" t="str">
        <f>TEXT(HLOOKUP(I$2,summ_cities!$A$1:$DI$263,ROW(H57)-2,FALSE), "0.0")</f>
        <v>208.3</v>
      </c>
      <c r="J57" s="11" t="str">
        <f>TEXT(HLOOKUP(J$2,summ_cities!$A$1:$DI$263,ROW(I57)-2,FALSE), "0.00")</f>
        <v>0.52 (0.31, 0.72)</v>
      </c>
    </row>
    <row r="58" spans="1:10" x14ac:dyDescent="0.2">
      <c r="A58" s="9" t="str">
        <f>_xlfn.CONCAT(ROW(A58)-3, ". ", summ_cities!A56)</f>
        <v>55. Modesto, CA</v>
      </c>
      <c r="B58" s="28" t="str">
        <f>TEXT(HLOOKUP(B$2,summ_cities!$A$1:$DI$263,ROW(A58)-2,FALSE), "0.0")</f>
        <v>3.1</v>
      </c>
      <c r="C58" s="10" t="str">
        <f>TEXT(HLOOKUP(C$2,summ_cities!$A$1:$DI$263,ROW(B58)-2,FALSE), "0.0")</f>
        <v>0.6</v>
      </c>
      <c r="D58" s="10" t="str">
        <f>TEXT(HLOOKUP(D$2,summ_cities!$A$1:$DI$263,ROW(C58)-2,FALSE), "0.0")</f>
        <v>0.5</v>
      </c>
      <c r="E58" s="10" t="str">
        <f>TEXT(HLOOKUP(E$2,summ_cities!$A$1:$DI$263,ROW(D58)-2,FALSE), "0.0")</f>
        <v>0.6</v>
      </c>
      <c r="F58" s="29" t="str">
        <f>TEXT(HLOOKUP("prior_coal",summ_cities!$A$1:$DI$263,ROW(E58)-2,FALSE) + HLOOKUP("prior_livestock",summ_cities!$A$1:$DI$263,ROW(E58)-2,FALSE) + HLOOKUP("prior_other_anth",summ_cities!$A$1:$DI$263,ROW(E58)-2,FALSE) + HLOOKUP("prior_ong",summ_cities!$A$1:$DI$263,ROW(E58)-2,FALSE), "0.0")</f>
        <v>47.5</v>
      </c>
      <c r="G58" s="10" t="str">
        <f>TEXT(HLOOKUP(G$2,summ_cities!$A$1:$DI$263,ROW(G58)-2,FALSE), "0.00")</f>
        <v>103 (89, 127)</v>
      </c>
      <c r="H58" s="10" t="e">
        <f>TEXT(HLOOKUP(H$2,summ_cities!$A$1:$DI$263,ROW(G58)-2,FALSE), "0.00")</f>
        <v>#N/A</v>
      </c>
      <c r="I58" s="10" t="str">
        <f>TEXT(HLOOKUP(I$2,summ_cities!$A$1:$DI$263,ROW(H58)-2,FALSE), "0.0")</f>
        <v>288.8</v>
      </c>
      <c r="J58" s="11" t="str">
        <f>TEXT(HLOOKUP(J$2,summ_cities!$A$1:$DI$263,ROW(I58)-2,FALSE), "0.00")</f>
        <v>0.38 (0.21, 0.58)</v>
      </c>
    </row>
    <row r="59" spans="1:10" x14ac:dyDescent="0.2">
      <c r="A59" s="9" t="str">
        <f>_xlfn.CONCAT(ROW(A59)-3, ". ", summ_cities!A57)</f>
        <v>56. Nashville-Davidson, TN</v>
      </c>
      <c r="B59" s="28" t="str">
        <f>TEXT(HLOOKUP(B$2,summ_cities!$A$1:$DI$263,ROW(A59)-2,FALSE), "0.0")</f>
        <v>3.9</v>
      </c>
      <c r="C59" s="10" t="str">
        <f>TEXT(HLOOKUP(C$2,summ_cities!$A$1:$DI$263,ROW(B59)-2,FALSE), "0.0")</f>
        <v>5.8</v>
      </c>
      <c r="D59" s="10" t="str">
        <f>TEXT(HLOOKUP(D$2,summ_cities!$A$1:$DI$263,ROW(C59)-2,FALSE), "0.0")</f>
        <v>1.4</v>
      </c>
      <c r="E59" s="10" t="str">
        <f>TEXT(HLOOKUP(E$2,summ_cities!$A$1:$DI$263,ROW(D59)-2,FALSE), "0.0")</f>
        <v>1.4</v>
      </c>
      <c r="F59" s="29" t="str">
        <f>TEXT(HLOOKUP("prior_coal",summ_cities!$A$1:$DI$263,ROW(E59)-2,FALSE) + HLOOKUP("prior_livestock",summ_cities!$A$1:$DI$263,ROW(E59)-2,FALSE) + HLOOKUP("prior_other_anth",summ_cities!$A$1:$DI$263,ROW(E59)-2,FALSE) + HLOOKUP("prior_ong",summ_cities!$A$1:$DI$263,ROW(E59)-2,FALSE), "0.0")</f>
        <v>16.9</v>
      </c>
      <c r="G59" s="10" t="str">
        <f>TEXT(HLOOKUP(G$2,summ_cities!$A$1:$DI$263,ROW(G59)-2,FALSE), "0.00")</f>
        <v>32 (27, 40)</v>
      </c>
      <c r="H59" s="10" t="e">
        <f>TEXT(HLOOKUP(H$2,summ_cities!$A$1:$DI$263,ROW(G59)-2,FALSE), "0.00")</f>
        <v>#N/A</v>
      </c>
      <c r="I59" s="10" t="str">
        <f>TEXT(HLOOKUP(I$2,summ_cities!$A$1:$DI$263,ROW(H59)-2,FALSE), "0.0")</f>
        <v>33.0</v>
      </c>
      <c r="J59" s="11" t="str">
        <f>TEXT(HLOOKUP(J$2,summ_cities!$A$1:$DI$263,ROW(I59)-2,FALSE), "0.00")</f>
        <v>0.22 (0.11, 0.32)</v>
      </c>
    </row>
    <row r="60" spans="1:10" x14ac:dyDescent="0.2">
      <c r="A60" s="9" t="str">
        <f>_xlfn.CONCAT(ROW(A60)-3, ". ", summ_cities!A58)</f>
        <v>57. Fort Collins, CO</v>
      </c>
      <c r="B60" s="28" t="str">
        <f>TEXT(HLOOKUP(B$2,summ_cities!$A$1:$DI$263,ROW(A60)-2,FALSE), "0.0")</f>
        <v>7.5</v>
      </c>
      <c r="C60" s="10" t="str">
        <f>TEXT(HLOOKUP(C$2,summ_cities!$A$1:$DI$263,ROW(B60)-2,FALSE), "0.0")</f>
        <v>0.2</v>
      </c>
      <c r="D60" s="10" t="str">
        <f>TEXT(HLOOKUP(D$2,summ_cities!$A$1:$DI$263,ROW(C60)-2,FALSE), "0.0")</f>
        <v>0.4</v>
      </c>
      <c r="E60" s="10" t="str">
        <f>TEXT(HLOOKUP(E$2,summ_cities!$A$1:$DI$263,ROW(D60)-2,FALSE), "0.0")</f>
        <v>1.0</v>
      </c>
      <c r="F60" s="29" t="str">
        <f>TEXT(HLOOKUP("prior_coal",summ_cities!$A$1:$DI$263,ROW(E60)-2,FALSE) + HLOOKUP("prior_livestock",summ_cities!$A$1:$DI$263,ROW(E60)-2,FALSE) + HLOOKUP("prior_other_anth",summ_cities!$A$1:$DI$263,ROW(E60)-2,FALSE) + HLOOKUP("prior_ong",summ_cities!$A$1:$DI$263,ROW(E60)-2,FALSE), "0.0")</f>
        <v>20.5</v>
      </c>
      <c r="G60" s="10" t="str">
        <f>TEXT(HLOOKUP(G$2,summ_cities!$A$1:$DI$263,ROW(G60)-2,FALSE), "0.00")</f>
        <v>35 (33, 39)</v>
      </c>
      <c r="H60" s="10" t="e">
        <f>TEXT(HLOOKUP(H$2,summ_cities!$A$1:$DI$263,ROW(G60)-2,FALSE), "0.00")</f>
        <v>#N/A</v>
      </c>
      <c r="I60" s="10" t="str">
        <f>TEXT(HLOOKUP(I$2,summ_cities!$A$1:$DI$263,ROW(H60)-2,FALSE), "0.0")</f>
        <v>133.4</v>
      </c>
      <c r="J60" s="11" t="str">
        <f>TEXT(HLOOKUP(J$2,summ_cities!$A$1:$DI$263,ROW(I60)-2,FALSE), "0.00")</f>
        <v>0.20 (0.11, 0.30)</v>
      </c>
    </row>
    <row r="61" spans="1:10" x14ac:dyDescent="0.2">
      <c r="A61" s="9" t="str">
        <f>_xlfn.CONCAT(ROW(A61)-3, ". ", summ_cities!A59)</f>
        <v>58. Mission Viejo--Lake Forest--San Clemente, CA</v>
      </c>
      <c r="B61" s="28" t="str">
        <f>TEXT(HLOOKUP(B$2,summ_cities!$A$1:$DI$263,ROW(A61)-2,FALSE), "0.0")</f>
        <v>12.3</v>
      </c>
      <c r="C61" s="10" t="str">
        <f>TEXT(HLOOKUP(C$2,summ_cities!$A$1:$DI$263,ROW(B61)-2,FALSE), "0.0")</f>
        <v>3.1</v>
      </c>
      <c r="D61" s="10" t="str">
        <f>TEXT(HLOOKUP(D$2,summ_cities!$A$1:$DI$263,ROW(C61)-2,FALSE), "0.0")</f>
        <v>0.9</v>
      </c>
      <c r="E61" s="10" t="str">
        <f>TEXT(HLOOKUP(E$2,summ_cities!$A$1:$DI$263,ROW(D61)-2,FALSE), "0.0")</f>
        <v>0.6</v>
      </c>
      <c r="F61" s="29" t="str">
        <f>TEXT(HLOOKUP("prior_coal",summ_cities!$A$1:$DI$263,ROW(E61)-2,FALSE) + HLOOKUP("prior_livestock",summ_cities!$A$1:$DI$263,ROW(E61)-2,FALSE) + HLOOKUP("prior_other_anth",summ_cities!$A$1:$DI$263,ROW(E61)-2,FALSE) + HLOOKUP("prior_ong",summ_cities!$A$1:$DI$263,ROW(E61)-2,FALSE), "0.0")</f>
        <v>2.1</v>
      </c>
      <c r="G61" s="10" t="str">
        <f>TEXT(HLOOKUP(G$2,summ_cities!$A$1:$DI$263,ROW(G61)-2,FALSE), "0.00")</f>
        <v>17 (13, 20)</v>
      </c>
      <c r="H61" s="10" t="e">
        <f>TEXT(HLOOKUP(H$2,summ_cities!$A$1:$DI$263,ROW(G61)-2,FALSE), "0.00")</f>
        <v>#N/A</v>
      </c>
      <c r="I61" s="10" t="str">
        <f>TEXT(HLOOKUP(I$2,summ_cities!$A$1:$DI$263,ROW(H61)-2,FALSE), "0.0")</f>
        <v>28.6</v>
      </c>
      <c r="J61" s="11" t="str">
        <f>TEXT(HLOOKUP(J$2,summ_cities!$A$1:$DI$263,ROW(I61)-2,FALSE), "0.00")</f>
        <v>0.52 (0.39, 0.65)</v>
      </c>
    </row>
    <row r="62" spans="1:10" x14ac:dyDescent="0.2">
      <c r="A62" s="9" t="str">
        <f>_xlfn.CONCAT(ROW(A62)-3, ". ", summ_cities!A60)</f>
        <v>59. Tallahassee, FL</v>
      </c>
      <c r="B62" s="28" t="str">
        <f>TEXT(HLOOKUP(B$2,summ_cities!$A$1:$DI$263,ROW(A62)-2,FALSE), "0.0")</f>
        <v>3.4</v>
      </c>
      <c r="C62" s="10" t="str">
        <f>TEXT(HLOOKUP(C$2,summ_cities!$A$1:$DI$263,ROW(B62)-2,FALSE), "0.0")</f>
        <v>0.0</v>
      </c>
      <c r="D62" s="10" t="str">
        <f>TEXT(HLOOKUP(D$2,summ_cities!$A$1:$DI$263,ROW(C62)-2,FALSE), "0.0")</f>
        <v>0.4</v>
      </c>
      <c r="E62" s="10" t="str">
        <f>TEXT(HLOOKUP(E$2,summ_cities!$A$1:$DI$263,ROW(D62)-2,FALSE), "0.0")</f>
        <v>0.2</v>
      </c>
      <c r="F62" s="29" t="str">
        <f>TEXT(HLOOKUP("prior_coal",summ_cities!$A$1:$DI$263,ROW(E62)-2,FALSE) + HLOOKUP("prior_livestock",summ_cities!$A$1:$DI$263,ROW(E62)-2,FALSE) + HLOOKUP("prior_other_anth",summ_cities!$A$1:$DI$263,ROW(E62)-2,FALSE) + HLOOKUP("prior_ong",summ_cities!$A$1:$DI$263,ROW(E62)-2,FALSE), "0.0")</f>
        <v>2.1</v>
      </c>
      <c r="G62" s="10" t="str">
        <f>TEXT(HLOOKUP(G$2,summ_cities!$A$1:$DI$263,ROW(G62)-2,FALSE), "0.00")</f>
        <v>16 (13, 18)</v>
      </c>
      <c r="H62" s="10" t="e">
        <f>TEXT(HLOOKUP(H$2,summ_cities!$A$1:$DI$263,ROW(G62)-2,FALSE), "0.00")</f>
        <v>#N/A</v>
      </c>
      <c r="I62" s="10" t="str">
        <f>TEXT(HLOOKUP(I$2,summ_cities!$A$1:$DI$263,ROW(H62)-2,FALSE), "0.0")</f>
        <v>64.9</v>
      </c>
      <c r="J62" s="11" t="str">
        <f>TEXT(HLOOKUP(J$2,summ_cities!$A$1:$DI$263,ROW(I62)-2,FALSE), "0.00")</f>
        <v>0.23 (0.05, 0.44)</v>
      </c>
    </row>
    <row r="63" spans="1:10" x14ac:dyDescent="0.2">
      <c r="A63" s="9" t="str">
        <f>_xlfn.CONCAT(ROW(A63)-3, ". ", summ_cities!A61)</f>
        <v>60. Laredo, TX</v>
      </c>
      <c r="B63" s="28" t="str">
        <f>TEXT(HLOOKUP(B$2,summ_cities!$A$1:$DI$263,ROW(A63)-2,FALSE), "0.0")</f>
        <v>7.8</v>
      </c>
      <c r="C63" s="10" t="str">
        <f>TEXT(HLOOKUP(C$2,summ_cities!$A$1:$DI$263,ROW(B63)-2,FALSE), "0.0")</f>
        <v>1.0</v>
      </c>
      <c r="D63" s="10" t="str">
        <f>TEXT(HLOOKUP(D$2,summ_cities!$A$1:$DI$263,ROW(C63)-2,FALSE), "0.0")</f>
        <v>0.4</v>
      </c>
      <c r="E63" s="10" t="str">
        <f>TEXT(HLOOKUP(E$2,summ_cities!$A$1:$DI$263,ROW(D63)-2,FALSE), "0.0")</f>
        <v>0.6</v>
      </c>
      <c r="F63" s="29" t="str">
        <f>TEXT(HLOOKUP("prior_coal",summ_cities!$A$1:$DI$263,ROW(E63)-2,FALSE) + HLOOKUP("prior_livestock",summ_cities!$A$1:$DI$263,ROW(E63)-2,FALSE) + HLOOKUP("prior_other_anth",summ_cities!$A$1:$DI$263,ROW(E63)-2,FALSE) + HLOOKUP("prior_ong",summ_cities!$A$1:$DI$263,ROW(E63)-2,FALSE), "0.0")</f>
        <v>11.8</v>
      </c>
      <c r="G63" s="10" t="str">
        <f>TEXT(HLOOKUP(G$2,summ_cities!$A$1:$DI$263,ROW(G63)-2,FALSE), "0.00")</f>
        <v>25 (17, 30)</v>
      </c>
      <c r="H63" s="10" t="e">
        <f>TEXT(HLOOKUP(H$2,summ_cities!$A$1:$DI$263,ROW(G63)-2,FALSE), "0.00")</f>
        <v>#N/A</v>
      </c>
      <c r="I63" s="10" t="str">
        <f>TEXT(HLOOKUP(I$2,summ_cities!$A$1:$DI$263,ROW(H63)-2,FALSE), "0.0")</f>
        <v>107.4</v>
      </c>
      <c r="J63" s="11" t="str">
        <f>TEXT(HLOOKUP(J$2,summ_cities!$A$1:$DI$263,ROW(I63)-2,FALSE), "0.00")</f>
        <v>0.36 (0.18, 0.58)</v>
      </c>
    </row>
    <row r="64" spans="1:10" x14ac:dyDescent="0.2">
      <c r="A64" s="9" t="str">
        <f>_xlfn.CONCAT(ROW(A64)-3, ". ", summ_cities!A62)</f>
        <v>61. Wichita, KS</v>
      </c>
      <c r="B64" s="28" t="str">
        <f>TEXT(HLOOKUP(B$2,summ_cities!$A$1:$DI$263,ROW(A64)-2,FALSE), "0.0")</f>
        <v>6.1</v>
      </c>
      <c r="C64" s="10" t="str">
        <f>TEXT(HLOOKUP(C$2,summ_cities!$A$1:$DI$263,ROW(B64)-2,FALSE), "0.0")</f>
        <v>2.3</v>
      </c>
      <c r="D64" s="10" t="str">
        <f>TEXT(HLOOKUP(D$2,summ_cities!$A$1:$DI$263,ROW(C64)-2,FALSE), "0.0")</f>
        <v>0.7</v>
      </c>
      <c r="E64" s="10" t="str">
        <f>TEXT(HLOOKUP(E$2,summ_cities!$A$1:$DI$263,ROW(D64)-2,FALSE), "0.0")</f>
        <v>1.4</v>
      </c>
      <c r="F64" s="29" t="str">
        <f>TEXT(HLOOKUP("prior_coal",summ_cities!$A$1:$DI$263,ROW(E64)-2,FALSE) + HLOOKUP("prior_livestock",summ_cities!$A$1:$DI$263,ROW(E64)-2,FALSE) + HLOOKUP("prior_other_anth",summ_cities!$A$1:$DI$263,ROW(E64)-2,FALSE) + HLOOKUP("prior_ong",summ_cities!$A$1:$DI$263,ROW(E64)-2,FALSE), "0.0")</f>
        <v>5.1</v>
      </c>
      <c r="G64" s="10" t="str">
        <f>TEXT(HLOOKUP(G$2,summ_cities!$A$1:$DI$263,ROW(G64)-2,FALSE), "0.00")</f>
        <v>16 (14, 18)</v>
      </c>
      <c r="H64" s="10" t="e">
        <f>TEXT(HLOOKUP(H$2,summ_cities!$A$1:$DI$263,ROW(G64)-2,FALSE), "0.00")</f>
        <v>#N/A</v>
      </c>
      <c r="I64" s="10" t="str">
        <f>TEXT(HLOOKUP(I$2,summ_cities!$A$1:$DI$263,ROW(H64)-2,FALSE), "0.0")</f>
        <v>34.6</v>
      </c>
      <c r="J64" s="11" t="str">
        <f>TEXT(HLOOKUP(J$2,summ_cities!$A$1:$DI$263,ROW(I64)-2,FALSE), "0.00")</f>
        <v>0.29 (0.17, 0.42)</v>
      </c>
    </row>
    <row r="65" spans="1:10" x14ac:dyDescent="0.2">
      <c r="A65" s="9" t="str">
        <f>_xlfn.CONCAT(ROW(A65)-3, ". ", summ_cities!A63)</f>
        <v>62. Canton, OH</v>
      </c>
      <c r="B65" s="28" t="str">
        <f>TEXT(HLOOKUP(B$2,summ_cities!$A$1:$DI$263,ROW(A65)-2,FALSE), "0.0")</f>
        <v>8.7</v>
      </c>
      <c r="C65" s="10" t="str">
        <f>TEXT(HLOOKUP(C$2,summ_cities!$A$1:$DI$263,ROW(B65)-2,FALSE), "0.0")</f>
        <v>0.3</v>
      </c>
      <c r="D65" s="10" t="str">
        <f>TEXT(HLOOKUP(D$2,summ_cities!$A$1:$DI$263,ROW(C65)-2,FALSE), "0.0")</f>
        <v>0.4</v>
      </c>
      <c r="E65" s="10" t="str">
        <f>TEXT(HLOOKUP(E$2,summ_cities!$A$1:$DI$263,ROW(D65)-2,FALSE), "0.0")</f>
        <v>0.8</v>
      </c>
      <c r="F65" s="29" t="str">
        <f>TEXT(HLOOKUP("prior_coal",summ_cities!$A$1:$DI$263,ROW(E65)-2,FALSE) + HLOOKUP("prior_livestock",summ_cities!$A$1:$DI$263,ROW(E65)-2,FALSE) + HLOOKUP("prior_other_anth",summ_cities!$A$1:$DI$263,ROW(E65)-2,FALSE) + HLOOKUP("prior_ong",summ_cities!$A$1:$DI$263,ROW(E65)-2,FALSE), "0.0")</f>
        <v>14.6</v>
      </c>
      <c r="G65" s="10" t="str">
        <f>TEXT(HLOOKUP(G$2,summ_cities!$A$1:$DI$263,ROW(G65)-2,FALSE), "0.00")</f>
        <v>25 (15, 33)</v>
      </c>
      <c r="H65" s="10" t="e">
        <f>TEXT(HLOOKUP(H$2,summ_cities!$A$1:$DI$263,ROW(G65)-2,FALSE), "0.00")</f>
        <v>#N/A</v>
      </c>
      <c r="I65" s="10" t="str">
        <f>TEXT(HLOOKUP(I$2,summ_cities!$A$1:$DI$263,ROW(H65)-2,FALSE), "0.0")</f>
        <v>88.0</v>
      </c>
      <c r="J65" s="11" t="str">
        <f>TEXT(HLOOKUP(J$2,summ_cities!$A$1:$DI$263,ROW(I65)-2,FALSE), "0.00")</f>
        <v>0.36 (0.15, 0.61)</v>
      </c>
    </row>
    <row r="66" spans="1:10" x14ac:dyDescent="0.2">
      <c r="A66" s="9" t="str">
        <f>_xlfn.CONCAT(ROW(A66)-3, ". ", summ_cities!A64)</f>
        <v>63. Fort Smith, AR--OK</v>
      </c>
      <c r="B66" s="28" t="str">
        <f>TEXT(HLOOKUP(B$2,summ_cities!$A$1:$DI$263,ROW(A66)-2,FALSE), "0.0")</f>
        <v>3.9</v>
      </c>
      <c r="C66" s="10" t="str">
        <f>TEXT(HLOOKUP(C$2,summ_cities!$A$1:$DI$263,ROW(B66)-2,FALSE), "0.0")</f>
        <v>0.4</v>
      </c>
      <c r="D66" s="10" t="str">
        <f>TEXT(HLOOKUP(D$2,summ_cities!$A$1:$DI$263,ROW(C66)-2,FALSE), "0.0")</f>
        <v>0.2</v>
      </c>
      <c r="E66" s="10" t="str">
        <f>TEXT(HLOOKUP(E$2,summ_cities!$A$1:$DI$263,ROW(D66)-2,FALSE), "0.0")</f>
        <v>0.5</v>
      </c>
      <c r="F66" s="29" t="str">
        <f>TEXT(HLOOKUP("prior_coal",summ_cities!$A$1:$DI$263,ROW(E66)-2,FALSE) + HLOOKUP("prior_livestock",summ_cities!$A$1:$DI$263,ROW(E66)-2,FALSE) + HLOOKUP("prior_other_anth",summ_cities!$A$1:$DI$263,ROW(E66)-2,FALSE) + HLOOKUP("prior_ong",summ_cities!$A$1:$DI$263,ROW(E66)-2,FALSE), "0.0")</f>
        <v>14.3</v>
      </c>
      <c r="G66" s="10" t="str">
        <f>TEXT(HLOOKUP(G$2,summ_cities!$A$1:$DI$263,ROW(G66)-2,FALSE), "0.00")</f>
        <v>38 (32, 41)</v>
      </c>
      <c r="H66" s="10" t="e">
        <f>TEXT(HLOOKUP(H$2,summ_cities!$A$1:$DI$263,ROW(G66)-2,FALSE), "0.00")</f>
        <v>#N/A</v>
      </c>
      <c r="I66" s="10" t="str">
        <f>TEXT(HLOOKUP(I$2,summ_cities!$A$1:$DI$263,ROW(H66)-2,FALSE), "0.0")</f>
        <v>307.4</v>
      </c>
      <c r="J66" s="11" t="str">
        <f>TEXT(HLOOKUP(J$2,summ_cities!$A$1:$DI$263,ROW(I66)-2,FALSE), "0.00")</f>
        <v>0.50 (0.27, 0.75)</v>
      </c>
    </row>
    <row r="67" spans="1:10" x14ac:dyDescent="0.2">
      <c r="A67" s="9" t="str">
        <f>_xlfn.CONCAT(ROW(A67)-3, ". ", summ_cities!A65)</f>
        <v>64. Jacksonville, NC</v>
      </c>
      <c r="B67" s="28" t="str">
        <f>TEXT(HLOOKUP(B$2,summ_cities!$A$1:$DI$263,ROW(A67)-2,FALSE), "0.0")</f>
        <v>4.6</v>
      </c>
      <c r="C67" s="10" t="str">
        <f>TEXT(HLOOKUP(C$2,summ_cities!$A$1:$DI$263,ROW(B67)-2,FALSE), "0.0")</f>
        <v>0.0</v>
      </c>
      <c r="D67" s="10" t="str">
        <f>TEXT(HLOOKUP(D$2,summ_cities!$A$1:$DI$263,ROW(C67)-2,FALSE), "0.0")</f>
        <v>0.2</v>
      </c>
      <c r="E67" s="10" t="str">
        <f>TEXT(HLOOKUP(E$2,summ_cities!$A$1:$DI$263,ROW(D67)-2,FALSE), "0.0")</f>
        <v>0.1</v>
      </c>
      <c r="F67" s="29" t="str">
        <f>TEXT(HLOOKUP("prior_coal",summ_cities!$A$1:$DI$263,ROW(E67)-2,FALSE) + HLOOKUP("prior_livestock",summ_cities!$A$1:$DI$263,ROW(E67)-2,FALSE) + HLOOKUP("prior_other_anth",summ_cities!$A$1:$DI$263,ROW(E67)-2,FALSE) + HLOOKUP("prior_ong",summ_cities!$A$1:$DI$263,ROW(E67)-2,FALSE), "0.0")</f>
        <v>5.2</v>
      </c>
      <c r="G67" s="10" t="str">
        <f>TEXT(HLOOKUP(G$2,summ_cities!$A$1:$DI$263,ROW(G67)-2,FALSE), "0.00")</f>
        <v>15 (13, 17)</v>
      </c>
      <c r="H67" s="10" t="e">
        <f>TEXT(HLOOKUP(H$2,summ_cities!$A$1:$DI$263,ROW(G67)-2,FALSE), "0.00")</f>
        <v>#N/A</v>
      </c>
      <c r="I67" s="10" t="str">
        <f>TEXT(HLOOKUP(I$2,summ_cities!$A$1:$DI$263,ROW(H67)-2,FALSE), "0.0")</f>
        <v>144.0</v>
      </c>
      <c r="J67" s="11" t="str">
        <f>TEXT(HLOOKUP(J$2,summ_cities!$A$1:$DI$263,ROW(I67)-2,FALSE), "0.00")</f>
        <v>0.24 (0.06, 0.53)</v>
      </c>
    </row>
    <row r="68" spans="1:10" x14ac:dyDescent="0.2">
      <c r="A68" s="9" t="str">
        <f>_xlfn.CONCAT(ROW(A68)-3, ". ", summ_cities!A66)</f>
        <v>65. Lincoln, NE</v>
      </c>
      <c r="B68" s="28" t="str">
        <f>TEXT(HLOOKUP(B$2,summ_cities!$A$1:$DI$263,ROW(A68)-2,FALSE), "0.0")</f>
        <v>7.2</v>
      </c>
      <c r="C68" s="10" t="str">
        <f>TEXT(HLOOKUP(C$2,summ_cities!$A$1:$DI$263,ROW(B68)-2,FALSE), "0.0")</f>
        <v>0.2</v>
      </c>
      <c r="D68" s="10" t="str">
        <f>TEXT(HLOOKUP(D$2,summ_cities!$A$1:$DI$263,ROW(C68)-2,FALSE), "0.0")</f>
        <v>0.4</v>
      </c>
      <c r="E68" s="10" t="str">
        <f>TEXT(HLOOKUP(E$2,summ_cities!$A$1:$DI$263,ROW(D68)-2,FALSE), "0.0")</f>
        <v>0.7</v>
      </c>
      <c r="F68" s="29" t="str">
        <f>TEXT(HLOOKUP("prior_coal",summ_cities!$A$1:$DI$263,ROW(E68)-2,FALSE) + HLOOKUP("prior_livestock",summ_cities!$A$1:$DI$263,ROW(E68)-2,FALSE) + HLOOKUP("prior_other_anth",summ_cities!$A$1:$DI$263,ROW(E68)-2,FALSE) + HLOOKUP("prior_ong",summ_cities!$A$1:$DI$263,ROW(E68)-2,FALSE), "0.0")</f>
        <v>6.5</v>
      </c>
      <c r="G68" s="10" t="str">
        <f>TEXT(HLOOKUP(G$2,summ_cities!$A$1:$DI$263,ROW(G68)-2,FALSE), "0.00")</f>
        <v>15 (12, 17)</v>
      </c>
      <c r="H68" s="10" t="e">
        <f>TEXT(HLOOKUP(H$2,summ_cities!$A$1:$DI$263,ROW(G68)-2,FALSE), "0.00")</f>
        <v>#N/A</v>
      </c>
      <c r="I68" s="10" t="str">
        <f>TEXT(HLOOKUP(I$2,summ_cities!$A$1:$DI$263,ROW(H68)-2,FALSE), "0.0")</f>
        <v>58.9</v>
      </c>
      <c r="J68" s="11" t="str">
        <f>TEXT(HLOOKUP(J$2,summ_cities!$A$1:$DI$263,ROW(I68)-2,FALSE), "0.00")</f>
        <v>0.20 (0.10, 0.33)</v>
      </c>
    </row>
    <row r="69" spans="1:10" x14ac:dyDescent="0.2">
      <c r="A69" s="9" t="str">
        <f>_xlfn.CONCAT(ROW(A69)-3, ". ", summ_cities!A67)</f>
        <v>66. Bakersfield, CA</v>
      </c>
      <c r="B69" s="28" t="str">
        <f>TEXT(HLOOKUP(B$2,summ_cities!$A$1:$DI$263,ROW(A69)-2,FALSE), "0.0")</f>
        <v>3.6</v>
      </c>
      <c r="C69" s="10" t="str">
        <f>TEXT(HLOOKUP(C$2,summ_cities!$A$1:$DI$263,ROW(B69)-2,FALSE), "0.0")</f>
        <v>0.9</v>
      </c>
      <c r="D69" s="10" t="str">
        <f>TEXT(HLOOKUP(D$2,summ_cities!$A$1:$DI$263,ROW(C69)-2,FALSE), "0.0")</f>
        <v>0.8</v>
      </c>
      <c r="E69" s="10" t="str">
        <f>TEXT(HLOOKUP(E$2,summ_cities!$A$1:$DI$263,ROW(D69)-2,FALSE), "0.0")</f>
        <v>0.7</v>
      </c>
      <c r="F69" s="29" t="str">
        <f>TEXT(HLOOKUP("prior_coal",summ_cities!$A$1:$DI$263,ROW(E69)-2,FALSE) + HLOOKUP("prior_livestock",summ_cities!$A$1:$DI$263,ROW(E69)-2,FALSE) + HLOOKUP("prior_other_anth",summ_cities!$A$1:$DI$263,ROW(E69)-2,FALSE) + HLOOKUP("prior_ong",summ_cities!$A$1:$DI$263,ROW(E69)-2,FALSE), "0.0")</f>
        <v>29.8</v>
      </c>
      <c r="G69" s="10" t="str">
        <f>TEXT(HLOOKUP(G$2,summ_cities!$A$1:$DI$263,ROW(G69)-2,FALSE), "0.00")</f>
        <v>78 (71, 90)</v>
      </c>
      <c r="H69" s="10" t="e">
        <f>TEXT(HLOOKUP(H$2,summ_cities!$A$1:$DI$263,ROW(G69)-2,FALSE), "0.00")</f>
        <v>#N/A</v>
      </c>
      <c r="I69" s="10" t="str">
        <f>TEXT(HLOOKUP(I$2,summ_cities!$A$1:$DI$263,ROW(H69)-2,FALSE), "0.0")</f>
        <v>149.5</v>
      </c>
      <c r="J69" s="11" t="str">
        <f>TEXT(HLOOKUP(J$2,summ_cities!$A$1:$DI$263,ROW(I69)-2,FALSE), "0.00")</f>
        <v>0.61 (0.37, 0.80)</v>
      </c>
    </row>
    <row r="70" spans="1:10" x14ac:dyDescent="0.2">
      <c r="A70" s="9" t="str">
        <f>_xlfn.CONCAT(ROW(A70)-3, ". ", summ_cities!A68)</f>
        <v>67. Tucson, AZ</v>
      </c>
      <c r="B70" s="28" t="str">
        <f>TEXT(HLOOKUP(B$2,summ_cities!$A$1:$DI$263,ROW(A70)-2,FALSE), "0.0")</f>
        <v>6.5</v>
      </c>
      <c r="C70" s="10" t="str">
        <f>TEXT(HLOOKUP(C$2,summ_cities!$A$1:$DI$263,ROW(B70)-2,FALSE), "0.0")</f>
        <v>0.2</v>
      </c>
      <c r="D70" s="10" t="str">
        <f>TEXT(HLOOKUP(D$2,summ_cities!$A$1:$DI$263,ROW(C70)-2,FALSE), "0.0")</f>
        <v>1.3</v>
      </c>
      <c r="E70" s="10" t="str">
        <f>TEXT(HLOOKUP(E$2,summ_cities!$A$1:$DI$263,ROW(D70)-2,FALSE), "0.0")</f>
        <v>0.6</v>
      </c>
      <c r="F70" s="29" t="str">
        <f>TEXT(HLOOKUP("prior_coal",summ_cities!$A$1:$DI$263,ROW(E70)-2,FALSE) + HLOOKUP("prior_livestock",summ_cities!$A$1:$DI$263,ROW(E70)-2,FALSE) + HLOOKUP("prior_other_anth",summ_cities!$A$1:$DI$263,ROW(E70)-2,FALSE) + HLOOKUP("prior_ong",summ_cities!$A$1:$DI$263,ROW(E70)-2,FALSE), "0.0")</f>
        <v>6.5</v>
      </c>
      <c r="G70" s="10" t="str">
        <f>TEXT(HLOOKUP(G$2,summ_cities!$A$1:$DI$263,ROW(G70)-2,FALSE), "0.00")</f>
        <v>17 (14, 22)</v>
      </c>
      <c r="H70" s="10" t="e">
        <f>TEXT(HLOOKUP(H$2,summ_cities!$A$1:$DI$263,ROW(G70)-2,FALSE), "0.00")</f>
        <v>#N/A</v>
      </c>
      <c r="I70" s="10" t="str">
        <f>TEXT(HLOOKUP(I$2,summ_cities!$A$1:$DI$263,ROW(H70)-2,FALSE), "0.0")</f>
        <v>20.4</v>
      </c>
      <c r="J70" s="11" t="str">
        <f>TEXT(HLOOKUP(J$2,summ_cities!$A$1:$DI$263,ROW(I70)-2,FALSE), "0.00")</f>
        <v>0.24 (0.16, 0.34)</v>
      </c>
    </row>
    <row r="71" spans="1:10" x14ac:dyDescent="0.2">
      <c r="A71" s="9" t="str">
        <f>_xlfn.CONCAT(ROW(A71)-3, ". ", summ_cities!A69)</f>
        <v>68. Amarillo, TX</v>
      </c>
      <c r="B71" s="28" t="str">
        <f>TEXT(HLOOKUP(B$2,summ_cities!$A$1:$DI$263,ROW(A71)-2,FALSE), "0.0")</f>
        <v>3.6</v>
      </c>
      <c r="C71" s="10" t="str">
        <f>TEXT(HLOOKUP(C$2,summ_cities!$A$1:$DI$263,ROW(B71)-2,FALSE), "0.0")</f>
        <v>1.1</v>
      </c>
      <c r="D71" s="10" t="str">
        <f>TEXT(HLOOKUP(D$2,summ_cities!$A$1:$DI$263,ROW(C71)-2,FALSE), "0.0")</f>
        <v>0.3</v>
      </c>
      <c r="E71" s="10" t="str">
        <f>TEXT(HLOOKUP(E$2,summ_cities!$A$1:$DI$263,ROW(D71)-2,FALSE), "0.0")</f>
        <v>0.7</v>
      </c>
      <c r="F71" s="29" t="str">
        <f>TEXT(HLOOKUP("prior_coal",summ_cities!$A$1:$DI$263,ROW(E71)-2,FALSE) + HLOOKUP("prior_livestock",summ_cities!$A$1:$DI$263,ROW(E71)-2,FALSE) + HLOOKUP("prior_other_anth",summ_cities!$A$1:$DI$263,ROW(E71)-2,FALSE) + HLOOKUP("prior_ong",summ_cities!$A$1:$DI$263,ROW(E71)-2,FALSE), "0.0")</f>
        <v>15.7</v>
      </c>
      <c r="G71" s="10" t="str">
        <f>TEXT(HLOOKUP(G$2,summ_cities!$A$1:$DI$263,ROW(G71)-2,FALSE), "0.00")</f>
        <v>40 (31, 51)</v>
      </c>
      <c r="H71" s="10" t="e">
        <f>TEXT(HLOOKUP(H$2,summ_cities!$A$1:$DI$263,ROW(G71)-2,FALSE), "0.00")</f>
        <v>#N/A</v>
      </c>
      <c r="I71" s="10" t="str">
        <f>TEXT(HLOOKUP(I$2,summ_cities!$A$1:$DI$263,ROW(H71)-2,FALSE), "0.0")</f>
        <v>200.9</v>
      </c>
      <c r="J71" s="11" t="str">
        <f>TEXT(HLOOKUP(J$2,summ_cities!$A$1:$DI$263,ROW(I71)-2,FALSE), "0.00")</f>
        <v>0.57 (0.39, 0.74)</v>
      </c>
    </row>
    <row r="72" spans="1:10" x14ac:dyDescent="0.2">
      <c r="A72" s="9" t="str">
        <f>_xlfn.CONCAT(ROW(A72)-3, ". ", summ_cities!A70)</f>
        <v>69. Antioch, CA</v>
      </c>
      <c r="B72" s="28" t="str">
        <f>TEXT(HLOOKUP(B$2,summ_cities!$A$1:$DI$263,ROW(A72)-2,FALSE), "0.0")</f>
        <v>4.8</v>
      </c>
      <c r="C72" s="10" t="str">
        <f>TEXT(HLOOKUP(C$2,summ_cities!$A$1:$DI$263,ROW(B72)-2,FALSE), "0.0")</f>
        <v>0.4</v>
      </c>
      <c r="D72" s="10" t="str">
        <f>TEXT(HLOOKUP(D$2,summ_cities!$A$1:$DI$263,ROW(C72)-2,FALSE), "0.0")</f>
        <v>0.4</v>
      </c>
      <c r="E72" s="10" t="str">
        <f>TEXT(HLOOKUP(E$2,summ_cities!$A$1:$DI$263,ROW(D72)-2,FALSE), "0.0")</f>
        <v>0.5</v>
      </c>
      <c r="F72" s="29" t="str">
        <f>TEXT(HLOOKUP("prior_coal",summ_cities!$A$1:$DI$263,ROW(E72)-2,FALSE) + HLOOKUP("prior_livestock",summ_cities!$A$1:$DI$263,ROW(E72)-2,FALSE) + HLOOKUP("prior_other_anth",summ_cities!$A$1:$DI$263,ROW(E72)-2,FALSE) + HLOOKUP("prior_ong",summ_cities!$A$1:$DI$263,ROW(E72)-2,FALSE), "0.0")</f>
        <v>8.9</v>
      </c>
      <c r="G72" s="10" t="str">
        <f>TEXT(HLOOKUP(G$2,summ_cities!$A$1:$DI$263,ROW(G72)-2,FALSE), "0.00")</f>
        <v>13 (-1, 22)</v>
      </c>
      <c r="H72" s="10" t="e">
        <f>TEXT(HLOOKUP(H$2,summ_cities!$A$1:$DI$263,ROW(G72)-2,FALSE), "0.00")</f>
        <v>#N/A</v>
      </c>
      <c r="I72" s="10" t="str">
        <f>TEXT(HLOOKUP(I$2,summ_cities!$A$1:$DI$263,ROW(H72)-2,FALSE), "0.0")</f>
        <v>45.6</v>
      </c>
      <c r="J72" s="11" t="str">
        <f>TEXT(HLOOKUP(J$2,summ_cities!$A$1:$DI$263,ROW(I72)-2,FALSE), "0.00")</f>
        <v>0.24 (0.13, 0.37)</v>
      </c>
    </row>
    <row r="73" spans="1:10" x14ac:dyDescent="0.2">
      <c r="A73" s="9" t="str">
        <f>_xlfn.CONCAT(ROW(A73)-3, ". ", summ_cities!A71)</f>
        <v>70. Santa Clarita, CA</v>
      </c>
      <c r="B73" s="28" t="str">
        <f>TEXT(HLOOKUP(B$2,summ_cities!$A$1:$DI$263,ROW(A73)-2,FALSE), "0.0")</f>
        <v>7.4</v>
      </c>
      <c r="C73" s="10" t="str">
        <f>TEXT(HLOOKUP(C$2,summ_cities!$A$1:$DI$263,ROW(B73)-2,FALSE), "0.0")</f>
        <v>0.8</v>
      </c>
      <c r="D73" s="10" t="str">
        <f>TEXT(HLOOKUP(D$2,summ_cities!$A$1:$DI$263,ROW(C73)-2,FALSE), "0.0")</f>
        <v>0.4</v>
      </c>
      <c r="E73" s="10" t="str">
        <f>TEXT(HLOOKUP(E$2,summ_cities!$A$1:$DI$263,ROW(D73)-2,FALSE), "0.0")</f>
        <v>0.6</v>
      </c>
      <c r="F73" s="29" t="str">
        <f>TEXT(HLOOKUP("prior_coal",summ_cities!$A$1:$DI$263,ROW(E73)-2,FALSE) + HLOOKUP("prior_livestock",summ_cities!$A$1:$DI$263,ROW(E73)-2,FALSE) + HLOOKUP("prior_other_anth",summ_cities!$A$1:$DI$263,ROW(E73)-2,FALSE) + HLOOKUP("prior_ong",summ_cities!$A$1:$DI$263,ROW(E73)-2,FALSE), "0.0")</f>
        <v>3.6</v>
      </c>
      <c r="G73" s="10" t="str">
        <f>TEXT(HLOOKUP(G$2,summ_cities!$A$1:$DI$263,ROW(G73)-2,FALSE), "0.00")</f>
        <v>10 (7, 12)</v>
      </c>
      <c r="H73" s="10" t="e">
        <f>TEXT(HLOOKUP(H$2,summ_cities!$A$1:$DI$263,ROW(G73)-2,FALSE), "0.00")</f>
        <v>#N/A</v>
      </c>
      <c r="I73" s="10" t="str">
        <f>TEXT(HLOOKUP(I$2,summ_cities!$A$1:$DI$263,ROW(H73)-2,FALSE), "0.0")</f>
        <v>37.5</v>
      </c>
      <c r="J73" s="11" t="str">
        <f>TEXT(HLOOKUP(J$2,summ_cities!$A$1:$DI$263,ROW(I73)-2,FALSE), "0.00")</f>
        <v>0.27 (0.19, 0.36)</v>
      </c>
    </row>
    <row r="74" spans="1:10" x14ac:dyDescent="0.2">
      <c r="A74" s="9" t="str">
        <f>_xlfn.CONCAT(ROW(A74)-3, ". ", summ_cities!A72)</f>
        <v>71. El Centro--Calexico, CA</v>
      </c>
      <c r="B74" s="28" t="str">
        <f>TEXT(HLOOKUP(B$2,summ_cities!$A$1:$DI$263,ROW(A74)-2,FALSE), "0.0")</f>
        <v>3.2</v>
      </c>
      <c r="C74" s="10" t="str">
        <f>TEXT(HLOOKUP(C$2,summ_cities!$A$1:$DI$263,ROW(B74)-2,FALSE), "0.0")</f>
        <v>0.6</v>
      </c>
      <c r="D74" s="10" t="str">
        <f>TEXT(HLOOKUP(D$2,summ_cities!$A$1:$DI$263,ROW(C74)-2,FALSE), "0.0")</f>
        <v>0.2</v>
      </c>
      <c r="E74" s="10" t="str">
        <f>TEXT(HLOOKUP(E$2,summ_cities!$A$1:$DI$263,ROW(D74)-2,FALSE), "0.0")</f>
        <v>0.2</v>
      </c>
      <c r="F74" s="29" t="str">
        <f>TEXT(HLOOKUP("prior_coal",summ_cities!$A$1:$DI$263,ROW(E74)-2,FALSE) + HLOOKUP("prior_livestock",summ_cities!$A$1:$DI$263,ROW(E74)-2,FALSE) + HLOOKUP("prior_other_anth",summ_cities!$A$1:$DI$263,ROW(E74)-2,FALSE) + HLOOKUP("prior_ong",summ_cities!$A$1:$DI$263,ROW(E74)-2,FALSE), "0.0")</f>
        <v>8.9</v>
      </c>
      <c r="G74" s="10" t="str">
        <f>TEXT(HLOOKUP(G$2,summ_cities!$A$1:$DI$263,ROW(G74)-2,FALSE), "0.00")</f>
        <v>22 (19, 27)</v>
      </c>
      <c r="H74" s="10" t="e">
        <f>TEXT(HLOOKUP(H$2,summ_cities!$A$1:$DI$263,ROW(G74)-2,FALSE), "0.00")</f>
        <v>#N/A</v>
      </c>
      <c r="I74" s="10" t="str">
        <f>TEXT(HLOOKUP(I$2,summ_cities!$A$1:$DI$263,ROW(H74)-2,FALSE), "0.0")</f>
        <v>207.1</v>
      </c>
      <c r="J74" s="11" t="str">
        <f>TEXT(HLOOKUP(J$2,summ_cities!$A$1:$DI$263,ROW(I74)-2,FALSE), "0.00")</f>
        <v>0.29 (0.17, 0.44)</v>
      </c>
    </row>
    <row r="75" spans="1:10" x14ac:dyDescent="0.2">
      <c r="A75" s="9" t="str">
        <f>_xlfn.CONCAT(ROW(A75)-3, ". ", summ_cities!A73)</f>
        <v>72. College Station--Bryan, TX</v>
      </c>
      <c r="B75" s="28" t="str">
        <f>TEXT(HLOOKUP(B$2,summ_cities!$A$1:$DI$263,ROW(A75)-2,FALSE), "0.0")</f>
        <v>3.3</v>
      </c>
      <c r="C75" s="10" t="str">
        <f>TEXT(HLOOKUP(C$2,summ_cities!$A$1:$DI$263,ROW(B75)-2,FALSE), "0.0")</f>
        <v>0.1</v>
      </c>
      <c r="D75" s="10" t="str">
        <f>TEXT(HLOOKUP(D$2,summ_cities!$A$1:$DI$263,ROW(C75)-2,FALSE), "0.0")</f>
        <v>0.3</v>
      </c>
      <c r="E75" s="10" t="str">
        <f>TEXT(HLOOKUP(E$2,summ_cities!$A$1:$DI$263,ROW(D75)-2,FALSE), "0.0")</f>
        <v>0.5</v>
      </c>
      <c r="F75" s="29" t="str">
        <f>TEXT(HLOOKUP("prior_coal",summ_cities!$A$1:$DI$263,ROW(E75)-2,FALSE) + HLOOKUP("prior_livestock",summ_cities!$A$1:$DI$263,ROW(E75)-2,FALSE) + HLOOKUP("prior_other_anth",summ_cities!$A$1:$DI$263,ROW(E75)-2,FALSE) + HLOOKUP("prior_ong",summ_cities!$A$1:$DI$263,ROW(E75)-2,FALSE), "0.0")</f>
        <v>15.3</v>
      </c>
      <c r="G75" s="10" t="str">
        <f>TEXT(HLOOKUP(G$2,summ_cities!$A$1:$DI$263,ROW(G75)-2,FALSE), "0.00")</f>
        <v>29 (26, 31)</v>
      </c>
      <c r="H75" s="10" t="e">
        <f>TEXT(HLOOKUP(H$2,summ_cities!$A$1:$DI$263,ROW(G75)-2,FALSE), "0.00")</f>
        <v>#N/A</v>
      </c>
      <c r="I75" s="10" t="str">
        <f>TEXT(HLOOKUP(I$2,summ_cities!$A$1:$DI$263,ROW(H75)-2,FALSE), "0.0")</f>
        <v>168.1</v>
      </c>
      <c r="J75" s="11" t="str">
        <f>TEXT(HLOOKUP(J$2,summ_cities!$A$1:$DI$263,ROW(I75)-2,FALSE), "0.00")</f>
        <v>0.22 (0.12, 0.34)</v>
      </c>
    </row>
    <row r="76" spans="1:10" x14ac:dyDescent="0.2">
      <c r="A76" s="9" t="str">
        <f>_xlfn.CONCAT(ROW(A76)-3, ". ", summ_cities!A74)</f>
        <v>73. Waco, TX</v>
      </c>
      <c r="B76" s="28" t="str">
        <f>TEXT(HLOOKUP(B$2,summ_cities!$A$1:$DI$263,ROW(A76)-2,FALSE), "0.0")</f>
        <v>4.3</v>
      </c>
      <c r="C76" s="10" t="str">
        <f>TEXT(HLOOKUP(C$2,summ_cities!$A$1:$DI$263,ROW(B76)-2,FALSE), "0.0")</f>
        <v>0.1</v>
      </c>
      <c r="D76" s="10" t="str">
        <f>TEXT(HLOOKUP(D$2,summ_cities!$A$1:$DI$263,ROW(C76)-2,FALSE), "0.0")</f>
        <v>0.3</v>
      </c>
      <c r="E76" s="10" t="str">
        <f>TEXT(HLOOKUP(E$2,summ_cities!$A$1:$DI$263,ROW(D76)-2,FALSE), "0.0")</f>
        <v>0.6</v>
      </c>
      <c r="F76" s="29" t="str">
        <f>TEXT(HLOOKUP("prior_coal",summ_cities!$A$1:$DI$263,ROW(E76)-2,FALSE) + HLOOKUP("prior_livestock",summ_cities!$A$1:$DI$263,ROW(E76)-2,FALSE) + HLOOKUP("prior_other_anth",summ_cities!$A$1:$DI$263,ROW(E76)-2,FALSE) + HLOOKUP("prior_ong",summ_cities!$A$1:$DI$263,ROW(E76)-2,FALSE), "0.0")</f>
        <v>3.8</v>
      </c>
      <c r="G76" s="10" t="str">
        <f>TEXT(HLOOKUP(G$2,summ_cities!$A$1:$DI$263,ROW(G76)-2,FALSE), "0.00")</f>
        <v>11 (8, 14)</v>
      </c>
      <c r="H76" s="10" t="e">
        <f>TEXT(HLOOKUP(H$2,summ_cities!$A$1:$DI$263,ROW(G76)-2,FALSE), "0.00")</f>
        <v>#N/A</v>
      </c>
      <c r="I76" s="10" t="str">
        <f>TEXT(HLOOKUP(I$2,summ_cities!$A$1:$DI$263,ROW(H76)-2,FALSE), "0.0")</f>
        <v>62.4</v>
      </c>
      <c r="J76" s="11" t="str">
        <f>TEXT(HLOOKUP(J$2,summ_cities!$A$1:$DI$263,ROW(I76)-2,FALSE), "0.00")</f>
        <v>0.20 (0.10, 0.32)</v>
      </c>
    </row>
    <row r="77" spans="1:10" x14ac:dyDescent="0.2">
      <c r="A77" s="9" t="str">
        <f>_xlfn.CONCAT(ROW(A77)-3, ". ", summ_cities!A75)</f>
        <v>74. McAllen, TX</v>
      </c>
      <c r="B77" s="28" t="str">
        <f>TEXT(HLOOKUP(B$2,summ_cities!$A$1:$DI$263,ROW(A77)-2,FALSE), "0.0")</f>
        <v>7.2</v>
      </c>
      <c r="C77" s="10" t="str">
        <f>TEXT(HLOOKUP(C$2,summ_cities!$A$1:$DI$263,ROW(B77)-2,FALSE), "0.0")</f>
        <v>1.0</v>
      </c>
      <c r="D77" s="10" t="str">
        <f>TEXT(HLOOKUP(D$2,summ_cities!$A$1:$DI$263,ROW(C77)-2,FALSE), "0.0")</f>
        <v>1.1</v>
      </c>
      <c r="E77" s="10" t="str">
        <f>TEXT(HLOOKUP(E$2,summ_cities!$A$1:$DI$263,ROW(D77)-2,FALSE), "0.0")</f>
        <v>2.2</v>
      </c>
      <c r="F77" s="29" t="str">
        <f>TEXT(HLOOKUP("prior_coal",summ_cities!$A$1:$DI$263,ROW(E77)-2,FALSE) + HLOOKUP("prior_livestock",summ_cities!$A$1:$DI$263,ROW(E77)-2,FALSE) + HLOOKUP("prior_other_anth",summ_cities!$A$1:$DI$263,ROW(E77)-2,FALSE) + HLOOKUP("prior_ong",summ_cities!$A$1:$DI$263,ROW(E77)-2,FALSE), "0.0")</f>
        <v>19.9</v>
      </c>
      <c r="G77" s="10" t="str">
        <f>TEXT(HLOOKUP(G$2,summ_cities!$A$1:$DI$263,ROW(G77)-2,FALSE), "0.00")</f>
        <v>38 (32, 46)</v>
      </c>
      <c r="H77" s="10" t="e">
        <f>TEXT(HLOOKUP(H$2,summ_cities!$A$1:$DI$263,ROW(G77)-2,FALSE), "0.00")</f>
        <v>#N/A</v>
      </c>
      <c r="I77" s="10" t="str">
        <f>TEXT(HLOOKUP(I$2,summ_cities!$A$1:$DI$263,ROW(H77)-2,FALSE), "0.0")</f>
        <v>52.7</v>
      </c>
      <c r="J77" s="11" t="str">
        <f>TEXT(HLOOKUP(J$2,summ_cities!$A$1:$DI$263,ROW(I77)-2,FALSE), "0.00")</f>
        <v>0.33 (0.19, 0.49)</v>
      </c>
    </row>
    <row r="78" spans="1:10" x14ac:dyDescent="0.2">
      <c r="A78" s="9" t="str">
        <f>_xlfn.CONCAT(ROW(A78)-3, ". ", summ_cities!A76)</f>
        <v>75. Yuba City, CA</v>
      </c>
      <c r="B78" s="28" t="str">
        <f>TEXT(HLOOKUP(B$2,summ_cities!$A$1:$DI$263,ROW(A78)-2,FALSE), "0.0")</f>
        <v>3.4</v>
      </c>
      <c r="C78" s="10" t="str">
        <f>TEXT(HLOOKUP(C$2,summ_cities!$A$1:$DI$263,ROW(B78)-2,FALSE), "0.0")</f>
        <v>0.1</v>
      </c>
      <c r="D78" s="10" t="str">
        <f>TEXT(HLOOKUP(D$2,summ_cities!$A$1:$DI$263,ROW(C78)-2,FALSE), "0.0")</f>
        <v>0.2</v>
      </c>
      <c r="E78" s="10" t="str">
        <f>TEXT(HLOOKUP(E$2,summ_cities!$A$1:$DI$263,ROW(D78)-2,FALSE), "0.0")</f>
        <v>0.2</v>
      </c>
      <c r="F78" s="29" t="str">
        <f>TEXT(HLOOKUP("prior_coal",summ_cities!$A$1:$DI$263,ROW(E78)-2,FALSE) + HLOOKUP("prior_livestock",summ_cities!$A$1:$DI$263,ROW(E78)-2,FALSE) + HLOOKUP("prior_other_anth",summ_cities!$A$1:$DI$263,ROW(E78)-2,FALSE) + HLOOKUP("prior_ong",summ_cities!$A$1:$DI$263,ROW(E78)-2,FALSE), "0.0")</f>
        <v>19.1</v>
      </c>
      <c r="G78" s="10" t="str">
        <f>TEXT(HLOOKUP(G$2,summ_cities!$A$1:$DI$263,ROW(G78)-2,FALSE), "0.00")</f>
        <v>24 (20, 26)</v>
      </c>
      <c r="H78" s="10" t="e">
        <f>TEXT(HLOOKUP(H$2,summ_cities!$A$1:$DI$263,ROW(G78)-2,FALSE), "0.00")</f>
        <v>#N/A</v>
      </c>
      <c r="I78" s="10" t="str">
        <f>TEXT(HLOOKUP(I$2,summ_cities!$A$1:$DI$263,ROW(H78)-2,FALSE), "0.0")</f>
        <v>201.5</v>
      </c>
      <c r="J78" s="11" t="str">
        <f>TEXT(HLOOKUP(J$2,summ_cities!$A$1:$DI$263,ROW(I78)-2,FALSE), "0.00")</f>
        <v>0.41 (0.25, 0.58)</v>
      </c>
    </row>
    <row r="79" spans="1:10" x14ac:dyDescent="0.2">
      <c r="A79" s="9" t="str">
        <f>_xlfn.CONCAT(ROW(A79)-3, ". ", summ_cities!A77)</f>
        <v>76. Denton--Lewisville, TX</v>
      </c>
      <c r="B79" s="28" t="str">
        <f>TEXT(HLOOKUP(B$2,summ_cities!$A$1:$DI$263,ROW(A79)-2,FALSE), "0.0")</f>
        <v>2.1</v>
      </c>
      <c r="C79" s="10" t="str">
        <f>TEXT(HLOOKUP(C$2,summ_cities!$A$1:$DI$263,ROW(B79)-2,FALSE), "0.0")</f>
        <v>0.2</v>
      </c>
      <c r="D79" s="10" t="str">
        <f>TEXT(HLOOKUP(D$2,summ_cities!$A$1:$DI$263,ROW(C79)-2,FALSE), "0.0")</f>
        <v>0.5</v>
      </c>
      <c r="E79" s="10" t="str">
        <f>TEXT(HLOOKUP(E$2,summ_cities!$A$1:$DI$263,ROW(D79)-2,FALSE), "0.0")</f>
        <v>1.2</v>
      </c>
      <c r="F79" s="29" t="str">
        <f>TEXT(HLOOKUP("prior_coal",summ_cities!$A$1:$DI$263,ROW(E79)-2,FALSE) + HLOOKUP("prior_livestock",summ_cities!$A$1:$DI$263,ROW(E79)-2,FALSE) + HLOOKUP("prior_other_anth",summ_cities!$A$1:$DI$263,ROW(E79)-2,FALSE) + HLOOKUP("prior_ong",summ_cities!$A$1:$DI$263,ROW(E79)-2,FALSE), "0.0")</f>
        <v>16.1</v>
      </c>
      <c r="G79" s="10" t="str">
        <f>TEXT(HLOOKUP(G$2,summ_cities!$A$1:$DI$263,ROW(G79)-2,FALSE), "0.00")</f>
        <v>34 (32, 37)</v>
      </c>
      <c r="H79" s="10" t="e">
        <f>TEXT(HLOOKUP(H$2,summ_cities!$A$1:$DI$263,ROW(G79)-2,FALSE), "0.00")</f>
        <v>#N/A</v>
      </c>
      <c r="I79" s="10" t="str">
        <f>TEXT(HLOOKUP(I$2,summ_cities!$A$1:$DI$263,ROW(H79)-2,FALSE), "0.0")</f>
        <v>92.6</v>
      </c>
      <c r="J79" s="11" t="str">
        <f>TEXT(HLOOKUP(J$2,summ_cities!$A$1:$DI$263,ROW(I79)-2,FALSE), "0.00")</f>
        <v>0.36 (0.21, 0.51)</v>
      </c>
    </row>
    <row r="80" spans="1:10" x14ac:dyDescent="0.2">
      <c r="A80" s="9" t="str">
        <f>_xlfn.CONCAT(ROW(A80)-3, ". ", summ_cities!A78)</f>
        <v>77. Greeley, CO</v>
      </c>
      <c r="B80" s="28" t="str">
        <f>TEXT(HLOOKUP(B$2,summ_cities!$A$1:$DI$263,ROW(A80)-2,FALSE), "0.0")</f>
        <v>2.4</v>
      </c>
      <c r="C80" s="10" t="str">
        <f>TEXT(HLOOKUP(C$2,summ_cities!$A$1:$DI$263,ROW(B80)-2,FALSE), "0.0")</f>
        <v>0.0</v>
      </c>
      <c r="D80" s="10" t="str">
        <f>TEXT(HLOOKUP(D$2,summ_cities!$A$1:$DI$263,ROW(C80)-2,FALSE), "0.0")</f>
        <v>0.2</v>
      </c>
      <c r="E80" s="10" t="str">
        <f>TEXT(HLOOKUP(E$2,summ_cities!$A$1:$DI$263,ROW(D80)-2,FALSE), "0.0")</f>
        <v>0.5</v>
      </c>
      <c r="F80" s="29" t="str">
        <f>TEXT(HLOOKUP("prior_coal",summ_cities!$A$1:$DI$263,ROW(E80)-2,FALSE) + HLOOKUP("prior_livestock",summ_cities!$A$1:$DI$263,ROW(E80)-2,FALSE) + HLOOKUP("prior_other_anth",summ_cities!$A$1:$DI$263,ROW(E80)-2,FALSE) + HLOOKUP("prior_ong",summ_cities!$A$1:$DI$263,ROW(E80)-2,FALSE), "0.0")</f>
        <v>30.0</v>
      </c>
      <c r="G80" s="10" t="str">
        <f>TEXT(HLOOKUP(G$2,summ_cities!$A$1:$DI$263,ROW(G80)-2,FALSE), "0.00")</f>
        <v>57 (44, 76)</v>
      </c>
      <c r="H80" s="10" t="e">
        <f>TEXT(HLOOKUP(H$2,summ_cities!$A$1:$DI$263,ROW(G80)-2,FALSE), "0.00")</f>
        <v>#N/A</v>
      </c>
      <c r="I80" s="10" t="str">
        <f>TEXT(HLOOKUP(I$2,summ_cities!$A$1:$DI$263,ROW(H80)-2,FALSE), "0.0")</f>
        <v>487.8</v>
      </c>
      <c r="J80" s="11" t="str">
        <f>TEXT(HLOOKUP(J$2,summ_cities!$A$1:$DI$263,ROW(I80)-2,FALSE), "0.00")</f>
        <v>0.58 (0.36, 0.79)</v>
      </c>
    </row>
    <row r="81" spans="1:10" x14ac:dyDescent="0.2">
      <c r="A81" s="9" t="str">
        <f>_xlfn.CONCAT(ROW(A81)-3, ". ", summ_cities!A79)</f>
        <v>78. Redding, CA</v>
      </c>
      <c r="B81" s="28" t="str">
        <f>TEXT(HLOOKUP(B$2,summ_cities!$A$1:$DI$263,ROW(A81)-2,FALSE), "0.0")</f>
        <v>3.4</v>
      </c>
      <c r="C81" s="10" t="str">
        <f>TEXT(HLOOKUP(C$2,summ_cities!$A$1:$DI$263,ROW(B81)-2,FALSE), "0.0")</f>
        <v>0.5</v>
      </c>
      <c r="D81" s="10" t="str">
        <f>TEXT(HLOOKUP(D$2,summ_cities!$A$1:$DI$263,ROW(C81)-2,FALSE), "0.0")</f>
        <v>0.2</v>
      </c>
      <c r="E81" s="10" t="str">
        <f>TEXT(HLOOKUP(E$2,summ_cities!$A$1:$DI$263,ROW(D81)-2,FALSE), "0.0")</f>
        <v>0.2</v>
      </c>
      <c r="F81" s="29" t="str">
        <f>TEXT(HLOOKUP("prior_coal",summ_cities!$A$1:$DI$263,ROW(E81)-2,FALSE) + HLOOKUP("prior_livestock",summ_cities!$A$1:$DI$263,ROW(E81)-2,FALSE) + HLOOKUP("prior_other_anth",summ_cities!$A$1:$DI$263,ROW(E81)-2,FALSE) + HLOOKUP("prior_ong",summ_cities!$A$1:$DI$263,ROW(E81)-2,FALSE), "0.0")</f>
        <v>1.3</v>
      </c>
      <c r="G81" s="10" t="str">
        <f>TEXT(HLOOKUP(G$2,summ_cities!$A$1:$DI$263,ROW(G81)-2,FALSE), "0.00")</f>
        <v>7 (6, 8)</v>
      </c>
      <c r="H81" s="10" t="e">
        <f>TEXT(HLOOKUP(H$2,summ_cities!$A$1:$DI$263,ROW(G81)-2,FALSE), "0.00")</f>
        <v>#N/A</v>
      </c>
      <c r="I81" s="10" t="str">
        <f>TEXT(HLOOKUP(I$2,summ_cities!$A$1:$DI$263,ROW(H81)-2,FALSE), "0.0")</f>
        <v>59.6</v>
      </c>
      <c r="J81" s="11" t="str">
        <f>TEXT(HLOOKUP(J$2,summ_cities!$A$1:$DI$263,ROW(I81)-2,FALSE), "0.00")</f>
        <v>0.53 (0.36, 0.66)</v>
      </c>
    </row>
    <row r="82" spans="1:10" x14ac:dyDescent="0.2">
      <c r="A82" s="9" t="str">
        <f>_xlfn.CONCAT(ROW(A82)-3, ". ", summ_cities!A80)</f>
        <v>79. Norman, OK</v>
      </c>
      <c r="B82" s="28" t="str">
        <f>TEXT(HLOOKUP(B$2,summ_cities!$A$1:$DI$263,ROW(A82)-2,FALSE), "0.0")</f>
        <v>2.0</v>
      </c>
      <c r="C82" s="10" t="str">
        <f>TEXT(HLOOKUP(C$2,summ_cities!$A$1:$DI$263,ROW(B82)-2,FALSE), "0.0")</f>
        <v>0.0</v>
      </c>
      <c r="D82" s="10" t="str">
        <f>TEXT(HLOOKUP(D$2,summ_cities!$A$1:$DI$263,ROW(C82)-2,FALSE), "0.0")</f>
        <v>0.2</v>
      </c>
      <c r="E82" s="10" t="str">
        <f>TEXT(HLOOKUP(E$2,summ_cities!$A$1:$DI$263,ROW(D82)-2,FALSE), "0.0")</f>
        <v>0.4</v>
      </c>
      <c r="F82" s="29" t="str">
        <f>TEXT(HLOOKUP("prior_coal",summ_cities!$A$1:$DI$263,ROW(E82)-2,FALSE) + HLOOKUP("prior_livestock",summ_cities!$A$1:$DI$263,ROW(E82)-2,FALSE) + HLOOKUP("prior_other_anth",summ_cities!$A$1:$DI$263,ROW(E82)-2,FALSE) + HLOOKUP("prior_ong",summ_cities!$A$1:$DI$263,ROW(E82)-2,FALSE), "0.0")</f>
        <v>1.8</v>
      </c>
      <c r="G82" s="10" t="str">
        <f>TEXT(HLOOKUP(G$2,summ_cities!$A$1:$DI$263,ROW(G82)-2,FALSE), "0.00")</f>
        <v>8 (8, 9)</v>
      </c>
      <c r="H82" s="10" t="e">
        <f>TEXT(HLOOKUP(H$2,summ_cities!$A$1:$DI$263,ROW(G82)-2,FALSE), "0.00")</f>
        <v>#N/A</v>
      </c>
      <c r="I82" s="10" t="str">
        <f>TEXT(HLOOKUP(I$2,summ_cities!$A$1:$DI$263,ROW(H82)-2,FALSE), "0.0")</f>
        <v>80.5</v>
      </c>
      <c r="J82" s="11" t="str">
        <f>TEXT(HLOOKUP(J$2,summ_cities!$A$1:$DI$263,ROW(I82)-2,FALSE), "0.00")</f>
        <v>0.23 (0.12, 0.37)</v>
      </c>
    </row>
    <row r="83" spans="1:10" x14ac:dyDescent="0.2">
      <c r="A83" s="9" t="str">
        <f>_xlfn.CONCAT(ROW(A83)-3, ". ", summ_cities!A81)</f>
        <v>80. Victorville--Hesperia, CA</v>
      </c>
      <c r="B83" s="28" t="str">
        <f>TEXT(HLOOKUP(B$2,summ_cities!$A$1:$DI$263,ROW(A83)-2,FALSE), "0.0")</f>
        <v>3.3</v>
      </c>
      <c r="C83" s="10" t="str">
        <f>TEXT(HLOOKUP(C$2,summ_cities!$A$1:$DI$263,ROW(B83)-2,FALSE), "0.0")</f>
        <v>0.4</v>
      </c>
      <c r="D83" s="10" t="str">
        <f>TEXT(HLOOKUP(D$2,summ_cities!$A$1:$DI$263,ROW(C83)-2,FALSE), "0.0")</f>
        <v>0.5</v>
      </c>
      <c r="E83" s="10" t="str">
        <f>TEXT(HLOOKUP(E$2,summ_cities!$A$1:$DI$263,ROW(D83)-2,FALSE), "0.0")</f>
        <v>0.4</v>
      </c>
      <c r="F83" s="29" t="str">
        <f>TEXT(HLOOKUP("prior_coal",summ_cities!$A$1:$DI$263,ROW(E83)-2,FALSE) + HLOOKUP("prior_livestock",summ_cities!$A$1:$DI$263,ROW(E83)-2,FALSE) + HLOOKUP("prior_other_anth",summ_cities!$A$1:$DI$263,ROW(E83)-2,FALSE) + HLOOKUP("prior_ong",summ_cities!$A$1:$DI$263,ROW(E83)-2,FALSE), "0.0")</f>
        <v>5.9</v>
      </c>
      <c r="G83" s="10" t="str">
        <f>TEXT(HLOOKUP(G$2,summ_cities!$A$1:$DI$263,ROW(G83)-2,FALSE), "0.00")</f>
        <v>10 (8, 13)</v>
      </c>
      <c r="H83" s="10" t="e">
        <f>TEXT(HLOOKUP(H$2,summ_cities!$A$1:$DI$263,ROW(G83)-2,FALSE), "0.00")</f>
        <v>#N/A</v>
      </c>
      <c r="I83" s="10" t="str">
        <f>TEXT(HLOOKUP(I$2,summ_cities!$A$1:$DI$263,ROW(H83)-2,FALSE), "0.0")</f>
        <v>31.0</v>
      </c>
      <c r="J83" s="11" t="str">
        <f>TEXT(HLOOKUP(J$2,summ_cities!$A$1:$DI$263,ROW(I83)-2,FALSE), "0.00")</f>
        <v>0.22 (0.13, 0.31)</v>
      </c>
    </row>
    <row r="84" spans="1:10" x14ac:dyDescent="0.2">
      <c r="A84" s="9" t="str">
        <f>_xlfn.CONCAT(ROW(A84)-3, ". ", summ_cities!A82)</f>
        <v>81. Visalia, CA</v>
      </c>
      <c r="B84" s="28" t="str">
        <f>TEXT(HLOOKUP(B$2,summ_cities!$A$1:$DI$263,ROW(A84)-2,FALSE), "0.0")</f>
        <v>2.6</v>
      </c>
      <c r="C84" s="10" t="str">
        <f>TEXT(HLOOKUP(C$2,summ_cities!$A$1:$DI$263,ROW(B84)-2,FALSE), "0.0")</f>
        <v>0.4</v>
      </c>
      <c r="D84" s="10" t="str">
        <f>TEXT(HLOOKUP(D$2,summ_cities!$A$1:$DI$263,ROW(C84)-2,FALSE), "0.0")</f>
        <v>0.3</v>
      </c>
      <c r="E84" s="10" t="str">
        <f>TEXT(HLOOKUP(E$2,summ_cities!$A$1:$DI$263,ROW(D84)-2,FALSE), "0.0")</f>
        <v>0.4</v>
      </c>
      <c r="F84" s="29" t="str">
        <f>TEXT(HLOOKUP("prior_coal",summ_cities!$A$1:$DI$263,ROW(E84)-2,FALSE) + HLOOKUP("prior_livestock",summ_cities!$A$1:$DI$263,ROW(E84)-2,FALSE) + HLOOKUP("prior_other_anth",summ_cities!$A$1:$DI$263,ROW(E84)-2,FALSE) + HLOOKUP("prior_ong",summ_cities!$A$1:$DI$263,ROW(E84)-2,FALSE), "0.0")</f>
        <v>76.5</v>
      </c>
      <c r="G84" s="10" t="str">
        <f>TEXT(HLOOKUP(G$2,summ_cities!$A$1:$DI$263,ROW(G84)-2,FALSE), "0.00")</f>
        <v>72 (63, 82)</v>
      </c>
      <c r="H84" s="10" t="e">
        <f>TEXT(HLOOKUP(H$2,summ_cities!$A$1:$DI$263,ROW(G84)-2,FALSE), "0.00")</f>
        <v>#N/A</v>
      </c>
      <c r="I84" s="10" t="str">
        <f>TEXT(HLOOKUP(I$2,summ_cities!$A$1:$DI$263,ROW(H84)-2,FALSE), "0.0")</f>
        <v>328.9</v>
      </c>
      <c r="J84" s="11" t="str">
        <f>TEXT(HLOOKUP(J$2,summ_cities!$A$1:$DI$263,ROW(I84)-2,FALSE), "0.00")</f>
        <v>0.22 (0.13, 0.33)</v>
      </c>
    </row>
    <row r="85" spans="1:10" x14ac:dyDescent="0.2">
      <c r="A85" s="9" t="str">
        <f>_xlfn.CONCAT(ROW(A85)-3, ". ", summ_cities!A83)</f>
        <v>82. Gainesville, GA</v>
      </c>
      <c r="B85" s="28" t="str">
        <f>TEXT(HLOOKUP(B$2,summ_cities!$A$1:$DI$263,ROW(A85)-2,FALSE), "0.0")</f>
        <v>3.7</v>
      </c>
      <c r="C85" s="10" t="str">
        <f>TEXT(HLOOKUP(C$2,summ_cities!$A$1:$DI$263,ROW(B85)-2,FALSE), "0.0")</f>
        <v>0.0</v>
      </c>
      <c r="D85" s="10" t="str">
        <f>TEXT(HLOOKUP(D$2,summ_cities!$A$1:$DI$263,ROW(C85)-2,FALSE), "0.0")</f>
        <v>0.2</v>
      </c>
      <c r="E85" s="10" t="str">
        <f>TEXT(HLOOKUP(E$2,summ_cities!$A$1:$DI$263,ROW(D85)-2,FALSE), "0.0")</f>
        <v>0.2</v>
      </c>
      <c r="F85" s="29" t="str">
        <f>TEXT(HLOOKUP("prior_coal",summ_cities!$A$1:$DI$263,ROW(E85)-2,FALSE) + HLOOKUP("prior_livestock",summ_cities!$A$1:$DI$263,ROW(E85)-2,FALSE) + HLOOKUP("prior_other_anth",summ_cities!$A$1:$DI$263,ROW(E85)-2,FALSE) + HLOOKUP("prior_ong",summ_cities!$A$1:$DI$263,ROW(E85)-2,FALSE), "0.0")</f>
        <v>4.4</v>
      </c>
      <c r="G85" s="10" t="str">
        <f>TEXT(HLOOKUP(G$2,summ_cities!$A$1:$DI$263,ROW(G85)-2,FALSE), "0.00")</f>
        <v>8 (3, 11)</v>
      </c>
      <c r="H85" s="10" t="e">
        <f>TEXT(HLOOKUP(H$2,summ_cities!$A$1:$DI$263,ROW(G85)-2,FALSE), "0.00")</f>
        <v>#N/A</v>
      </c>
      <c r="I85" s="10" t="str">
        <f>TEXT(HLOOKUP(I$2,summ_cities!$A$1:$DI$263,ROW(H85)-2,FALSE), "0.0")</f>
        <v>57.6</v>
      </c>
      <c r="J85" s="11" t="str">
        <f>TEXT(HLOOKUP(J$2,summ_cities!$A$1:$DI$263,ROW(I85)-2,FALSE), "0.00")</f>
        <v>0.21 (0.10, 0.33)</v>
      </c>
    </row>
    <row r="86" spans="1:10" x14ac:dyDescent="0.2">
      <c r="A86" s="9" t="str">
        <f>_xlfn.CONCAT(ROW(A86)-3, ". ", summ_cities!A84)</f>
        <v>83. Murrieta--Temecula--Menifee, CA</v>
      </c>
      <c r="B86" s="28" t="str">
        <f>TEXT(HLOOKUP(B$2,summ_cities!$A$1:$DI$263,ROW(A86)-2,FALSE), "0.0")</f>
        <v>1.5</v>
      </c>
      <c r="C86" s="10" t="str">
        <f>TEXT(HLOOKUP(C$2,summ_cities!$A$1:$DI$263,ROW(B86)-2,FALSE), "0.0")</f>
        <v>1.0</v>
      </c>
      <c r="D86" s="10" t="str">
        <f>TEXT(HLOOKUP(D$2,summ_cities!$A$1:$DI$263,ROW(C86)-2,FALSE), "0.0")</f>
        <v>0.7</v>
      </c>
      <c r="E86" s="10" t="str">
        <f>TEXT(HLOOKUP(E$2,summ_cities!$A$1:$DI$263,ROW(D86)-2,FALSE), "0.0")</f>
        <v>0.5</v>
      </c>
      <c r="F86" s="29" t="str">
        <f>TEXT(HLOOKUP("prior_coal",summ_cities!$A$1:$DI$263,ROW(E86)-2,FALSE) + HLOOKUP("prior_livestock",summ_cities!$A$1:$DI$263,ROW(E86)-2,FALSE) + HLOOKUP("prior_other_anth",summ_cities!$A$1:$DI$263,ROW(E86)-2,FALSE) + HLOOKUP("prior_ong",summ_cities!$A$1:$DI$263,ROW(E86)-2,FALSE), "0.0")</f>
        <v>4.4</v>
      </c>
      <c r="G86" s="10" t="str">
        <f>TEXT(HLOOKUP(G$2,summ_cities!$A$1:$DI$263,ROW(G86)-2,FALSE), "0.00")</f>
        <v>11 (10, 12)</v>
      </c>
      <c r="H86" s="10" t="e">
        <f>TEXT(HLOOKUP(H$2,summ_cities!$A$1:$DI$263,ROW(G86)-2,FALSE), "0.00")</f>
        <v>#N/A</v>
      </c>
      <c r="I86" s="10" t="str">
        <f>TEXT(HLOOKUP(I$2,summ_cities!$A$1:$DI$263,ROW(H86)-2,FALSE), "0.0")</f>
        <v>24.8</v>
      </c>
      <c r="J86" s="11" t="str">
        <f>TEXT(HLOOKUP(J$2,summ_cities!$A$1:$DI$263,ROW(I86)-2,FALSE), "0.00")</f>
        <v>0.21 (0.14, 0.29)</v>
      </c>
    </row>
    <row r="87" spans="1:10" x14ac:dyDescent="0.2">
      <c r="A87" s="9" t="str">
        <f>_xlfn.CONCAT(ROW(A87)-3, ". ", summ_cities!A85)</f>
        <v>84. Monroe, LA</v>
      </c>
      <c r="B87" s="28" t="str">
        <f>TEXT(HLOOKUP(B$2,summ_cities!$A$1:$DI$263,ROW(A87)-2,FALSE), "0.0")</f>
        <v>3.7</v>
      </c>
      <c r="C87" s="10" t="str">
        <f>TEXT(HLOOKUP(C$2,summ_cities!$A$1:$DI$263,ROW(B87)-2,FALSE), "0.0")</f>
        <v>0.2</v>
      </c>
      <c r="D87" s="10" t="str">
        <f>TEXT(HLOOKUP(D$2,summ_cities!$A$1:$DI$263,ROW(C87)-2,FALSE), "0.0")</f>
        <v>0.2</v>
      </c>
      <c r="E87" s="10" t="str">
        <f>TEXT(HLOOKUP(E$2,summ_cities!$A$1:$DI$263,ROW(D87)-2,FALSE), "0.0")</f>
        <v>0.3</v>
      </c>
      <c r="F87" s="29" t="str">
        <f>TEXT(HLOOKUP("prior_coal",summ_cities!$A$1:$DI$263,ROW(E87)-2,FALSE) + HLOOKUP("prior_livestock",summ_cities!$A$1:$DI$263,ROW(E87)-2,FALSE) + HLOOKUP("prior_other_anth",summ_cities!$A$1:$DI$263,ROW(E87)-2,FALSE) + HLOOKUP("prior_ong",summ_cities!$A$1:$DI$263,ROW(E87)-2,FALSE), "0.0")</f>
        <v>9.8</v>
      </c>
      <c r="G87" s="10" t="str">
        <f>TEXT(HLOOKUP(G$2,summ_cities!$A$1:$DI$263,ROW(G87)-2,FALSE), "0.00")</f>
        <v>8 (-4, 14)</v>
      </c>
      <c r="H87" s="10" t="e">
        <f>TEXT(HLOOKUP(H$2,summ_cities!$A$1:$DI$263,ROW(G87)-2,FALSE), "0.00")</f>
        <v>#N/A</v>
      </c>
      <c r="I87" s="10" t="str">
        <f>TEXT(HLOOKUP(I$2,summ_cities!$A$1:$DI$263,ROW(H87)-2,FALSE), "0.0")</f>
        <v>65.9</v>
      </c>
      <c r="J87" s="11" t="str">
        <f>TEXT(HLOOKUP(J$2,summ_cities!$A$1:$DI$263,ROW(I87)-2,FALSE), "0.00")</f>
        <v>0.22 (0.10, 0.35)</v>
      </c>
    </row>
    <row r="88" spans="1:10" x14ac:dyDescent="0.2">
      <c r="A88" s="9" t="str">
        <f>_xlfn.CONCAT(ROW(A88)-3, ". ", summ_cities!A86)</f>
        <v>85. Merced, CA</v>
      </c>
      <c r="B88" s="28" t="str">
        <f>TEXT(HLOOKUP(B$2,summ_cities!$A$1:$DI$263,ROW(A88)-2,FALSE), "0.0")</f>
        <v>1.0</v>
      </c>
      <c r="C88" s="10" t="str">
        <f>TEXT(HLOOKUP(C$2,summ_cities!$A$1:$DI$263,ROW(B88)-2,FALSE), "0.0")</f>
        <v>0.3</v>
      </c>
      <c r="D88" s="10" t="str">
        <f>TEXT(HLOOKUP(D$2,summ_cities!$A$1:$DI$263,ROW(C88)-2,FALSE), "0.0")</f>
        <v>0.2</v>
      </c>
      <c r="E88" s="10" t="str">
        <f>TEXT(HLOOKUP(E$2,summ_cities!$A$1:$DI$263,ROW(D88)-2,FALSE), "0.0")</f>
        <v>0.2</v>
      </c>
      <c r="F88" s="29" t="str">
        <f>TEXT(HLOOKUP("prior_coal",summ_cities!$A$1:$DI$263,ROW(E88)-2,FALSE) + HLOOKUP("prior_livestock",summ_cities!$A$1:$DI$263,ROW(E88)-2,FALSE) + HLOOKUP("prior_other_anth",summ_cities!$A$1:$DI$263,ROW(E88)-2,FALSE) + HLOOKUP("prior_ong",summ_cities!$A$1:$DI$263,ROW(E88)-2,FALSE), "0.0")</f>
        <v>71.4</v>
      </c>
      <c r="G88" s="10" t="str">
        <f>TEXT(HLOOKUP(G$2,summ_cities!$A$1:$DI$263,ROW(G88)-2,FALSE), "0.00")</f>
        <v>146 (130, 171)</v>
      </c>
      <c r="H88" s="10" t="e">
        <f>TEXT(HLOOKUP(H$2,summ_cities!$A$1:$DI$263,ROW(G88)-2,FALSE), "0.00")</f>
        <v>#N/A</v>
      </c>
      <c r="I88" s="10" t="str">
        <f>TEXT(HLOOKUP(I$2,summ_cities!$A$1:$DI$263,ROW(H88)-2,FALSE), "0.0")</f>
        <v>1069.5</v>
      </c>
      <c r="J88" s="11" t="str">
        <f>TEXT(HLOOKUP(J$2,summ_cities!$A$1:$DI$263,ROW(I88)-2,FALSE), "0.00")</f>
        <v>0.44 (0.27, 0.63)</v>
      </c>
    </row>
    <row r="89" spans="1:10" x14ac:dyDescent="0.2">
      <c r="A89" s="9" t="str">
        <f>_xlfn.CONCAT(ROW(A89)-3, ". ", summ_cities!A87)</f>
        <v>86. Abilene, TX</v>
      </c>
      <c r="B89" s="28" t="str">
        <f>TEXT(HLOOKUP(B$2,summ_cities!$A$1:$DI$263,ROW(A89)-2,FALSE), "0.0")</f>
        <v>2.4</v>
      </c>
      <c r="C89" s="10" t="str">
        <f>TEXT(HLOOKUP(C$2,summ_cities!$A$1:$DI$263,ROW(B89)-2,FALSE), "0.0")</f>
        <v>0.7</v>
      </c>
      <c r="D89" s="10" t="str">
        <f>TEXT(HLOOKUP(D$2,summ_cities!$A$1:$DI$263,ROW(C89)-2,FALSE), "0.0")</f>
        <v>0.2</v>
      </c>
      <c r="E89" s="10" t="str">
        <f>TEXT(HLOOKUP(E$2,summ_cities!$A$1:$DI$263,ROW(D89)-2,FALSE), "0.0")</f>
        <v>0.3</v>
      </c>
      <c r="F89" s="29" t="str">
        <f>TEXT(HLOOKUP("prior_coal",summ_cities!$A$1:$DI$263,ROW(E89)-2,FALSE) + HLOOKUP("prior_livestock",summ_cities!$A$1:$DI$263,ROW(E89)-2,FALSE) + HLOOKUP("prior_other_anth",summ_cities!$A$1:$DI$263,ROW(E89)-2,FALSE) + HLOOKUP("prior_ong",summ_cities!$A$1:$DI$263,ROW(E89)-2,FALSE), "0.0")</f>
        <v>4.4</v>
      </c>
      <c r="G89" s="10" t="str">
        <f>TEXT(HLOOKUP(G$2,summ_cities!$A$1:$DI$263,ROW(G89)-2,FALSE), "0.00")</f>
        <v>9 (8, 10)</v>
      </c>
      <c r="H89" s="10" t="e">
        <f>TEXT(HLOOKUP(H$2,summ_cities!$A$1:$DI$263,ROW(G89)-2,FALSE), "0.00")</f>
        <v>#N/A</v>
      </c>
      <c r="I89" s="10" t="str">
        <f>TEXT(HLOOKUP(I$2,summ_cities!$A$1:$DI$263,ROW(H89)-2,FALSE), "0.0")</f>
        <v>83.6</v>
      </c>
      <c r="J89" s="11" t="str">
        <f>TEXT(HLOOKUP(J$2,summ_cities!$A$1:$DI$263,ROW(I89)-2,FALSE), "0.00")</f>
        <v>0.20 (0.10, 0.34)</v>
      </c>
    </row>
    <row r="90" spans="1:10" x14ac:dyDescent="0.2">
      <c r="A90" s="9" t="str">
        <f>_xlfn.CONCAT(ROW(A90)-3, ". ", summ_cities!A88)</f>
        <v>87. Charleston, WV</v>
      </c>
      <c r="B90" s="28" t="str">
        <f>TEXT(HLOOKUP(B$2,summ_cities!$A$1:$DI$263,ROW(A90)-2,FALSE), "0.0")</f>
        <v>5.1</v>
      </c>
      <c r="C90" s="10" t="str">
        <f>TEXT(HLOOKUP(C$2,summ_cities!$A$1:$DI$263,ROW(B90)-2,FALSE), "0.0")</f>
        <v>0.4</v>
      </c>
      <c r="D90" s="10" t="str">
        <f>TEXT(HLOOKUP(D$2,summ_cities!$A$1:$DI$263,ROW(C90)-2,FALSE), "0.0")</f>
        <v>0.2</v>
      </c>
      <c r="E90" s="10" t="str">
        <f>TEXT(HLOOKUP(E$2,summ_cities!$A$1:$DI$263,ROW(D90)-2,FALSE), "0.0")</f>
        <v>1.8</v>
      </c>
      <c r="F90" s="29" t="str">
        <f>TEXT(HLOOKUP("prior_coal",summ_cities!$A$1:$DI$263,ROW(E90)-2,FALSE) + HLOOKUP("prior_livestock",summ_cities!$A$1:$DI$263,ROW(E90)-2,FALSE) + HLOOKUP("prior_other_anth",summ_cities!$A$1:$DI$263,ROW(E90)-2,FALSE) + HLOOKUP("prior_ong",summ_cities!$A$1:$DI$263,ROW(E90)-2,FALSE), "0.0")</f>
        <v>115.0</v>
      </c>
      <c r="G90" s="10" t="str">
        <f>TEXT(HLOOKUP(G$2,summ_cities!$A$1:$DI$263,ROW(G90)-2,FALSE), "0.00")</f>
        <v>24 (-3, 52)</v>
      </c>
      <c r="H90" s="10" t="e">
        <f>TEXT(HLOOKUP(H$2,summ_cities!$A$1:$DI$263,ROW(G90)-2,FALSE), "0.00")</f>
        <v>#N/A</v>
      </c>
      <c r="I90" s="10" t="str">
        <f>TEXT(HLOOKUP(I$2,summ_cities!$A$1:$DI$263,ROW(H90)-2,FALSE), "0.0")</f>
        <v>156.7</v>
      </c>
      <c r="J90" s="11" t="str">
        <f>TEXT(HLOOKUP(J$2,summ_cities!$A$1:$DI$263,ROW(I90)-2,FALSE), "0.00")</f>
        <v>0.52 (0.29, 0.76)</v>
      </c>
    </row>
    <row r="91" spans="1:10" x14ac:dyDescent="0.2">
      <c r="A91" s="9" t="str">
        <f>_xlfn.CONCAT(ROW(A91)-3, ". ", summ_cities!A89)</f>
        <v>88. Odessa, TX</v>
      </c>
      <c r="B91" s="28" t="str">
        <f>TEXT(HLOOKUP(B$2,summ_cities!$A$1:$DI$263,ROW(A91)-2,FALSE), "0.0")</f>
        <v>3.6</v>
      </c>
      <c r="C91" s="10" t="str">
        <f>TEXT(HLOOKUP(C$2,summ_cities!$A$1:$DI$263,ROW(B91)-2,FALSE), "0.0")</f>
        <v>0.3</v>
      </c>
      <c r="D91" s="10" t="str">
        <f>TEXT(HLOOKUP(D$2,summ_cities!$A$1:$DI$263,ROW(C91)-2,FALSE), "0.0")</f>
        <v>0.2</v>
      </c>
      <c r="E91" s="10" t="str">
        <f>TEXT(HLOOKUP(E$2,summ_cities!$A$1:$DI$263,ROW(D91)-2,FALSE), "0.0")</f>
        <v>0.4</v>
      </c>
      <c r="F91" s="29" t="str">
        <f>TEXT(HLOOKUP("prior_coal",summ_cities!$A$1:$DI$263,ROW(E91)-2,FALSE) + HLOOKUP("prior_livestock",summ_cities!$A$1:$DI$263,ROW(E91)-2,FALSE) + HLOOKUP("prior_other_anth",summ_cities!$A$1:$DI$263,ROW(E91)-2,FALSE) + HLOOKUP("prior_ong",summ_cities!$A$1:$DI$263,ROW(E91)-2,FALSE), "0.0")</f>
        <v>76.8</v>
      </c>
      <c r="G91" s="10" t="str">
        <f>TEXT(HLOOKUP(G$2,summ_cities!$A$1:$DI$263,ROW(G91)-2,FALSE), "0.00")</f>
        <v>175 (139, 217)</v>
      </c>
      <c r="H91" s="10" t="e">
        <f>TEXT(HLOOKUP(H$2,summ_cities!$A$1:$DI$263,ROW(G91)-2,FALSE), "0.00")</f>
        <v>#N/A</v>
      </c>
      <c r="I91" s="10" t="str">
        <f>TEXT(HLOOKUP(I$2,summ_cities!$A$1:$DI$263,ROW(H91)-2,FALSE), "0.0")</f>
        <v>1385.2</v>
      </c>
      <c r="J91" s="11" t="str">
        <f>TEXT(HLOOKUP(J$2,summ_cities!$A$1:$DI$263,ROW(I91)-2,FALSE), "0.00")</f>
        <v>0.46 (0.36, 0.58)</v>
      </c>
    </row>
    <row r="92" spans="1:10" x14ac:dyDescent="0.2">
      <c r="A92" s="9" t="str">
        <f>_xlfn.CONCAT(ROW(A92)-3, ". ", summ_cities!A90)</f>
        <v>89. Avondale--Goodyear, AZ</v>
      </c>
      <c r="B92" s="28" t="str">
        <f>TEXT(HLOOKUP(B$2,summ_cities!$A$1:$DI$263,ROW(A92)-2,FALSE), "0.0")</f>
        <v>1.6</v>
      </c>
      <c r="C92" s="10" t="str">
        <f>TEXT(HLOOKUP(C$2,summ_cities!$A$1:$DI$263,ROW(B92)-2,FALSE), "0.0")</f>
        <v>0.3</v>
      </c>
      <c r="D92" s="10" t="str">
        <f>TEXT(HLOOKUP(D$2,summ_cities!$A$1:$DI$263,ROW(C92)-2,FALSE), "0.0")</f>
        <v>0.3</v>
      </c>
      <c r="E92" s="10" t="str">
        <f>TEXT(HLOOKUP(E$2,summ_cities!$A$1:$DI$263,ROW(D92)-2,FALSE), "0.0")</f>
        <v>0.1</v>
      </c>
      <c r="F92" s="29" t="str">
        <f>TEXT(HLOOKUP("prior_coal",summ_cities!$A$1:$DI$263,ROW(E92)-2,FALSE) + HLOOKUP("prior_livestock",summ_cities!$A$1:$DI$263,ROW(E92)-2,FALSE) + HLOOKUP("prior_other_anth",summ_cities!$A$1:$DI$263,ROW(E92)-2,FALSE) + HLOOKUP("prior_ong",summ_cities!$A$1:$DI$263,ROW(E92)-2,FALSE), "0.0")</f>
        <v>3.2</v>
      </c>
      <c r="G92" s="10" t="str">
        <f>TEXT(HLOOKUP(G$2,summ_cities!$A$1:$DI$263,ROW(G92)-2,FALSE), "0.00")</f>
        <v>5 (5, 6)</v>
      </c>
      <c r="H92" s="10" t="e">
        <f>TEXT(HLOOKUP(H$2,summ_cities!$A$1:$DI$263,ROW(G92)-2,FALSE), "0.00")</f>
        <v>#N/A</v>
      </c>
      <c r="I92" s="10" t="str">
        <f>TEXT(HLOOKUP(I$2,summ_cities!$A$1:$DI$263,ROW(H92)-2,FALSE), "0.0")</f>
        <v>27.7</v>
      </c>
      <c r="J92" s="11" t="str">
        <f>TEXT(HLOOKUP(J$2,summ_cities!$A$1:$DI$263,ROW(I92)-2,FALSE), "0.00")</f>
        <v>0.42 (0.27, 0.57)</v>
      </c>
    </row>
    <row r="93" spans="1:10" x14ac:dyDescent="0.2">
      <c r="A93" s="9" t="str">
        <f>_xlfn.CONCAT(ROW(A93)-3, ". ", summ_cities!A91)</f>
        <v>90. Midland, TX</v>
      </c>
      <c r="B93" s="28" t="str">
        <f>TEXT(HLOOKUP(B$2,summ_cities!$A$1:$DI$263,ROW(A93)-2,FALSE), "0.0")</f>
        <v>2.4</v>
      </c>
      <c r="C93" s="10" t="str">
        <f>TEXT(HLOOKUP(C$2,summ_cities!$A$1:$DI$263,ROW(B93)-2,FALSE), "0.0")</f>
        <v>0.1</v>
      </c>
      <c r="D93" s="10" t="str">
        <f>TEXT(HLOOKUP(D$2,summ_cities!$A$1:$DI$263,ROW(C93)-2,FALSE), "0.0")</f>
        <v>0.2</v>
      </c>
      <c r="E93" s="10" t="str">
        <f>TEXT(HLOOKUP(E$2,summ_cities!$A$1:$DI$263,ROW(D93)-2,FALSE), "0.0")</f>
        <v>0.5</v>
      </c>
      <c r="F93" s="29" t="str">
        <f>TEXT(HLOOKUP("prior_coal",summ_cities!$A$1:$DI$263,ROW(E93)-2,FALSE) + HLOOKUP("prior_livestock",summ_cities!$A$1:$DI$263,ROW(E93)-2,FALSE) + HLOOKUP("prior_other_anth",summ_cities!$A$1:$DI$263,ROW(E93)-2,FALSE) + HLOOKUP("prior_ong",summ_cities!$A$1:$DI$263,ROW(E93)-2,FALSE), "0.0")</f>
        <v>78.3</v>
      </c>
      <c r="G93" s="10" t="str">
        <f>TEXT(HLOOKUP(G$2,summ_cities!$A$1:$DI$263,ROW(G93)-2,FALSE), "0.00")</f>
        <v>41 (-22, 90)</v>
      </c>
      <c r="H93" s="10" t="e">
        <f>TEXT(HLOOKUP(H$2,summ_cities!$A$1:$DI$263,ROW(G93)-2,FALSE), "0.00")</f>
        <v>#N/A</v>
      </c>
      <c r="I93" s="10" t="str">
        <f>TEXT(HLOOKUP(I$2,summ_cities!$A$1:$DI$263,ROW(H93)-2,FALSE), "0.0")</f>
        <v>344.9</v>
      </c>
      <c r="J93" s="11" t="str">
        <f>TEXT(HLOOKUP(J$2,summ_cities!$A$1:$DI$263,ROW(I93)-2,FALSE), "0.00")</f>
        <v>0.71 (0.52, 0.86)</v>
      </c>
    </row>
    <row r="94" spans="1:10" x14ac:dyDescent="0.2">
      <c r="A94" s="9" t="str">
        <f>_xlfn.CONCAT(ROW(A94)-3, ". ", summ_cities!A92)</f>
        <v>91. Las Cruces, NM</v>
      </c>
      <c r="B94" s="28" t="str">
        <f>TEXT(HLOOKUP(B$2,summ_cities!$A$1:$DI$263,ROW(A94)-2,FALSE), "0.0")</f>
        <v>0.6</v>
      </c>
      <c r="C94" s="10" t="str">
        <f>TEXT(HLOOKUP(C$2,summ_cities!$A$1:$DI$263,ROW(B94)-2,FALSE), "0.0")</f>
        <v>0.3</v>
      </c>
      <c r="D94" s="10" t="str">
        <f>TEXT(HLOOKUP(D$2,summ_cities!$A$1:$DI$263,ROW(C94)-2,FALSE), "0.0")</f>
        <v>0.2</v>
      </c>
      <c r="E94" s="10" t="str">
        <f>TEXT(HLOOKUP(E$2,summ_cities!$A$1:$DI$263,ROW(D94)-2,FALSE), "0.0")</f>
        <v>0.2</v>
      </c>
      <c r="F94" s="29" t="str">
        <f>TEXT(HLOOKUP("prior_coal",summ_cities!$A$1:$DI$263,ROW(E94)-2,FALSE) + HLOOKUP("prior_livestock",summ_cities!$A$1:$DI$263,ROW(E94)-2,FALSE) + HLOOKUP("prior_other_anth",summ_cities!$A$1:$DI$263,ROW(E94)-2,FALSE) + HLOOKUP("prior_ong",summ_cities!$A$1:$DI$263,ROW(E94)-2,FALSE), "0.0")</f>
        <v>6.2</v>
      </c>
      <c r="G94" s="10" t="str">
        <f>TEXT(HLOOKUP(G$2,summ_cities!$A$1:$DI$263,ROW(G94)-2,FALSE), "0.00")</f>
        <v>6 (4, 8)</v>
      </c>
      <c r="H94" s="10" t="e">
        <f>TEXT(HLOOKUP(H$2,summ_cities!$A$1:$DI$263,ROW(G94)-2,FALSE), "0.00")</f>
        <v>#N/A</v>
      </c>
      <c r="I94" s="10" t="str">
        <f>TEXT(HLOOKUP(I$2,summ_cities!$A$1:$DI$263,ROW(H94)-2,FALSE), "0.0")</f>
        <v>48.8</v>
      </c>
      <c r="J94" s="11" t="str">
        <f>TEXT(HLOOKUP(J$2,summ_cities!$A$1:$DI$263,ROW(I94)-2,FALSE), "0.00")</f>
        <v>0.21 (0.13, 0.30)</v>
      </c>
    </row>
    <row r="95" spans="1:10" x14ac:dyDescent="0.2">
      <c r="A95" s="9" t="str">
        <f>_xlfn.CONCAT(ROW(A95)-3, ". ", summ_cities!A93)</f>
        <v>92. Pueblo, CO</v>
      </c>
      <c r="B95" s="28" t="str">
        <f>TEXT(HLOOKUP(B$2,summ_cities!$A$1:$DI$263,ROW(A95)-2,FALSE), "0.0")</f>
        <v>4.0</v>
      </c>
      <c r="C95" s="10" t="str">
        <f>TEXT(HLOOKUP(C$2,summ_cities!$A$1:$DI$263,ROW(B95)-2,FALSE), "0.0")</f>
        <v>0.1</v>
      </c>
      <c r="D95" s="10" t="str">
        <f>TEXT(HLOOKUP(D$2,summ_cities!$A$1:$DI$263,ROW(C95)-2,FALSE), "0.0")</f>
        <v>0.2</v>
      </c>
      <c r="E95" s="10" t="str">
        <f>TEXT(HLOOKUP(E$2,summ_cities!$A$1:$DI$263,ROW(D95)-2,FALSE), "0.0")</f>
        <v>0.3</v>
      </c>
      <c r="F95" s="29" t="str">
        <f>TEXT(HLOOKUP("prior_coal",summ_cities!$A$1:$DI$263,ROW(E95)-2,FALSE) + HLOOKUP("prior_livestock",summ_cities!$A$1:$DI$263,ROW(E95)-2,FALSE) + HLOOKUP("prior_other_anth",summ_cities!$A$1:$DI$263,ROW(E95)-2,FALSE) + HLOOKUP("prior_ong",summ_cities!$A$1:$DI$263,ROW(E95)-2,FALSE), "0.0")</f>
        <v>1.1</v>
      </c>
      <c r="G95" s="10" t="str">
        <f>TEXT(HLOOKUP(G$2,summ_cities!$A$1:$DI$263,ROW(G95)-2,FALSE), "0.00")</f>
        <v>1 (-3, 3)</v>
      </c>
      <c r="H95" s="10" t="e">
        <f>TEXT(HLOOKUP(H$2,summ_cities!$A$1:$DI$263,ROW(G95)-2,FALSE), "0.00")</f>
        <v>#N/A</v>
      </c>
      <c r="I95" s="10" t="str">
        <f>TEXT(HLOOKUP(I$2,summ_cities!$A$1:$DI$263,ROW(H95)-2,FALSE), "0.0")</f>
        <v>5.9</v>
      </c>
      <c r="J95" s="11" t="str">
        <f>TEXT(HLOOKUP(J$2,summ_cities!$A$1:$DI$263,ROW(I95)-2,FALSE), "0.00")</f>
        <v>0.26 (0.16, 0.39)</v>
      </c>
    </row>
    <row r="96" spans="1:10" x14ac:dyDescent="0.2">
      <c r="A96" s="9" t="str">
        <f>_xlfn.CONCAT(ROW(A96)-3, ". ", summ_cities!A94)</f>
        <v>93. Simi Valley, CA</v>
      </c>
      <c r="B96" s="28" t="str">
        <f>TEXT(HLOOKUP(B$2,summ_cities!$A$1:$DI$263,ROW(A96)-2,FALSE), "0.0")</f>
        <v>2.1</v>
      </c>
      <c r="C96" s="10" t="str">
        <f>TEXT(HLOOKUP(C$2,summ_cities!$A$1:$DI$263,ROW(B96)-2,FALSE), "0.0")</f>
        <v>0.1</v>
      </c>
      <c r="D96" s="10" t="str">
        <f>TEXT(HLOOKUP(D$2,summ_cities!$A$1:$DI$263,ROW(C96)-2,FALSE), "0.0")</f>
        <v>0.2</v>
      </c>
      <c r="E96" s="10" t="str">
        <f>TEXT(HLOOKUP(E$2,summ_cities!$A$1:$DI$263,ROW(D96)-2,FALSE), "0.0")</f>
        <v>0.1</v>
      </c>
      <c r="F96" s="29" t="str">
        <f>TEXT(HLOOKUP("prior_coal",summ_cities!$A$1:$DI$263,ROW(E96)-2,FALSE) + HLOOKUP("prior_livestock",summ_cities!$A$1:$DI$263,ROW(E96)-2,FALSE) + HLOOKUP("prior_other_anth",summ_cities!$A$1:$DI$263,ROW(E96)-2,FALSE) + HLOOKUP("prior_ong",summ_cities!$A$1:$DI$263,ROW(E96)-2,FALSE), "0.0")</f>
        <v>0.3</v>
      </c>
      <c r="G96" s="10" t="str">
        <f>TEXT(HLOOKUP(G$2,summ_cities!$A$1:$DI$263,ROW(G96)-2,FALSE), "0.00")</f>
        <v>-1 (-4, 0)</v>
      </c>
      <c r="H96" s="10" t="e">
        <f>TEXT(HLOOKUP(H$2,summ_cities!$A$1:$DI$263,ROW(G96)-2,FALSE), "0.00")</f>
        <v>#N/A</v>
      </c>
      <c r="I96" s="10" t="str">
        <f>TEXT(HLOOKUP(I$2,summ_cities!$A$1:$DI$263,ROW(H96)-2,FALSE), "0.0")</f>
        <v>-10.7</v>
      </c>
      <c r="J96" s="11" t="str">
        <f>TEXT(HLOOKUP(J$2,summ_cities!$A$1:$DI$263,ROW(I96)-2,FALSE), "0.00")</f>
        <v>0.27 (0.19, 0.37)</v>
      </c>
    </row>
    <row r="97" spans="1:10" x14ac:dyDescent="0.2">
      <c r="A97" s="9" t="str">
        <f>_xlfn.CONCAT(ROW(A97)-3, ". ", summ_cities!A95)</f>
        <v>94. Clarksville, TN--KY</v>
      </c>
      <c r="B97" s="28" t="str">
        <f>TEXT(HLOOKUP(B$2,summ_cities!$A$1:$DI$263,ROW(A97)-2,FALSE), "0.0")</f>
        <v>6.9</v>
      </c>
      <c r="C97" s="10" t="str">
        <f>TEXT(HLOOKUP(C$2,summ_cities!$A$1:$DI$263,ROW(B97)-2,FALSE), "0.0")</f>
        <v>0.5</v>
      </c>
      <c r="D97" s="10" t="str">
        <f>TEXT(HLOOKUP(D$2,summ_cities!$A$1:$DI$263,ROW(C97)-2,FALSE), "0.0")</f>
        <v>0.2</v>
      </c>
      <c r="E97" s="10" t="str">
        <f>TEXT(HLOOKUP(E$2,summ_cities!$A$1:$DI$263,ROW(D97)-2,FALSE), "0.0")</f>
        <v>0.2</v>
      </c>
      <c r="F97" s="29" t="str">
        <f>TEXT(HLOOKUP("prior_coal",summ_cities!$A$1:$DI$263,ROW(E97)-2,FALSE) + HLOOKUP("prior_livestock",summ_cities!$A$1:$DI$263,ROW(E97)-2,FALSE) + HLOOKUP("prior_other_anth",summ_cities!$A$1:$DI$263,ROW(E97)-2,FALSE) + HLOOKUP("prior_ong",summ_cities!$A$1:$DI$263,ROW(E97)-2,FALSE), "0.0")</f>
        <v>3.7</v>
      </c>
      <c r="G97" s="10" t="str">
        <f>TEXT(HLOOKUP(G$2,summ_cities!$A$1:$DI$263,ROW(G97)-2,FALSE), "0.00")</f>
        <v>0 (-5, 5)</v>
      </c>
      <c r="H97" s="10" t="e">
        <f>TEXT(HLOOKUP(H$2,summ_cities!$A$1:$DI$263,ROW(G97)-2,FALSE), "0.00")</f>
        <v>#N/A</v>
      </c>
      <c r="I97" s="10" t="str">
        <f>TEXT(HLOOKUP(I$2,summ_cities!$A$1:$DI$263,ROW(H97)-2,FALSE), "0.0")</f>
        <v>2.1</v>
      </c>
      <c r="J97" s="11" t="str">
        <f>TEXT(HLOOKUP(J$2,summ_cities!$A$1:$DI$263,ROW(I97)-2,FALSE), "0.00")</f>
        <v>0.28 (0.16, 0.43)</v>
      </c>
    </row>
    <row r="98" spans="1:10" x14ac:dyDescent="0.2">
      <c r="A98" s="13" t="str">
        <f>_xlfn.CONCAT(ROW(A98)-3, ". ", summ_cities!A96)</f>
        <v>95. Kansas City, MO--KS</v>
      </c>
      <c r="B98" s="30" t="str">
        <f>TEXT(HLOOKUP(B$2,summ_cities!$A$1:$DI$263,ROW(A98)-2,FALSE), "0.0")</f>
        <v>34.2</v>
      </c>
      <c r="C98" s="14" t="str">
        <f>TEXT(HLOOKUP(C$2,summ_cities!$A$1:$DI$263,ROW(B98)-2,FALSE), "0.0")</f>
        <v>3.0</v>
      </c>
      <c r="D98" s="14" t="str">
        <f>TEXT(HLOOKUP(D$2,summ_cities!$A$1:$DI$263,ROW(C98)-2,FALSE), "0.0")</f>
        <v>2.3</v>
      </c>
      <c r="E98" s="14" t="str">
        <f>TEXT(HLOOKUP(E$2,summ_cities!$A$1:$DI$263,ROW(D98)-2,FALSE), "0.0")</f>
        <v>3.2</v>
      </c>
      <c r="F98" s="31" t="str">
        <f>TEXT(HLOOKUP("prior_coal",summ_cities!$A$1:$DI$263,ROW(E98)-2,FALSE) + HLOOKUP("prior_livestock",summ_cities!$A$1:$DI$263,ROW(E98)-2,FALSE) + HLOOKUP("prior_other_anth",summ_cities!$A$1:$DI$263,ROW(E98)-2,FALSE) + HLOOKUP("prior_ong",summ_cities!$A$1:$DI$263,ROW(E98)-2,FALSE), "0.0")</f>
        <v>17.0</v>
      </c>
      <c r="G98" s="14" t="str">
        <f>TEXT(HLOOKUP(G$2,summ_cities!$A$1:$DI$263,ROW(G98)-2,FALSE), "0.00")</f>
        <v>3 (-19, 21)</v>
      </c>
      <c r="H98" s="14" t="e">
        <f>TEXT(HLOOKUP(H$2,summ_cities!$A$1:$DI$263,ROW(G98)-2,FALSE), "0.00")</f>
        <v>#N/A</v>
      </c>
      <c r="I98" s="14" t="str">
        <f>TEXT(HLOOKUP(I$2,summ_cities!$A$1:$DI$263,ROW(H98)-2,FALSE), "0.0")</f>
        <v>1.8</v>
      </c>
      <c r="J98" s="15" t="str">
        <f>TEXT(HLOOKUP(J$2,summ_cities!$A$1:$DI$263,ROW(I98)-2,FALSE), "0.00")</f>
        <v>0.45 (0.22, 0.71)</v>
      </c>
    </row>
  </sheetData>
  <mergeCells count="3">
    <mergeCell ref="B1:F1"/>
    <mergeCell ref="G1:J1"/>
    <mergeCell ref="A1:A3"/>
  </mergeCells>
  <pageMargins left="0.25" right="0.25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EE63-737B-B342-8F15-A7565AC3E0BB}">
  <dimension ref="A1:J98"/>
  <sheetViews>
    <sheetView tabSelected="1" view="pageBreakPreview" zoomScaleNormal="100" workbookViewId="0">
      <selection activeCell="B102" sqref="B102"/>
    </sheetView>
  </sheetViews>
  <sheetFormatPr baseColWidth="10" defaultRowHeight="16" x14ac:dyDescent="0.2"/>
  <cols>
    <col min="1" max="1" width="35.6640625" bestFit="1" customWidth="1"/>
    <col min="2" max="6" width="10.33203125" customWidth="1"/>
    <col min="7" max="7" width="13.5" customWidth="1"/>
    <col min="8" max="9" width="0" hidden="1" customWidth="1"/>
    <col min="10" max="10" width="13.5" customWidth="1"/>
  </cols>
  <sheetData>
    <row r="1" spans="1:10" x14ac:dyDescent="0.2">
      <c r="A1" s="16" t="s">
        <v>62</v>
      </c>
      <c r="B1" s="32" t="s">
        <v>71</v>
      </c>
      <c r="C1" s="33"/>
      <c r="D1" s="33"/>
      <c r="E1" s="33"/>
      <c r="F1" s="34"/>
      <c r="G1" s="33" t="s">
        <v>53</v>
      </c>
      <c r="H1" s="33"/>
      <c r="I1" s="33"/>
      <c r="J1" s="35"/>
    </row>
    <row r="2" spans="1:10" hidden="1" x14ac:dyDescent="0.2">
      <c r="A2" s="17"/>
      <c r="B2" s="4" t="s">
        <v>59</v>
      </c>
      <c r="C2" s="23" t="s">
        <v>54</v>
      </c>
      <c r="D2" s="23" t="s">
        <v>72</v>
      </c>
      <c r="E2" s="23" t="s">
        <v>73</v>
      </c>
      <c r="F2" s="24" t="s">
        <v>74</v>
      </c>
      <c r="G2" s="12" t="s">
        <v>55</v>
      </c>
      <c r="H2" s="12" t="s">
        <v>56</v>
      </c>
      <c r="I2" s="12" t="s">
        <v>58</v>
      </c>
      <c r="J2" s="5" t="s">
        <v>57</v>
      </c>
    </row>
    <row r="3" spans="1:10" ht="30" customHeight="1" x14ac:dyDescent="0.2">
      <c r="A3" s="18"/>
      <c r="B3" s="1" t="s">
        <v>49</v>
      </c>
      <c r="C3" s="2" t="s">
        <v>50</v>
      </c>
      <c r="D3" s="2" t="s">
        <v>68</v>
      </c>
      <c r="E3" s="2" t="s">
        <v>69</v>
      </c>
      <c r="F3" s="25" t="s">
        <v>70</v>
      </c>
      <c r="G3" s="2" t="s">
        <v>60</v>
      </c>
      <c r="H3" s="2" t="s">
        <v>51</v>
      </c>
      <c r="I3" s="2" t="s">
        <v>61</v>
      </c>
      <c r="J3" s="3" t="s">
        <v>52</v>
      </c>
    </row>
    <row r="4" spans="1:10" hidden="1" x14ac:dyDescent="0.2">
      <c r="A4" s="6" t="s">
        <v>581</v>
      </c>
      <c r="B4" s="26" t="s">
        <v>63</v>
      </c>
      <c r="C4" s="7" t="s">
        <v>64</v>
      </c>
      <c r="D4" s="7" t="s">
        <v>75</v>
      </c>
      <c r="E4" s="7" t="s">
        <v>76</v>
      </c>
      <c r="F4" s="27" t="s">
        <v>77</v>
      </c>
      <c r="G4" s="7" t="s">
        <v>78</v>
      </c>
      <c r="H4" s="7" t="e">
        <v>#N/A</v>
      </c>
      <c r="I4" s="7" t="s">
        <v>79</v>
      </c>
      <c r="J4" s="8" t="s">
        <v>80</v>
      </c>
    </row>
    <row r="5" spans="1:10" hidden="1" x14ac:dyDescent="0.2">
      <c r="A5" s="9" t="s">
        <v>81</v>
      </c>
      <c r="B5" s="28" t="s">
        <v>82</v>
      </c>
      <c r="C5" s="10" t="s">
        <v>83</v>
      </c>
      <c r="D5" s="10" t="s">
        <v>84</v>
      </c>
      <c r="E5" s="10" t="s">
        <v>85</v>
      </c>
      <c r="F5" s="29" t="s">
        <v>86</v>
      </c>
      <c r="G5" s="10" t="s">
        <v>87</v>
      </c>
      <c r="H5" s="10" t="e">
        <v>#N/A</v>
      </c>
      <c r="I5" s="10" t="s">
        <v>88</v>
      </c>
      <c r="J5" s="11" t="s">
        <v>89</v>
      </c>
    </row>
    <row r="6" spans="1:10" hidden="1" x14ac:dyDescent="0.2">
      <c r="A6" s="9" t="s">
        <v>90</v>
      </c>
      <c r="B6" s="28" t="s">
        <v>91</v>
      </c>
      <c r="C6" s="10" t="s">
        <v>92</v>
      </c>
      <c r="D6" s="10" t="s">
        <v>93</v>
      </c>
      <c r="E6" s="10" t="s">
        <v>94</v>
      </c>
      <c r="F6" s="29" t="s">
        <v>95</v>
      </c>
      <c r="G6" s="10" t="s">
        <v>96</v>
      </c>
      <c r="H6" s="10" t="e">
        <v>#N/A</v>
      </c>
      <c r="I6" s="10" t="s">
        <v>97</v>
      </c>
      <c r="J6" s="11" t="s">
        <v>98</v>
      </c>
    </row>
    <row r="7" spans="1:10" hidden="1" x14ac:dyDescent="0.2">
      <c r="A7" s="9" t="s">
        <v>582</v>
      </c>
      <c r="B7" s="28" t="s">
        <v>99</v>
      </c>
      <c r="C7" s="10" t="s">
        <v>100</v>
      </c>
      <c r="D7" s="10" t="s">
        <v>101</v>
      </c>
      <c r="E7" s="10" t="s">
        <v>102</v>
      </c>
      <c r="F7" s="29" t="s">
        <v>103</v>
      </c>
      <c r="G7" s="10" t="s">
        <v>104</v>
      </c>
      <c r="H7" s="10" t="e">
        <v>#N/A</v>
      </c>
      <c r="I7" s="10" t="s">
        <v>105</v>
      </c>
      <c r="J7" s="11" t="s">
        <v>106</v>
      </c>
    </row>
    <row r="8" spans="1:10" hidden="1" x14ac:dyDescent="0.2">
      <c r="A8" s="9" t="s">
        <v>107</v>
      </c>
      <c r="B8" s="28" t="s">
        <v>108</v>
      </c>
      <c r="C8" s="10" t="s">
        <v>109</v>
      </c>
      <c r="D8" s="10" t="s">
        <v>110</v>
      </c>
      <c r="E8" s="10" t="s">
        <v>111</v>
      </c>
      <c r="F8" s="29" t="s">
        <v>112</v>
      </c>
      <c r="G8" s="10" t="s">
        <v>113</v>
      </c>
      <c r="H8" s="10" t="e">
        <v>#N/A</v>
      </c>
      <c r="I8" s="10" t="s">
        <v>114</v>
      </c>
      <c r="J8" s="11" t="s">
        <v>115</v>
      </c>
    </row>
    <row r="9" spans="1:10" hidden="1" x14ac:dyDescent="0.2">
      <c r="A9" s="9" t="s">
        <v>583</v>
      </c>
      <c r="B9" s="28" t="s">
        <v>116</v>
      </c>
      <c r="C9" s="10" t="s">
        <v>117</v>
      </c>
      <c r="D9" s="10" t="s">
        <v>118</v>
      </c>
      <c r="E9" s="10" t="s">
        <v>111</v>
      </c>
      <c r="F9" s="29" t="s">
        <v>119</v>
      </c>
      <c r="G9" s="10" t="s">
        <v>120</v>
      </c>
      <c r="H9" s="10" t="e">
        <v>#N/A</v>
      </c>
      <c r="I9" s="10" t="s">
        <v>121</v>
      </c>
      <c r="J9" s="11" t="s">
        <v>122</v>
      </c>
    </row>
    <row r="10" spans="1:10" hidden="1" x14ac:dyDescent="0.2">
      <c r="A10" s="9" t="s">
        <v>584</v>
      </c>
      <c r="B10" s="28" t="s">
        <v>123</v>
      </c>
      <c r="C10" s="10" t="s">
        <v>124</v>
      </c>
      <c r="D10" s="10" t="s">
        <v>125</v>
      </c>
      <c r="E10" s="10" t="s">
        <v>126</v>
      </c>
      <c r="F10" s="29" t="s">
        <v>127</v>
      </c>
      <c r="G10" s="10" t="s">
        <v>128</v>
      </c>
      <c r="H10" s="10" t="e">
        <v>#N/A</v>
      </c>
      <c r="I10" s="10" t="s">
        <v>129</v>
      </c>
      <c r="J10" s="11" t="s">
        <v>130</v>
      </c>
    </row>
    <row r="11" spans="1:10" hidden="1" x14ac:dyDescent="0.2">
      <c r="A11" s="9" t="s">
        <v>585</v>
      </c>
      <c r="B11" s="28" t="s">
        <v>131</v>
      </c>
      <c r="C11" s="10" t="s">
        <v>124</v>
      </c>
      <c r="D11" s="10" t="s">
        <v>132</v>
      </c>
      <c r="E11" s="10" t="s">
        <v>133</v>
      </c>
      <c r="F11" s="29" t="s">
        <v>134</v>
      </c>
      <c r="G11" s="10" t="s">
        <v>135</v>
      </c>
      <c r="H11" s="10" t="e">
        <v>#N/A</v>
      </c>
      <c r="I11" s="10" t="s">
        <v>136</v>
      </c>
      <c r="J11" s="11" t="s">
        <v>137</v>
      </c>
    </row>
    <row r="12" spans="1:10" hidden="1" x14ac:dyDescent="0.2">
      <c r="A12" s="9" t="s">
        <v>138</v>
      </c>
      <c r="B12" s="28" t="s">
        <v>139</v>
      </c>
      <c r="C12" s="10" t="s">
        <v>140</v>
      </c>
      <c r="D12" s="10" t="s">
        <v>141</v>
      </c>
      <c r="E12" s="10" t="s">
        <v>142</v>
      </c>
      <c r="F12" s="29" t="s">
        <v>143</v>
      </c>
      <c r="G12" s="10" t="s">
        <v>144</v>
      </c>
      <c r="H12" s="10" t="e">
        <v>#N/A</v>
      </c>
      <c r="I12" s="10" t="s">
        <v>145</v>
      </c>
      <c r="J12" s="11" t="s">
        <v>146</v>
      </c>
    </row>
    <row r="13" spans="1:10" hidden="1" x14ac:dyDescent="0.2">
      <c r="A13" s="9" t="s">
        <v>586</v>
      </c>
      <c r="B13" s="28" t="s">
        <v>147</v>
      </c>
      <c r="C13" s="10" t="s">
        <v>148</v>
      </c>
      <c r="D13" s="10" t="s">
        <v>149</v>
      </c>
      <c r="E13" s="10" t="s">
        <v>126</v>
      </c>
      <c r="F13" s="29" t="s">
        <v>150</v>
      </c>
      <c r="G13" s="10" t="s">
        <v>151</v>
      </c>
      <c r="H13" s="10" t="e">
        <v>#N/A</v>
      </c>
      <c r="I13" s="10" t="s">
        <v>152</v>
      </c>
      <c r="J13" s="11" t="s">
        <v>153</v>
      </c>
    </row>
    <row r="14" spans="1:10" hidden="1" x14ac:dyDescent="0.2">
      <c r="A14" s="9" t="s">
        <v>154</v>
      </c>
      <c r="B14" s="28" t="s">
        <v>155</v>
      </c>
      <c r="C14" s="10" t="s">
        <v>156</v>
      </c>
      <c r="D14" s="10" t="s">
        <v>157</v>
      </c>
      <c r="E14" s="10" t="s">
        <v>158</v>
      </c>
      <c r="F14" s="29" t="s">
        <v>159</v>
      </c>
      <c r="G14" s="10" t="s">
        <v>160</v>
      </c>
      <c r="H14" s="10" t="e">
        <v>#N/A</v>
      </c>
      <c r="I14" s="10" t="s">
        <v>161</v>
      </c>
      <c r="J14" s="11" t="s">
        <v>162</v>
      </c>
    </row>
    <row r="15" spans="1:10" hidden="1" x14ac:dyDescent="0.2">
      <c r="A15" s="9" t="s">
        <v>587</v>
      </c>
      <c r="B15" s="28" t="s">
        <v>163</v>
      </c>
      <c r="C15" s="10" t="s">
        <v>164</v>
      </c>
      <c r="D15" s="10" t="s">
        <v>165</v>
      </c>
      <c r="E15" s="10" t="s">
        <v>166</v>
      </c>
      <c r="F15" s="29" t="s">
        <v>167</v>
      </c>
      <c r="G15" s="10" t="s">
        <v>168</v>
      </c>
      <c r="H15" s="10" t="e">
        <v>#N/A</v>
      </c>
      <c r="I15" s="10" t="s">
        <v>169</v>
      </c>
      <c r="J15" s="11" t="s">
        <v>170</v>
      </c>
    </row>
    <row r="16" spans="1:10" hidden="1" x14ac:dyDescent="0.2">
      <c r="A16" s="9" t="s">
        <v>171</v>
      </c>
      <c r="B16" s="28" t="s">
        <v>172</v>
      </c>
      <c r="C16" s="10" t="s">
        <v>173</v>
      </c>
      <c r="D16" s="10" t="s">
        <v>174</v>
      </c>
      <c r="E16" s="10" t="s">
        <v>175</v>
      </c>
      <c r="F16" s="29" t="s">
        <v>176</v>
      </c>
      <c r="G16" s="10" t="s">
        <v>177</v>
      </c>
      <c r="H16" s="10" t="e">
        <v>#N/A</v>
      </c>
      <c r="I16" s="10" t="s">
        <v>178</v>
      </c>
      <c r="J16" s="11" t="s">
        <v>179</v>
      </c>
    </row>
    <row r="17" spans="1:10" hidden="1" x14ac:dyDescent="0.2">
      <c r="A17" s="9" t="s">
        <v>588</v>
      </c>
      <c r="B17" s="28" t="s">
        <v>180</v>
      </c>
      <c r="C17" s="10" t="s">
        <v>181</v>
      </c>
      <c r="D17" s="10" t="s">
        <v>182</v>
      </c>
      <c r="E17" s="10" t="s">
        <v>156</v>
      </c>
      <c r="F17" s="29" t="s">
        <v>183</v>
      </c>
      <c r="G17" s="10" t="s">
        <v>184</v>
      </c>
      <c r="H17" s="10" t="e">
        <v>#N/A</v>
      </c>
      <c r="I17" s="10" t="s">
        <v>185</v>
      </c>
      <c r="J17" s="11" t="s">
        <v>186</v>
      </c>
    </row>
    <row r="18" spans="1:10" hidden="1" x14ac:dyDescent="0.2">
      <c r="A18" s="9" t="s">
        <v>187</v>
      </c>
      <c r="B18" s="28" t="s">
        <v>188</v>
      </c>
      <c r="C18" s="10" t="s">
        <v>166</v>
      </c>
      <c r="D18" s="10" t="s">
        <v>189</v>
      </c>
      <c r="E18" s="10" t="s">
        <v>164</v>
      </c>
      <c r="F18" s="29" t="s">
        <v>190</v>
      </c>
      <c r="G18" s="10" t="s">
        <v>191</v>
      </c>
      <c r="H18" s="10" t="e">
        <v>#N/A</v>
      </c>
      <c r="I18" s="10" t="s">
        <v>192</v>
      </c>
      <c r="J18" s="11" t="s">
        <v>193</v>
      </c>
    </row>
    <row r="19" spans="1:10" hidden="1" x14ac:dyDescent="0.2">
      <c r="A19" s="9" t="s">
        <v>194</v>
      </c>
      <c r="B19" s="28" t="s">
        <v>195</v>
      </c>
      <c r="C19" s="10" t="s">
        <v>175</v>
      </c>
      <c r="D19" s="10" t="s">
        <v>164</v>
      </c>
      <c r="E19" s="10" t="s">
        <v>196</v>
      </c>
      <c r="F19" s="29" t="s">
        <v>129</v>
      </c>
      <c r="G19" s="10" t="s">
        <v>197</v>
      </c>
      <c r="H19" s="10" t="e">
        <v>#N/A</v>
      </c>
      <c r="I19" s="10" t="s">
        <v>198</v>
      </c>
      <c r="J19" s="11" t="s">
        <v>199</v>
      </c>
    </row>
    <row r="20" spans="1:10" hidden="1" x14ac:dyDescent="0.2">
      <c r="A20" s="9" t="s">
        <v>200</v>
      </c>
      <c r="B20" s="28" t="s">
        <v>201</v>
      </c>
      <c r="C20" s="10" t="s">
        <v>202</v>
      </c>
      <c r="D20" s="10" t="s">
        <v>202</v>
      </c>
      <c r="E20" s="10" t="s">
        <v>203</v>
      </c>
      <c r="F20" s="29" t="s">
        <v>204</v>
      </c>
      <c r="G20" s="10" t="s">
        <v>205</v>
      </c>
      <c r="H20" s="10" t="e">
        <v>#N/A</v>
      </c>
      <c r="I20" s="10" t="s">
        <v>206</v>
      </c>
      <c r="J20" s="11" t="s">
        <v>207</v>
      </c>
    </row>
    <row r="21" spans="1:10" hidden="1" x14ac:dyDescent="0.2">
      <c r="A21" s="9" t="s">
        <v>208</v>
      </c>
      <c r="B21" s="28" t="s">
        <v>209</v>
      </c>
      <c r="C21" s="10" t="s">
        <v>142</v>
      </c>
      <c r="D21" s="10" t="s">
        <v>94</v>
      </c>
      <c r="E21" s="10" t="s">
        <v>210</v>
      </c>
      <c r="F21" s="29" t="s">
        <v>211</v>
      </c>
      <c r="G21" s="10" t="s">
        <v>212</v>
      </c>
      <c r="H21" s="10" t="e">
        <v>#N/A</v>
      </c>
      <c r="I21" s="10" t="s">
        <v>183</v>
      </c>
      <c r="J21" s="11" t="s">
        <v>213</v>
      </c>
    </row>
    <row r="22" spans="1:10" hidden="1" x14ac:dyDescent="0.2">
      <c r="A22" s="9" t="s">
        <v>589</v>
      </c>
      <c r="B22" s="28" t="s">
        <v>214</v>
      </c>
      <c r="C22" s="10" t="s">
        <v>202</v>
      </c>
      <c r="D22" s="10" t="s">
        <v>174</v>
      </c>
      <c r="E22" s="10" t="s">
        <v>215</v>
      </c>
      <c r="F22" s="29" t="s">
        <v>85</v>
      </c>
      <c r="G22" s="10" t="s">
        <v>216</v>
      </c>
      <c r="H22" s="10" t="e">
        <v>#N/A</v>
      </c>
      <c r="I22" s="10" t="s">
        <v>217</v>
      </c>
      <c r="J22" s="11" t="s">
        <v>218</v>
      </c>
    </row>
    <row r="23" spans="1:10" hidden="1" x14ac:dyDescent="0.2">
      <c r="A23" s="9" t="s">
        <v>219</v>
      </c>
      <c r="B23" s="28" t="s">
        <v>220</v>
      </c>
      <c r="C23" s="10" t="s">
        <v>202</v>
      </c>
      <c r="D23" s="10" t="s">
        <v>174</v>
      </c>
      <c r="E23" s="10" t="s">
        <v>203</v>
      </c>
      <c r="F23" s="29" t="s">
        <v>84</v>
      </c>
      <c r="G23" s="10" t="s">
        <v>221</v>
      </c>
      <c r="H23" s="10" t="e">
        <v>#N/A</v>
      </c>
      <c r="I23" s="10" t="s">
        <v>222</v>
      </c>
      <c r="J23" s="11" t="s">
        <v>223</v>
      </c>
    </row>
    <row r="24" spans="1:10" hidden="1" x14ac:dyDescent="0.2">
      <c r="A24" s="9" t="s">
        <v>224</v>
      </c>
      <c r="B24" s="28" t="s">
        <v>225</v>
      </c>
      <c r="C24" s="10" t="s">
        <v>203</v>
      </c>
      <c r="D24" s="10" t="s">
        <v>202</v>
      </c>
      <c r="E24" s="10" t="s">
        <v>226</v>
      </c>
      <c r="F24" s="29" t="s">
        <v>227</v>
      </c>
      <c r="G24" s="10" t="s">
        <v>228</v>
      </c>
      <c r="H24" s="10" t="e">
        <v>#N/A</v>
      </c>
      <c r="I24" s="10" t="s">
        <v>229</v>
      </c>
      <c r="J24" s="11" t="s">
        <v>230</v>
      </c>
    </row>
    <row r="25" spans="1:10" hidden="1" x14ac:dyDescent="0.2">
      <c r="A25" s="9" t="s">
        <v>231</v>
      </c>
      <c r="B25" s="28" t="s">
        <v>232</v>
      </c>
      <c r="C25" s="10" t="s">
        <v>202</v>
      </c>
      <c r="D25" s="10" t="s">
        <v>174</v>
      </c>
      <c r="E25" s="10" t="s">
        <v>202</v>
      </c>
      <c r="F25" s="29" t="s">
        <v>94</v>
      </c>
      <c r="G25" s="10" t="s">
        <v>233</v>
      </c>
      <c r="H25" s="10" t="e">
        <v>#N/A</v>
      </c>
      <c r="I25" s="10" t="s">
        <v>234</v>
      </c>
      <c r="J25" s="11" t="s">
        <v>235</v>
      </c>
    </row>
    <row r="26" spans="1:10" hidden="1" x14ac:dyDescent="0.2">
      <c r="A26" s="9" t="s">
        <v>590</v>
      </c>
      <c r="B26" s="28" t="s">
        <v>236</v>
      </c>
      <c r="C26" s="10" t="s">
        <v>237</v>
      </c>
      <c r="D26" s="10" t="s">
        <v>238</v>
      </c>
      <c r="E26" s="10" t="s">
        <v>133</v>
      </c>
      <c r="F26" s="29" t="s">
        <v>239</v>
      </c>
      <c r="G26" s="10" t="s">
        <v>240</v>
      </c>
      <c r="H26" s="10" t="e">
        <v>#N/A</v>
      </c>
      <c r="I26" s="10" t="s">
        <v>241</v>
      </c>
      <c r="J26" s="11" t="s">
        <v>242</v>
      </c>
    </row>
    <row r="27" spans="1:10" hidden="1" x14ac:dyDescent="0.2">
      <c r="A27" s="9" t="s">
        <v>243</v>
      </c>
      <c r="B27" s="28" t="s">
        <v>244</v>
      </c>
      <c r="C27" s="10" t="s">
        <v>245</v>
      </c>
      <c r="D27" s="10" t="s">
        <v>246</v>
      </c>
      <c r="E27" s="10" t="s">
        <v>204</v>
      </c>
      <c r="F27" s="29" t="s">
        <v>247</v>
      </c>
      <c r="G27" s="10" t="s">
        <v>248</v>
      </c>
      <c r="H27" s="10" t="e">
        <v>#N/A</v>
      </c>
      <c r="I27" s="10" t="s">
        <v>249</v>
      </c>
      <c r="J27" s="11" t="s">
        <v>250</v>
      </c>
    </row>
    <row r="28" spans="1:10" hidden="1" x14ac:dyDescent="0.2">
      <c r="A28" s="9" t="s">
        <v>251</v>
      </c>
      <c r="B28" s="28" t="s">
        <v>252</v>
      </c>
      <c r="C28" s="10" t="s">
        <v>253</v>
      </c>
      <c r="D28" s="10" t="s">
        <v>246</v>
      </c>
      <c r="E28" s="10" t="s">
        <v>157</v>
      </c>
      <c r="F28" s="29" t="s">
        <v>254</v>
      </c>
      <c r="G28" s="10" t="s">
        <v>255</v>
      </c>
      <c r="H28" s="10" t="e">
        <v>#N/A</v>
      </c>
      <c r="I28" s="10" t="s">
        <v>256</v>
      </c>
      <c r="J28" s="11" t="s">
        <v>257</v>
      </c>
    </row>
    <row r="29" spans="1:10" hidden="1" x14ac:dyDescent="0.2">
      <c r="A29" s="9" t="s">
        <v>591</v>
      </c>
      <c r="B29" s="28" t="s">
        <v>126</v>
      </c>
      <c r="C29" s="10" t="s">
        <v>175</v>
      </c>
      <c r="D29" s="10" t="s">
        <v>253</v>
      </c>
      <c r="E29" s="10" t="s">
        <v>203</v>
      </c>
      <c r="F29" s="29" t="s">
        <v>258</v>
      </c>
      <c r="G29" s="10" t="s">
        <v>259</v>
      </c>
      <c r="H29" s="10" t="e">
        <v>#N/A</v>
      </c>
      <c r="I29" s="10" t="s">
        <v>260</v>
      </c>
      <c r="J29" s="11" t="s">
        <v>261</v>
      </c>
    </row>
    <row r="30" spans="1:10" hidden="1" x14ac:dyDescent="0.2">
      <c r="A30" s="9" t="s">
        <v>592</v>
      </c>
      <c r="B30" s="28" t="s">
        <v>262</v>
      </c>
      <c r="C30" s="10" t="s">
        <v>263</v>
      </c>
      <c r="D30" s="10" t="s">
        <v>264</v>
      </c>
      <c r="E30" s="10" t="s">
        <v>265</v>
      </c>
      <c r="F30" s="29" t="s">
        <v>266</v>
      </c>
      <c r="G30" s="10" t="s">
        <v>267</v>
      </c>
      <c r="H30" s="10" t="e">
        <v>#N/A</v>
      </c>
      <c r="I30" s="10" t="s">
        <v>268</v>
      </c>
      <c r="J30" s="11" t="s">
        <v>269</v>
      </c>
    </row>
    <row r="31" spans="1:10" hidden="1" x14ac:dyDescent="0.2">
      <c r="A31" s="9" t="s">
        <v>593</v>
      </c>
      <c r="B31" s="28" t="s">
        <v>270</v>
      </c>
      <c r="C31" s="10" t="s">
        <v>66</v>
      </c>
      <c r="D31" s="10" t="s">
        <v>109</v>
      </c>
      <c r="E31" s="10" t="s">
        <v>164</v>
      </c>
      <c r="F31" s="29" t="s">
        <v>271</v>
      </c>
      <c r="G31" s="10" t="s">
        <v>272</v>
      </c>
      <c r="H31" s="10" t="e">
        <v>#N/A</v>
      </c>
      <c r="I31" s="10" t="s">
        <v>273</v>
      </c>
      <c r="J31" s="11" t="s">
        <v>274</v>
      </c>
    </row>
    <row r="32" spans="1:10" hidden="1" x14ac:dyDescent="0.2">
      <c r="A32" s="9" t="s">
        <v>594</v>
      </c>
      <c r="B32" s="28" t="s">
        <v>275</v>
      </c>
      <c r="C32" s="10" t="s">
        <v>164</v>
      </c>
      <c r="D32" s="10" t="s">
        <v>226</v>
      </c>
      <c r="E32" s="10" t="s">
        <v>156</v>
      </c>
      <c r="F32" s="29" t="s">
        <v>204</v>
      </c>
      <c r="G32" s="10" t="s">
        <v>276</v>
      </c>
      <c r="H32" s="10" t="e">
        <v>#N/A</v>
      </c>
      <c r="I32" s="10" t="s">
        <v>277</v>
      </c>
      <c r="J32" s="11" t="s">
        <v>278</v>
      </c>
    </row>
    <row r="33" spans="1:10" hidden="1" x14ac:dyDescent="0.2">
      <c r="A33" s="9" t="s">
        <v>279</v>
      </c>
      <c r="B33" s="28" t="s">
        <v>266</v>
      </c>
      <c r="C33" s="10" t="s">
        <v>215</v>
      </c>
      <c r="D33" s="10" t="s">
        <v>280</v>
      </c>
      <c r="E33" s="10" t="s">
        <v>65</v>
      </c>
      <c r="F33" s="29" t="s">
        <v>281</v>
      </c>
      <c r="G33" s="10" t="s">
        <v>282</v>
      </c>
      <c r="H33" s="10" t="e">
        <v>#N/A</v>
      </c>
      <c r="I33" s="10" t="s">
        <v>283</v>
      </c>
      <c r="J33" s="11" t="s">
        <v>284</v>
      </c>
    </row>
    <row r="34" spans="1:10" hidden="1" x14ac:dyDescent="0.2">
      <c r="A34" s="9" t="s">
        <v>595</v>
      </c>
      <c r="B34" s="28" t="s">
        <v>285</v>
      </c>
      <c r="C34" s="10" t="s">
        <v>132</v>
      </c>
      <c r="D34" s="10" t="s">
        <v>286</v>
      </c>
      <c r="E34" s="10" t="s">
        <v>164</v>
      </c>
      <c r="F34" s="29" t="s">
        <v>287</v>
      </c>
      <c r="G34" s="10" t="s">
        <v>288</v>
      </c>
      <c r="H34" s="10" t="e">
        <v>#N/A</v>
      </c>
      <c r="I34" s="10" t="s">
        <v>220</v>
      </c>
      <c r="J34" s="11" t="s">
        <v>289</v>
      </c>
    </row>
    <row r="35" spans="1:10" hidden="1" x14ac:dyDescent="0.2">
      <c r="A35" s="9" t="s">
        <v>290</v>
      </c>
      <c r="B35" s="28" t="s">
        <v>85</v>
      </c>
      <c r="C35" s="10" t="s">
        <v>196</v>
      </c>
      <c r="D35" s="10" t="s">
        <v>174</v>
      </c>
      <c r="E35" s="10" t="s">
        <v>215</v>
      </c>
      <c r="F35" s="29" t="s">
        <v>84</v>
      </c>
      <c r="G35" s="10" t="s">
        <v>291</v>
      </c>
      <c r="H35" s="10" t="e">
        <v>#N/A</v>
      </c>
      <c r="I35" s="10" t="s">
        <v>292</v>
      </c>
      <c r="J35" s="11" t="s">
        <v>293</v>
      </c>
    </row>
    <row r="36" spans="1:10" hidden="1" x14ac:dyDescent="0.2">
      <c r="A36" s="9" t="s">
        <v>294</v>
      </c>
      <c r="B36" s="28" t="s">
        <v>295</v>
      </c>
      <c r="C36" s="10" t="s">
        <v>142</v>
      </c>
      <c r="D36" s="10" t="s">
        <v>296</v>
      </c>
      <c r="E36" s="10" t="s">
        <v>296</v>
      </c>
      <c r="F36" s="29" t="s">
        <v>297</v>
      </c>
      <c r="G36" s="10" t="s">
        <v>298</v>
      </c>
      <c r="H36" s="10" t="e">
        <v>#N/A</v>
      </c>
      <c r="I36" s="10" t="s">
        <v>299</v>
      </c>
      <c r="J36" s="11" t="s">
        <v>300</v>
      </c>
    </row>
    <row r="37" spans="1:10" hidden="1" x14ac:dyDescent="0.2">
      <c r="A37" s="9" t="s">
        <v>301</v>
      </c>
      <c r="B37" s="28" t="s">
        <v>273</v>
      </c>
      <c r="C37" s="10" t="s">
        <v>302</v>
      </c>
      <c r="D37" s="10" t="s">
        <v>303</v>
      </c>
      <c r="E37" s="10" t="s">
        <v>304</v>
      </c>
      <c r="F37" s="29" t="s">
        <v>246</v>
      </c>
      <c r="G37" s="10" t="s">
        <v>305</v>
      </c>
      <c r="H37" s="10" t="e">
        <v>#N/A</v>
      </c>
      <c r="I37" s="10" t="s">
        <v>159</v>
      </c>
      <c r="J37" s="11" t="s">
        <v>306</v>
      </c>
    </row>
    <row r="38" spans="1:10" hidden="1" x14ac:dyDescent="0.2">
      <c r="A38" s="9" t="s">
        <v>307</v>
      </c>
      <c r="B38" s="28" t="s">
        <v>239</v>
      </c>
      <c r="C38" s="10" t="s">
        <v>296</v>
      </c>
      <c r="D38" s="10" t="s">
        <v>175</v>
      </c>
      <c r="E38" s="10" t="s">
        <v>92</v>
      </c>
      <c r="F38" s="29" t="s">
        <v>308</v>
      </c>
      <c r="G38" s="10" t="s">
        <v>309</v>
      </c>
      <c r="H38" s="10" t="e">
        <v>#N/A</v>
      </c>
      <c r="I38" s="10" t="s">
        <v>310</v>
      </c>
      <c r="J38" s="11" t="s">
        <v>311</v>
      </c>
    </row>
    <row r="39" spans="1:10" hidden="1" x14ac:dyDescent="0.2">
      <c r="A39" s="9" t="s">
        <v>596</v>
      </c>
      <c r="B39" s="28" t="s">
        <v>312</v>
      </c>
      <c r="C39" s="10" t="s">
        <v>215</v>
      </c>
      <c r="D39" s="10" t="s">
        <v>296</v>
      </c>
      <c r="E39" s="10" t="s">
        <v>156</v>
      </c>
      <c r="F39" s="29" t="s">
        <v>313</v>
      </c>
      <c r="G39" s="10" t="s">
        <v>314</v>
      </c>
      <c r="H39" s="10" t="e">
        <v>#N/A</v>
      </c>
      <c r="I39" s="10" t="s">
        <v>315</v>
      </c>
      <c r="J39" s="11" t="s">
        <v>316</v>
      </c>
    </row>
    <row r="40" spans="1:10" hidden="1" x14ac:dyDescent="0.2">
      <c r="A40" s="9" t="s">
        <v>317</v>
      </c>
      <c r="B40" s="28" t="s">
        <v>318</v>
      </c>
      <c r="C40" s="10" t="s">
        <v>296</v>
      </c>
      <c r="D40" s="10" t="s">
        <v>203</v>
      </c>
      <c r="E40" s="10" t="s">
        <v>164</v>
      </c>
      <c r="F40" s="29" t="s">
        <v>277</v>
      </c>
      <c r="G40" s="10" t="s">
        <v>319</v>
      </c>
      <c r="H40" s="10" t="e">
        <v>#N/A</v>
      </c>
      <c r="I40" s="10" t="s">
        <v>320</v>
      </c>
      <c r="J40" s="11" t="s">
        <v>321</v>
      </c>
    </row>
    <row r="41" spans="1:10" hidden="1" x14ac:dyDescent="0.2">
      <c r="A41" s="9" t="s">
        <v>322</v>
      </c>
      <c r="B41" s="28" t="s">
        <v>323</v>
      </c>
      <c r="C41" s="10" t="s">
        <v>324</v>
      </c>
      <c r="D41" s="10" t="s">
        <v>324</v>
      </c>
      <c r="E41" s="10" t="s">
        <v>174</v>
      </c>
      <c r="F41" s="29" t="s">
        <v>227</v>
      </c>
      <c r="G41" s="10" t="s">
        <v>325</v>
      </c>
      <c r="H41" s="10" t="e">
        <v>#N/A</v>
      </c>
      <c r="I41" s="10" t="s">
        <v>326</v>
      </c>
      <c r="J41" s="11" t="s">
        <v>327</v>
      </c>
    </row>
    <row r="42" spans="1:10" hidden="1" x14ac:dyDescent="0.2">
      <c r="A42" s="9" t="s">
        <v>328</v>
      </c>
      <c r="B42" s="28" t="s">
        <v>302</v>
      </c>
      <c r="C42" s="10" t="s">
        <v>296</v>
      </c>
      <c r="D42" s="10" t="s">
        <v>296</v>
      </c>
      <c r="E42" s="10" t="s">
        <v>156</v>
      </c>
      <c r="F42" s="29" t="s">
        <v>329</v>
      </c>
      <c r="G42" s="10" t="s">
        <v>330</v>
      </c>
      <c r="H42" s="10" t="e">
        <v>#N/A</v>
      </c>
      <c r="I42" s="10" t="s">
        <v>331</v>
      </c>
      <c r="J42" s="11" t="s">
        <v>332</v>
      </c>
    </row>
    <row r="43" spans="1:10" hidden="1" x14ac:dyDescent="0.2">
      <c r="A43" s="9" t="s">
        <v>333</v>
      </c>
      <c r="B43" s="28" t="s">
        <v>334</v>
      </c>
      <c r="C43" s="10" t="s">
        <v>286</v>
      </c>
      <c r="D43" s="10" t="s">
        <v>246</v>
      </c>
      <c r="E43" s="10" t="s">
        <v>83</v>
      </c>
      <c r="F43" s="29" t="s">
        <v>335</v>
      </c>
      <c r="G43" s="10" t="s">
        <v>336</v>
      </c>
      <c r="H43" s="10" t="e">
        <v>#N/A</v>
      </c>
      <c r="I43" s="10" t="s">
        <v>337</v>
      </c>
      <c r="J43" s="11" t="s">
        <v>338</v>
      </c>
    </row>
    <row r="44" spans="1:10" hidden="1" x14ac:dyDescent="0.2">
      <c r="A44" s="9" t="s">
        <v>339</v>
      </c>
      <c r="B44" s="28" t="s">
        <v>340</v>
      </c>
      <c r="C44" s="10" t="s">
        <v>173</v>
      </c>
      <c r="D44" s="10" t="s">
        <v>174</v>
      </c>
      <c r="E44" s="10" t="s">
        <v>174</v>
      </c>
      <c r="F44" s="29" t="s">
        <v>341</v>
      </c>
      <c r="G44" s="10" t="s">
        <v>342</v>
      </c>
      <c r="H44" s="10" t="e">
        <v>#N/A</v>
      </c>
      <c r="I44" s="10" t="s">
        <v>343</v>
      </c>
      <c r="J44" s="11" t="s">
        <v>344</v>
      </c>
    </row>
    <row r="45" spans="1:10" hidden="1" x14ac:dyDescent="0.2">
      <c r="A45" s="9" t="s">
        <v>345</v>
      </c>
      <c r="B45" s="28" t="s">
        <v>263</v>
      </c>
      <c r="C45" s="10" t="s">
        <v>346</v>
      </c>
      <c r="D45" s="10" t="s">
        <v>324</v>
      </c>
      <c r="E45" s="10" t="s">
        <v>324</v>
      </c>
      <c r="F45" s="29" t="s">
        <v>341</v>
      </c>
      <c r="G45" s="10" t="s">
        <v>347</v>
      </c>
      <c r="H45" s="10" t="e">
        <v>#N/A</v>
      </c>
      <c r="I45" s="10" t="s">
        <v>348</v>
      </c>
      <c r="J45" s="11" t="s">
        <v>349</v>
      </c>
    </row>
    <row r="46" spans="1:10" hidden="1" x14ac:dyDescent="0.2">
      <c r="A46" s="9" t="s">
        <v>350</v>
      </c>
      <c r="B46" s="28" t="s">
        <v>129</v>
      </c>
      <c r="C46" s="10" t="s">
        <v>296</v>
      </c>
      <c r="D46" s="10" t="s">
        <v>324</v>
      </c>
      <c r="E46" s="10" t="s">
        <v>173</v>
      </c>
      <c r="F46" s="29" t="s">
        <v>351</v>
      </c>
      <c r="G46" s="10" t="s">
        <v>352</v>
      </c>
      <c r="H46" s="10" t="e">
        <v>#N/A</v>
      </c>
      <c r="I46" s="10" t="s">
        <v>353</v>
      </c>
      <c r="J46" s="11" t="s">
        <v>354</v>
      </c>
    </row>
    <row r="47" spans="1:10" hidden="1" x14ac:dyDescent="0.2">
      <c r="A47" s="9" t="s">
        <v>597</v>
      </c>
      <c r="B47" s="28" t="s">
        <v>125</v>
      </c>
      <c r="C47" s="10" t="s">
        <v>346</v>
      </c>
      <c r="D47" s="10" t="s">
        <v>355</v>
      </c>
      <c r="E47" s="10" t="s">
        <v>92</v>
      </c>
      <c r="F47" s="29" t="s">
        <v>258</v>
      </c>
      <c r="G47" s="10" t="s">
        <v>356</v>
      </c>
      <c r="H47" s="10" t="e">
        <v>#N/A</v>
      </c>
      <c r="I47" s="10" t="s">
        <v>237</v>
      </c>
      <c r="J47" s="11" t="s">
        <v>357</v>
      </c>
    </row>
    <row r="48" spans="1:10" hidden="1" x14ac:dyDescent="0.2">
      <c r="A48" s="9" t="s">
        <v>358</v>
      </c>
      <c r="B48" s="28" t="s">
        <v>166</v>
      </c>
      <c r="C48" s="10" t="s">
        <v>324</v>
      </c>
      <c r="D48" s="10" t="s">
        <v>173</v>
      </c>
      <c r="E48" s="10" t="s">
        <v>296</v>
      </c>
      <c r="F48" s="29" t="s">
        <v>263</v>
      </c>
      <c r="G48" s="10" t="s">
        <v>359</v>
      </c>
      <c r="H48" s="10" t="e">
        <v>#N/A</v>
      </c>
      <c r="I48" s="10" t="s">
        <v>360</v>
      </c>
      <c r="J48" s="11" t="s">
        <v>361</v>
      </c>
    </row>
    <row r="49" spans="1:10" hidden="1" x14ac:dyDescent="0.2">
      <c r="A49" s="9" t="s">
        <v>598</v>
      </c>
      <c r="B49" s="28" t="s">
        <v>362</v>
      </c>
      <c r="C49" s="10" t="s">
        <v>215</v>
      </c>
      <c r="D49" s="10" t="s">
        <v>296</v>
      </c>
      <c r="E49" s="10" t="s">
        <v>296</v>
      </c>
      <c r="F49" s="29" t="s">
        <v>363</v>
      </c>
      <c r="G49" s="10" t="s">
        <v>364</v>
      </c>
      <c r="H49" s="10" t="e">
        <v>#N/A</v>
      </c>
      <c r="I49" s="10" t="s">
        <v>365</v>
      </c>
      <c r="J49" s="11" t="s">
        <v>366</v>
      </c>
    </row>
    <row r="50" spans="1:10" hidden="1" x14ac:dyDescent="0.2">
      <c r="A50" s="9" t="s">
        <v>599</v>
      </c>
      <c r="B50" s="28" t="s">
        <v>367</v>
      </c>
      <c r="C50" s="10" t="s">
        <v>368</v>
      </c>
      <c r="D50" s="10" t="s">
        <v>341</v>
      </c>
      <c r="E50" s="10" t="s">
        <v>275</v>
      </c>
      <c r="F50" s="29" t="s">
        <v>312</v>
      </c>
      <c r="G50" s="10" t="s">
        <v>369</v>
      </c>
      <c r="H50" s="10" t="e">
        <v>#N/A</v>
      </c>
      <c r="I50" s="10" t="s">
        <v>368</v>
      </c>
      <c r="J50" s="11" t="s">
        <v>370</v>
      </c>
    </row>
    <row r="51" spans="1:10" hidden="1" x14ac:dyDescent="0.2">
      <c r="A51" s="9" t="s">
        <v>371</v>
      </c>
      <c r="B51" s="28" t="s">
        <v>372</v>
      </c>
      <c r="C51" s="10" t="s">
        <v>173</v>
      </c>
      <c r="D51" s="10" t="s">
        <v>202</v>
      </c>
      <c r="E51" s="10" t="s">
        <v>373</v>
      </c>
      <c r="F51" s="29" t="s">
        <v>374</v>
      </c>
      <c r="G51" s="10" t="s">
        <v>375</v>
      </c>
      <c r="H51" s="10" t="e">
        <v>#N/A</v>
      </c>
      <c r="I51" s="10" t="s">
        <v>376</v>
      </c>
      <c r="J51" s="11" t="s">
        <v>223</v>
      </c>
    </row>
    <row r="52" spans="1:10" hidden="1" x14ac:dyDescent="0.2">
      <c r="A52" s="9" t="s">
        <v>600</v>
      </c>
      <c r="B52" s="28" t="s">
        <v>196</v>
      </c>
      <c r="C52" s="10" t="s">
        <v>373</v>
      </c>
      <c r="D52" s="10" t="s">
        <v>324</v>
      </c>
      <c r="E52" s="10" t="s">
        <v>377</v>
      </c>
      <c r="F52" s="29" t="s">
        <v>215</v>
      </c>
      <c r="G52" s="10" t="s">
        <v>378</v>
      </c>
      <c r="H52" s="10" t="e">
        <v>#N/A</v>
      </c>
      <c r="I52" s="10" t="s">
        <v>379</v>
      </c>
      <c r="J52" s="11" t="s">
        <v>380</v>
      </c>
    </row>
    <row r="53" spans="1:10" hidden="1" x14ac:dyDescent="0.2">
      <c r="A53" s="9" t="s">
        <v>381</v>
      </c>
      <c r="B53" s="28" t="s">
        <v>382</v>
      </c>
      <c r="C53" s="10" t="s">
        <v>174</v>
      </c>
      <c r="D53" s="10" t="s">
        <v>202</v>
      </c>
      <c r="E53" s="10" t="s">
        <v>173</v>
      </c>
      <c r="F53" s="29" t="s">
        <v>346</v>
      </c>
      <c r="G53" s="10" t="s">
        <v>383</v>
      </c>
      <c r="H53" s="10" t="e">
        <v>#N/A</v>
      </c>
      <c r="I53" s="10" t="s">
        <v>384</v>
      </c>
      <c r="J53" s="11" t="s">
        <v>385</v>
      </c>
    </row>
    <row r="54" spans="1:10" hidden="1" x14ac:dyDescent="0.2">
      <c r="A54" s="9" t="s">
        <v>386</v>
      </c>
      <c r="B54" s="28" t="s">
        <v>387</v>
      </c>
      <c r="C54" s="10" t="s">
        <v>173</v>
      </c>
      <c r="D54" s="10" t="s">
        <v>173</v>
      </c>
      <c r="E54" s="10" t="s">
        <v>173</v>
      </c>
      <c r="F54" s="29" t="s">
        <v>214</v>
      </c>
      <c r="G54" s="10" t="s">
        <v>388</v>
      </c>
      <c r="H54" s="10" t="e">
        <v>#N/A</v>
      </c>
      <c r="I54" s="10" t="s">
        <v>389</v>
      </c>
      <c r="J54" s="11" t="s">
        <v>390</v>
      </c>
    </row>
    <row r="55" spans="1:10" hidden="1" x14ac:dyDescent="0.2">
      <c r="A55" s="9" t="s">
        <v>391</v>
      </c>
      <c r="B55" s="28" t="s">
        <v>204</v>
      </c>
      <c r="C55" s="10" t="s">
        <v>189</v>
      </c>
      <c r="D55" s="10" t="s">
        <v>173</v>
      </c>
      <c r="E55" s="10" t="s">
        <v>373</v>
      </c>
      <c r="F55" s="29" t="s">
        <v>83</v>
      </c>
      <c r="G55" s="10" t="s">
        <v>392</v>
      </c>
      <c r="H55" s="10" t="e">
        <v>#N/A</v>
      </c>
      <c r="I55" s="10" t="s">
        <v>393</v>
      </c>
      <c r="J55" s="11" t="s">
        <v>394</v>
      </c>
    </row>
    <row r="56" spans="1:10" hidden="1" x14ac:dyDescent="0.2">
      <c r="A56" s="9" t="s">
        <v>395</v>
      </c>
      <c r="B56" s="28" t="s">
        <v>396</v>
      </c>
      <c r="C56" s="10" t="s">
        <v>324</v>
      </c>
      <c r="D56" s="10" t="s">
        <v>173</v>
      </c>
      <c r="E56" s="10" t="s">
        <v>324</v>
      </c>
      <c r="F56" s="29" t="s">
        <v>397</v>
      </c>
      <c r="G56" s="10" t="s">
        <v>398</v>
      </c>
      <c r="H56" s="10" t="e">
        <v>#N/A</v>
      </c>
      <c r="I56" s="10" t="s">
        <v>399</v>
      </c>
      <c r="J56" s="11" t="s">
        <v>400</v>
      </c>
    </row>
    <row r="57" spans="1:10" hidden="1" x14ac:dyDescent="0.2">
      <c r="A57" s="9" t="s">
        <v>601</v>
      </c>
      <c r="B57" s="28" t="s">
        <v>79</v>
      </c>
      <c r="C57" s="10" t="s">
        <v>202</v>
      </c>
      <c r="D57" s="10" t="s">
        <v>324</v>
      </c>
      <c r="E57" s="10" t="s">
        <v>324</v>
      </c>
      <c r="F57" s="29" t="s">
        <v>401</v>
      </c>
      <c r="G57" s="10" t="s">
        <v>402</v>
      </c>
      <c r="H57" s="10" t="e">
        <v>#N/A</v>
      </c>
      <c r="I57" s="10" t="s">
        <v>403</v>
      </c>
      <c r="J57" s="11" t="s">
        <v>404</v>
      </c>
    </row>
    <row r="58" spans="1:10" hidden="1" x14ac:dyDescent="0.2">
      <c r="A58" s="9" t="s">
        <v>405</v>
      </c>
      <c r="B58" s="28" t="s">
        <v>406</v>
      </c>
      <c r="C58" s="10" t="s">
        <v>296</v>
      </c>
      <c r="D58" s="10" t="s">
        <v>202</v>
      </c>
      <c r="E58" s="10" t="s">
        <v>296</v>
      </c>
      <c r="F58" s="29" t="s">
        <v>407</v>
      </c>
      <c r="G58" s="10" t="s">
        <v>408</v>
      </c>
      <c r="H58" s="10" t="e">
        <v>#N/A</v>
      </c>
      <c r="I58" s="10" t="s">
        <v>409</v>
      </c>
      <c r="J58" s="11" t="s">
        <v>410</v>
      </c>
    </row>
    <row r="59" spans="1:10" hidden="1" x14ac:dyDescent="0.2">
      <c r="A59" s="9" t="s">
        <v>411</v>
      </c>
      <c r="B59" s="28" t="s">
        <v>412</v>
      </c>
      <c r="C59" s="10" t="s">
        <v>211</v>
      </c>
      <c r="D59" s="10" t="s">
        <v>156</v>
      </c>
      <c r="E59" s="10" t="s">
        <v>156</v>
      </c>
      <c r="F59" s="29" t="s">
        <v>79</v>
      </c>
      <c r="G59" s="10" t="s">
        <v>413</v>
      </c>
      <c r="H59" s="10" t="e">
        <v>#N/A</v>
      </c>
      <c r="I59" s="10" t="s">
        <v>414</v>
      </c>
      <c r="J59" s="11" t="s">
        <v>415</v>
      </c>
    </row>
    <row r="60" spans="1:10" hidden="1" x14ac:dyDescent="0.2">
      <c r="A60" s="9" t="s">
        <v>416</v>
      </c>
      <c r="B60" s="28" t="s">
        <v>417</v>
      </c>
      <c r="C60" s="10" t="s">
        <v>324</v>
      </c>
      <c r="D60" s="10" t="s">
        <v>174</v>
      </c>
      <c r="E60" s="10" t="s">
        <v>175</v>
      </c>
      <c r="F60" s="29" t="s">
        <v>418</v>
      </c>
      <c r="G60" s="10" t="s">
        <v>419</v>
      </c>
      <c r="H60" s="10" t="e">
        <v>#N/A</v>
      </c>
      <c r="I60" s="10" t="s">
        <v>420</v>
      </c>
      <c r="J60" s="11" t="s">
        <v>421</v>
      </c>
    </row>
    <row r="61" spans="1:10" hidden="1" x14ac:dyDescent="0.2">
      <c r="A61" s="9" t="s">
        <v>602</v>
      </c>
      <c r="B61" s="28" t="s">
        <v>367</v>
      </c>
      <c r="C61" s="10" t="s">
        <v>406</v>
      </c>
      <c r="D61" s="10" t="s">
        <v>373</v>
      </c>
      <c r="E61" s="10" t="s">
        <v>296</v>
      </c>
      <c r="F61" s="29" t="s">
        <v>263</v>
      </c>
      <c r="G61" s="10" t="s">
        <v>422</v>
      </c>
      <c r="H61" s="10" t="e">
        <v>#N/A</v>
      </c>
      <c r="I61" s="10" t="s">
        <v>270</v>
      </c>
      <c r="J61" s="11" t="s">
        <v>423</v>
      </c>
    </row>
    <row r="62" spans="1:10" hidden="1" x14ac:dyDescent="0.2">
      <c r="A62" s="9" t="s">
        <v>424</v>
      </c>
      <c r="B62" s="28" t="s">
        <v>425</v>
      </c>
      <c r="C62" s="10" t="s">
        <v>67</v>
      </c>
      <c r="D62" s="10" t="s">
        <v>174</v>
      </c>
      <c r="E62" s="10" t="s">
        <v>324</v>
      </c>
      <c r="F62" s="29" t="s">
        <v>263</v>
      </c>
      <c r="G62" s="10" t="s">
        <v>426</v>
      </c>
      <c r="H62" s="10" t="e">
        <v>#N/A</v>
      </c>
      <c r="I62" s="10" t="s">
        <v>427</v>
      </c>
      <c r="J62" s="11" t="s">
        <v>428</v>
      </c>
    </row>
    <row r="63" spans="1:10" hidden="1" x14ac:dyDescent="0.2">
      <c r="A63" s="9" t="s">
        <v>429</v>
      </c>
      <c r="B63" s="28" t="s">
        <v>201</v>
      </c>
      <c r="C63" s="10" t="s">
        <v>175</v>
      </c>
      <c r="D63" s="10" t="s">
        <v>174</v>
      </c>
      <c r="E63" s="10" t="s">
        <v>296</v>
      </c>
      <c r="F63" s="29" t="s">
        <v>100</v>
      </c>
      <c r="G63" s="10" t="s">
        <v>430</v>
      </c>
      <c r="H63" s="10" t="e">
        <v>#N/A</v>
      </c>
      <c r="I63" s="10" t="s">
        <v>431</v>
      </c>
      <c r="J63" s="11" t="s">
        <v>432</v>
      </c>
    </row>
    <row r="64" spans="1:10" hidden="1" x14ac:dyDescent="0.2">
      <c r="A64" s="9" t="s">
        <v>433</v>
      </c>
      <c r="B64" s="28" t="s">
        <v>83</v>
      </c>
      <c r="C64" s="10" t="s">
        <v>66</v>
      </c>
      <c r="D64" s="10" t="s">
        <v>215</v>
      </c>
      <c r="E64" s="10" t="s">
        <v>156</v>
      </c>
      <c r="F64" s="29" t="s">
        <v>434</v>
      </c>
      <c r="G64" s="10" t="s">
        <v>435</v>
      </c>
      <c r="H64" s="10" t="e">
        <v>#N/A</v>
      </c>
      <c r="I64" s="10" t="s">
        <v>436</v>
      </c>
      <c r="J64" s="11" t="s">
        <v>437</v>
      </c>
    </row>
    <row r="65" spans="1:10" hidden="1" x14ac:dyDescent="0.2">
      <c r="A65" s="9" t="s">
        <v>438</v>
      </c>
      <c r="B65" s="28" t="s">
        <v>439</v>
      </c>
      <c r="C65" s="10" t="s">
        <v>173</v>
      </c>
      <c r="D65" s="10" t="s">
        <v>174</v>
      </c>
      <c r="E65" s="10" t="s">
        <v>203</v>
      </c>
      <c r="F65" s="29" t="s">
        <v>440</v>
      </c>
      <c r="G65" s="10" t="s">
        <v>441</v>
      </c>
      <c r="H65" s="10" t="e">
        <v>#N/A</v>
      </c>
      <c r="I65" s="10" t="s">
        <v>442</v>
      </c>
      <c r="J65" s="11" t="s">
        <v>443</v>
      </c>
    </row>
    <row r="66" spans="1:10" hidden="1" x14ac:dyDescent="0.2">
      <c r="A66" s="9" t="s">
        <v>603</v>
      </c>
      <c r="B66" s="28" t="s">
        <v>412</v>
      </c>
      <c r="C66" s="10" t="s">
        <v>174</v>
      </c>
      <c r="D66" s="10" t="s">
        <v>324</v>
      </c>
      <c r="E66" s="10" t="s">
        <v>202</v>
      </c>
      <c r="F66" s="29" t="s">
        <v>444</v>
      </c>
      <c r="G66" s="10" t="s">
        <v>445</v>
      </c>
      <c r="H66" s="10" t="e">
        <v>#N/A</v>
      </c>
      <c r="I66" s="10" t="s">
        <v>446</v>
      </c>
      <c r="J66" s="11" t="s">
        <v>447</v>
      </c>
    </row>
    <row r="67" spans="1:10" hidden="1" x14ac:dyDescent="0.2">
      <c r="A67" s="9" t="s">
        <v>448</v>
      </c>
      <c r="B67" s="28" t="s">
        <v>449</v>
      </c>
      <c r="C67" s="10" t="s">
        <v>67</v>
      </c>
      <c r="D67" s="10" t="s">
        <v>324</v>
      </c>
      <c r="E67" s="10" t="s">
        <v>377</v>
      </c>
      <c r="F67" s="29" t="s">
        <v>204</v>
      </c>
      <c r="G67" s="10" t="s">
        <v>450</v>
      </c>
      <c r="H67" s="10" t="e">
        <v>#N/A</v>
      </c>
      <c r="I67" s="10" t="s">
        <v>451</v>
      </c>
      <c r="J67" s="11" t="s">
        <v>452</v>
      </c>
    </row>
    <row r="68" spans="1:10" hidden="1" x14ac:dyDescent="0.2">
      <c r="A68" s="9" t="s">
        <v>453</v>
      </c>
      <c r="B68" s="28" t="s">
        <v>295</v>
      </c>
      <c r="C68" s="10" t="s">
        <v>324</v>
      </c>
      <c r="D68" s="10" t="s">
        <v>174</v>
      </c>
      <c r="E68" s="10" t="s">
        <v>215</v>
      </c>
      <c r="F68" s="29" t="s">
        <v>454</v>
      </c>
      <c r="G68" s="10" t="s">
        <v>455</v>
      </c>
      <c r="H68" s="10" t="e">
        <v>#N/A</v>
      </c>
      <c r="I68" s="10" t="s">
        <v>456</v>
      </c>
      <c r="J68" s="11" t="s">
        <v>457</v>
      </c>
    </row>
    <row r="69" spans="1:10" hidden="1" x14ac:dyDescent="0.2">
      <c r="A69" s="9" t="s">
        <v>458</v>
      </c>
      <c r="B69" s="28" t="s">
        <v>158</v>
      </c>
      <c r="C69" s="10" t="s">
        <v>373</v>
      </c>
      <c r="D69" s="10" t="s">
        <v>203</v>
      </c>
      <c r="E69" s="10" t="s">
        <v>215</v>
      </c>
      <c r="F69" s="29" t="s">
        <v>459</v>
      </c>
      <c r="G69" s="10" t="s">
        <v>460</v>
      </c>
      <c r="H69" s="10" t="e">
        <v>#N/A</v>
      </c>
      <c r="I69" s="10" t="s">
        <v>461</v>
      </c>
      <c r="J69" s="11" t="s">
        <v>462</v>
      </c>
    </row>
    <row r="70" spans="1:10" hidden="1" x14ac:dyDescent="0.2">
      <c r="A70" s="9" t="s">
        <v>463</v>
      </c>
      <c r="B70" s="28" t="s">
        <v>454</v>
      </c>
      <c r="C70" s="10" t="s">
        <v>324</v>
      </c>
      <c r="D70" s="10" t="s">
        <v>280</v>
      </c>
      <c r="E70" s="10" t="s">
        <v>296</v>
      </c>
      <c r="F70" s="29" t="s">
        <v>454</v>
      </c>
      <c r="G70" s="10" t="s">
        <v>464</v>
      </c>
      <c r="H70" s="10" t="e">
        <v>#N/A</v>
      </c>
      <c r="I70" s="10" t="s">
        <v>465</v>
      </c>
      <c r="J70" s="11" t="s">
        <v>466</v>
      </c>
    </row>
    <row r="71" spans="1:10" hidden="1" x14ac:dyDescent="0.2">
      <c r="A71" s="9" t="s">
        <v>467</v>
      </c>
      <c r="B71" s="28" t="s">
        <v>158</v>
      </c>
      <c r="C71" s="10" t="s">
        <v>189</v>
      </c>
      <c r="D71" s="10" t="s">
        <v>173</v>
      </c>
      <c r="E71" s="10" t="s">
        <v>215</v>
      </c>
      <c r="F71" s="29" t="s">
        <v>262</v>
      </c>
      <c r="G71" s="10" t="s">
        <v>468</v>
      </c>
      <c r="H71" s="10" t="e">
        <v>#N/A</v>
      </c>
      <c r="I71" s="10" t="s">
        <v>469</v>
      </c>
      <c r="J71" s="11" t="s">
        <v>470</v>
      </c>
    </row>
    <row r="72" spans="1:10" hidden="1" x14ac:dyDescent="0.2">
      <c r="A72" s="9" t="s">
        <v>471</v>
      </c>
      <c r="B72" s="28" t="s">
        <v>472</v>
      </c>
      <c r="C72" s="10" t="s">
        <v>174</v>
      </c>
      <c r="D72" s="10" t="s">
        <v>174</v>
      </c>
      <c r="E72" s="10" t="s">
        <v>202</v>
      </c>
      <c r="F72" s="29" t="s">
        <v>387</v>
      </c>
      <c r="G72" s="10" t="s">
        <v>473</v>
      </c>
      <c r="H72" s="10" t="e">
        <v>#N/A</v>
      </c>
      <c r="I72" s="10" t="s">
        <v>474</v>
      </c>
      <c r="J72" s="11" t="s">
        <v>475</v>
      </c>
    </row>
    <row r="73" spans="1:10" hidden="1" x14ac:dyDescent="0.2">
      <c r="A73" s="9" t="s">
        <v>476</v>
      </c>
      <c r="B73" s="28" t="s">
        <v>110</v>
      </c>
      <c r="C73" s="10" t="s">
        <v>203</v>
      </c>
      <c r="D73" s="10" t="s">
        <v>174</v>
      </c>
      <c r="E73" s="10" t="s">
        <v>296</v>
      </c>
      <c r="F73" s="29" t="s">
        <v>158</v>
      </c>
      <c r="G73" s="10" t="s">
        <v>477</v>
      </c>
      <c r="H73" s="10" t="e">
        <v>#N/A</v>
      </c>
      <c r="I73" s="10" t="s">
        <v>478</v>
      </c>
      <c r="J73" s="11" t="s">
        <v>479</v>
      </c>
    </row>
    <row r="74" spans="1:10" hidden="1" x14ac:dyDescent="0.2">
      <c r="A74" s="9" t="s">
        <v>604</v>
      </c>
      <c r="B74" s="28" t="s">
        <v>355</v>
      </c>
      <c r="C74" s="10" t="s">
        <v>296</v>
      </c>
      <c r="D74" s="10" t="s">
        <v>324</v>
      </c>
      <c r="E74" s="10" t="s">
        <v>324</v>
      </c>
      <c r="F74" s="29" t="s">
        <v>387</v>
      </c>
      <c r="G74" s="10" t="s">
        <v>480</v>
      </c>
      <c r="H74" s="10" t="e">
        <v>#N/A</v>
      </c>
      <c r="I74" s="10" t="s">
        <v>481</v>
      </c>
      <c r="J74" s="11" t="s">
        <v>482</v>
      </c>
    </row>
    <row r="75" spans="1:10" hidden="1" x14ac:dyDescent="0.2">
      <c r="A75" s="9" t="s">
        <v>605</v>
      </c>
      <c r="B75" s="28" t="s">
        <v>133</v>
      </c>
      <c r="C75" s="10" t="s">
        <v>377</v>
      </c>
      <c r="D75" s="10" t="s">
        <v>173</v>
      </c>
      <c r="E75" s="10" t="s">
        <v>202</v>
      </c>
      <c r="F75" s="29" t="s">
        <v>483</v>
      </c>
      <c r="G75" s="10" t="s">
        <v>484</v>
      </c>
      <c r="H75" s="10" t="e">
        <v>#N/A</v>
      </c>
      <c r="I75" s="10" t="s">
        <v>485</v>
      </c>
      <c r="J75" s="11" t="s">
        <v>486</v>
      </c>
    </row>
    <row r="76" spans="1:10" hidden="1" x14ac:dyDescent="0.2">
      <c r="A76" s="9" t="s">
        <v>487</v>
      </c>
      <c r="B76" s="28" t="s">
        <v>265</v>
      </c>
      <c r="C76" s="10" t="s">
        <v>377</v>
      </c>
      <c r="D76" s="10" t="s">
        <v>173</v>
      </c>
      <c r="E76" s="10" t="s">
        <v>296</v>
      </c>
      <c r="F76" s="29" t="s">
        <v>351</v>
      </c>
      <c r="G76" s="10" t="s">
        <v>488</v>
      </c>
      <c r="H76" s="10" t="e">
        <v>#N/A</v>
      </c>
      <c r="I76" s="10" t="s">
        <v>489</v>
      </c>
      <c r="J76" s="11" t="s">
        <v>490</v>
      </c>
    </row>
    <row r="77" spans="1:10" hidden="1" x14ac:dyDescent="0.2">
      <c r="A77" s="9" t="s">
        <v>491</v>
      </c>
      <c r="B77" s="28" t="s">
        <v>295</v>
      </c>
      <c r="C77" s="10" t="s">
        <v>175</v>
      </c>
      <c r="D77" s="10" t="s">
        <v>189</v>
      </c>
      <c r="E77" s="10" t="s">
        <v>157</v>
      </c>
      <c r="F77" s="29" t="s">
        <v>180</v>
      </c>
      <c r="G77" s="10" t="s">
        <v>492</v>
      </c>
      <c r="H77" s="10" t="e">
        <v>#N/A</v>
      </c>
      <c r="I77" s="10" t="s">
        <v>493</v>
      </c>
      <c r="J77" s="11" t="s">
        <v>494</v>
      </c>
    </row>
    <row r="78" spans="1:10" hidden="1" x14ac:dyDescent="0.2">
      <c r="A78" s="9" t="s">
        <v>495</v>
      </c>
      <c r="B78" s="28" t="s">
        <v>425</v>
      </c>
      <c r="C78" s="10" t="s">
        <v>377</v>
      </c>
      <c r="D78" s="10" t="s">
        <v>324</v>
      </c>
      <c r="E78" s="10" t="s">
        <v>324</v>
      </c>
      <c r="F78" s="29" t="s">
        <v>496</v>
      </c>
      <c r="G78" s="10" t="s">
        <v>497</v>
      </c>
      <c r="H78" s="10" t="e">
        <v>#N/A</v>
      </c>
      <c r="I78" s="10" t="s">
        <v>498</v>
      </c>
      <c r="J78" s="11" t="s">
        <v>499</v>
      </c>
    </row>
    <row r="79" spans="1:10" hidden="1" x14ac:dyDescent="0.2">
      <c r="A79" s="9" t="s">
        <v>606</v>
      </c>
      <c r="B79" s="28" t="s">
        <v>263</v>
      </c>
      <c r="C79" s="10" t="s">
        <v>324</v>
      </c>
      <c r="D79" s="10" t="s">
        <v>202</v>
      </c>
      <c r="E79" s="10" t="s">
        <v>226</v>
      </c>
      <c r="F79" s="29" t="s">
        <v>500</v>
      </c>
      <c r="G79" s="10" t="s">
        <v>501</v>
      </c>
      <c r="H79" s="10" t="e">
        <v>#N/A</v>
      </c>
      <c r="I79" s="10" t="s">
        <v>502</v>
      </c>
      <c r="J79" s="11" t="s">
        <v>115</v>
      </c>
    </row>
    <row r="80" spans="1:10" hidden="1" x14ac:dyDescent="0.2">
      <c r="A80" s="9" t="s">
        <v>503</v>
      </c>
      <c r="B80" s="28" t="s">
        <v>132</v>
      </c>
      <c r="C80" s="10" t="s">
        <v>67</v>
      </c>
      <c r="D80" s="10" t="s">
        <v>324</v>
      </c>
      <c r="E80" s="10" t="s">
        <v>202</v>
      </c>
      <c r="F80" s="29" t="s">
        <v>504</v>
      </c>
      <c r="G80" s="10" t="s">
        <v>505</v>
      </c>
      <c r="H80" s="10" t="e">
        <v>#N/A</v>
      </c>
      <c r="I80" s="10" t="s">
        <v>506</v>
      </c>
      <c r="J80" s="11" t="s">
        <v>507</v>
      </c>
    </row>
    <row r="81" spans="1:10" hidden="1" x14ac:dyDescent="0.2">
      <c r="A81" s="9" t="s">
        <v>508</v>
      </c>
      <c r="B81" s="28" t="s">
        <v>425</v>
      </c>
      <c r="C81" s="10" t="s">
        <v>202</v>
      </c>
      <c r="D81" s="10" t="s">
        <v>324</v>
      </c>
      <c r="E81" s="10" t="s">
        <v>324</v>
      </c>
      <c r="F81" s="29" t="s">
        <v>280</v>
      </c>
      <c r="G81" s="10" t="s">
        <v>509</v>
      </c>
      <c r="H81" s="10" t="e">
        <v>#N/A</v>
      </c>
      <c r="I81" s="10" t="s">
        <v>510</v>
      </c>
      <c r="J81" s="11" t="s">
        <v>511</v>
      </c>
    </row>
    <row r="82" spans="1:10" hidden="1" x14ac:dyDescent="0.2">
      <c r="A82" s="9" t="s">
        <v>512</v>
      </c>
      <c r="B82" s="28" t="s">
        <v>164</v>
      </c>
      <c r="C82" s="10" t="s">
        <v>67</v>
      </c>
      <c r="D82" s="10" t="s">
        <v>324</v>
      </c>
      <c r="E82" s="10" t="s">
        <v>174</v>
      </c>
      <c r="F82" s="29" t="s">
        <v>513</v>
      </c>
      <c r="G82" s="10" t="s">
        <v>514</v>
      </c>
      <c r="H82" s="10" t="e">
        <v>#N/A</v>
      </c>
      <c r="I82" s="10" t="s">
        <v>515</v>
      </c>
      <c r="J82" s="11" t="s">
        <v>516</v>
      </c>
    </row>
    <row r="83" spans="1:10" hidden="1" x14ac:dyDescent="0.2">
      <c r="A83" s="9" t="s">
        <v>607</v>
      </c>
      <c r="B83" s="28" t="s">
        <v>133</v>
      </c>
      <c r="C83" s="10" t="s">
        <v>174</v>
      </c>
      <c r="D83" s="10" t="s">
        <v>202</v>
      </c>
      <c r="E83" s="10" t="s">
        <v>174</v>
      </c>
      <c r="F83" s="29" t="s">
        <v>245</v>
      </c>
      <c r="G83" s="10" t="s">
        <v>517</v>
      </c>
      <c r="H83" s="10" t="e">
        <v>#N/A</v>
      </c>
      <c r="I83" s="10" t="s">
        <v>518</v>
      </c>
      <c r="J83" s="11" t="s">
        <v>519</v>
      </c>
    </row>
    <row r="84" spans="1:10" hidden="1" x14ac:dyDescent="0.2">
      <c r="A84" s="9" t="s">
        <v>520</v>
      </c>
      <c r="B84" s="28" t="s">
        <v>246</v>
      </c>
      <c r="C84" s="10" t="s">
        <v>174</v>
      </c>
      <c r="D84" s="10" t="s">
        <v>173</v>
      </c>
      <c r="E84" s="10" t="s">
        <v>174</v>
      </c>
      <c r="F84" s="29" t="s">
        <v>521</v>
      </c>
      <c r="G84" s="10" t="s">
        <v>522</v>
      </c>
      <c r="H84" s="10" t="e">
        <v>#N/A</v>
      </c>
      <c r="I84" s="10" t="s">
        <v>523</v>
      </c>
      <c r="J84" s="11" t="s">
        <v>524</v>
      </c>
    </row>
    <row r="85" spans="1:10" hidden="1" x14ac:dyDescent="0.2">
      <c r="A85" s="9" t="s">
        <v>525</v>
      </c>
      <c r="B85" s="28" t="s">
        <v>65</v>
      </c>
      <c r="C85" s="10" t="s">
        <v>67</v>
      </c>
      <c r="D85" s="10" t="s">
        <v>324</v>
      </c>
      <c r="E85" s="10" t="s">
        <v>324</v>
      </c>
      <c r="F85" s="29" t="s">
        <v>94</v>
      </c>
      <c r="G85" s="10" t="s">
        <v>526</v>
      </c>
      <c r="H85" s="10" t="e">
        <v>#N/A</v>
      </c>
      <c r="I85" s="10" t="s">
        <v>365</v>
      </c>
      <c r="J85" s="11" t="s">
        <v>527</v>
      </c>
    </row>
    <row r="86" spans="1:10" hidden="1" x14ac:dyDescent="0.2">
      <c r="A86" s="9" t="s">
        <v>608</v>
      </c>
      <c r="B86" s="28" t="s">
        <v>528</v>
      </c>
      <c r="C86" s="10" t="s">
        <v>175</v>
      </c>
      <c r="D86" s="10" t="s">
        <v>215</v>
      </c>
      <c r="E86" s="10" t="s">
        <v>202</v>
      </c>
      <c r="F86" s="29" t="s">
        <v>94</v>
      </c>
      <c r="G86" s="10" t="s">
        <v>529</v>
      </c>
      <c r="H86" s="10" t="e">
        <v>#N/A</v>
      </c>
      <c r="I86" s="10" t="s">
        <v>530</v>
      </c>
      <c r="J86" s="11" t="s">
        <v>531</v>
      </c>
    </row>
    <row r="87" spans="1:10" hidden="1" x14ac:dyDescent="0.2">
      <c r="A87" s="9" t="s">
        <v>532</v>
      </c>
      <c r="B87" s="28" t="s">
        <v>65</v>
      </c>
      <c r="C87" s="10" t="s">
        <v>324</v>
      </c>
      <c r="D87" s="10" t="s">
        <v>324</v>
      </c>
      <c r="E87" s="10" t="s">
        <v>173</v>
      </c>
      <c r="F87" s="29" t="s">
        <v>533</v>
      </c>
      <c r="G87" s="10" t="s">
        <v>534</v>
      </c>
      <c r="H87" s="10" t="e">
        <v>#N/A</v>
      </c>
      <c r="I87" s="10" t="s">
        <v>535</v>
      </c>
      <c r="J87" s="11" t="s">
        <v>536</v>
      </c>
    </row>
    <row r="88" spans="1:10" hidden="1" x14ac:dyDescent="0.2">
      <c r="A88" s="9" t="s">
        <v>537</v>
      </c>
      <c r="B88" s="28" t="s">
        <v>175</v>
      </c>
      <c r="C88" s="10" t="s">
        <v>173</v>
      </c>
      <c r="D88" s="10" t="s">
        <v>324</v>
      </c>
      <c r="E88" s="10" t="s">
        <v>324</v>
      </c>
      <c r="F88" s="29" t="s">
        <v>538</v>
      </c>
      <c r="G88" s="10" t="s">
        <v>539</v>
      </c>
      <c r="H88" s="10" t="e">
        <v>#N/A</v>
      </c>
      <c r="I88" s="10" t="s">
        <v>540</v>
      </c>
      <c r="J88" s="11" t="s">
        <v>541</v>
      </c>
    </row>
    <row r="89" spans="1:10" hidden="1" x14ac:dyDescent="0.2">
      <c r="A89" s="9" t="s">
        <v>542</v>
      </c>
      <c r="B89" s="28" t="s">
        <v>132</v>
      </c>
      <c r="C89" s="10" t="s">
        <v>215</v>
      </c>
      <c r="D89" s="10" t="s">
        <v>324</v>
      </c>
      <c r="E89" s="10" t="s">
        <v>173</v>
      </c>
      <c r="F89" s="29" t="s">
        <v>94</v>
      </c>
      <c r="G89" s="10" t="s">
        <v>543</v>
      </c>
      <c r="H89" s="10" t="e">
        <v>#N/A</v>
      </c>
      <c r="I89" s="10" t="s">
        <v>544</v>
      </c>
      <c r="J89" s="11" t="s">
        <v>545</v>
      </c>
    </row>
    <row r="90" spans="1:10" hidden="1" x14ac:dyDescent="0.2">
      <c r="A90" s="9" t="s">
        <v>546</v>
      </c>
      <c r="B90" s="28" t="s">
        <v>434</v>
      </c>
      <c r="C90" s="10" t="s">
        <v>174</v>
      </c>
      <c r="D90" s="10" t="s">
        <v>324</v>
      </c>
      <c r="E90" s="10" t="s">
        <v>513</v>
      </c>
      <c r="F90" s="29" t="s">
        <v>547</v>
      </c>
      <c r="G90" s="10" t="s">
        <v>548</v>
      </c>
      <c r="H90" s="10" t="e">
        <v>#N/A</v>
      </c>
      <c r="I90" s="10" t="s">
        <v>549</v>
      </c>
      <c r="J90" s="11" t="s">
        <v>550</v>
      </c>
    </row>
    <row r="91" spans="1:10" x14ac:dyDescent="0.2">
      <c r="A91" s="9" t="s">
        <v>551</v>
      </c>
      <c r="B91" s="28" t="s">
        <v>158</v>
      </c>
      <c r="C91" s="10" t="s">
        <v>173</v>
      </c>
      <c r="D91" s="10" t="s">
        <v>324</v>
      </c>
      <c r="E91" s="10" t="s">
        <v>174</v>
      </c>
      <c r="F91" s="29" t="s">
        <v>552</v>
      </c>
      <c r="G91" s="10" t="s">
        <v>553</v>
      </c>
      <c r="H91" s="10" t="e">
        <v>#N/A</v>
      </c>
      <c r="I91" s="10" t="s">
        <v>554</v>
      </c>
      <c r="J91" s="11" t="s">
        <v>555</v>
      </c>
    </row>
    <row r="92" spans="1:10" x14ac:dyDescent="0.2">
      <c r="A92" s="9" t="s">
        <v>609</v>
      </c>
      <c r="B92" s="28" t="s">
        <v>182</v>
      </c>
      <c r="C92" s="10" t="s">
        <v>173</v>
      </c>
      <c r="D92" s="10" t="s">
        <v>173</v>
      </c>
      <c r="E92" s="10" t="s">
        <v>377</v>
      </c>
      <c r="F92" s="29" t="s">
        <v>355</v>
      </c>
      <c r="G92" s="10" t="s">
        <v>556</v>
      </c>
      <c r="H92" s="10" t="e">
        <v>#N/A</v>
      </c>
      <c r="I92" s="10" t="s">
        <v>557</v>
      </c>
      <c r="J92" s="11" t="s">
        <v>558</v>
      </c>
    </row>
    <row r="93" spans="1:10" x14ac:dyDescent="0.2">
      <c r="A93" s="9" t="s">
        <v>559</v>
      </c>
      <c r="B93" s="28" t="s">
        <v>132</v>
      </c>
      <c r="C93" s="10" t="s">
        <v>377</v>
      </c>
      <c r="D93" s="10" t="s">
        <v>324</v>
      </c>
      <c r="E93" s="10" t="s">
        <v>202</v>
      </c>
      <c r="F93" s="29" t="s">
        <v>560</v>
      </c>
      <c r="G93" s="10" t="s">
        <v>561</v>
      </c>
      <c r="H93" s="10" t="e">
        <v>#N/A</v>
      </c>
      <c r="I93" s="10" t="s">
        <v>562</v>
      </c>
      <c r="J93" s="11" t="s">
        <v>563</v>
      </c>
    </row>
    <row r="94" spans="1:10" x14ac:dyDescent="0.2">
      <c r="A94" s="9" t="s">
        <v>564</v>
      </c>
      <c r="B94" s="28" t="s">
        <v>296</v>
      </c>
      <c r="C94" s="10" t="s">
        <v>173</v>
      </c>
      <c r="D94" s="10" t="s">
        <v>324</v>
      </c>
      <c r="E94" s="10" t="s">
        <v>324</v>
      </c>
      <c r="F94" s="29" t="s">
        <v>374</v>
      </c>
      <c r="G94" s="10" t="s">
        <v>565</v>
      </c>
      <c r="H94" s="10" t="e">
        <v>#N/A</v>
      </c>
      <c r="I94" s="10" t="s">
        <v>566</v>
      </c>
      <c r="J94" s="11" t="s">
        <v>567</v>
      </c>
    </row>
    <row r="95" spans="1:10" x14ac:dyDescent="0.2">
      <c r="A95" s="9" t="s">
        <v>568</v>
      </c>
      <c r="B95" s="28" t="s">
        <v>264</v>
      </c>
      <c r="C95" s="10" t="s">
        <v>377</v>
      </c>
      <c r="D95" s="10" t="s">
        <v>324</v>
      </c>
      <c r="E95" s="10" t="s">
        <v>173</v>
      </c>
      <c r="F95" s="29" t="s">
        <v>189</v>
      </c>
      <c r="G95" s="10" t="s">
        <v>569</v>
      </c>
      <c r="H95" s="10" t="e">
        <v>#N/A</v>
      </c>
      <c r="I95" s="10" t="s">
        <v>245</v>
      </c>
      <c r="J95" s="11" t="s">
        <v>570</v>
      </c>
    </row>
    <row r="96" spans="1:10" x14ac:dyDescent="0.2">
      <c r="A96" s="9" t="s">
        <v>571</v>
      </c>
      <c r="B96" s="28" t="s">
        <v>263</v>
      </c>
      <c r="C96" s="10" t="s">
        <v>377</v>
      </c>
      <c r="D96" s="10" t="s">
        <v>324</v>
      </c>
      <c r="E96" s="10" t="s">
        <v>377</v>
      </c>
      <c r="F96" s="29" t="s">
        <v>173</v>
      </c>
      <c r="G96" s="10" t="s">
        <v>572</v>
      </c>
      <c r="H96" s="10" t="e">
        <v>#N/A</v>
      </c>
      <c r="I96" s="10" t="s">
        <v>573</v>
      </c>
      <c r="J96" s="11" t="s">
        <v>574</v>
      </c>
    </row>
    <row r="97" spans="1:10" x14ac:dyDescent="0.2">
      <c r="A97" s="9" t="s">
        <v>610</v>
      </c>
      <c r="B97" s="28" t="s">
        <v>396</v>
      </c>
      <c r="C97" s="10" t="s">
        <v>202</v>
      </c>
      <c r="D97" s="10" t="s">
        <v>324</v>
      </c>
      <c r="E97" s="10" t="s">
        <v>324</v>
      </c>
      <c r="F97" s="29" t="s">
        <v>65</v>
      </c>
      <c r="G97" s="10" t="s">
        <v>575</v>
      </c>
      <c r="H97" s="10" t="e">
        <v>#N/A</v>
      </c>
      <c r="I97" s="10" t="s">
        <v>263</v>
      </c>
      <c r="J97" s="11" t="s">
        <v>576</v>
      </c>
    </row>
    <row r="98" spans="1:10" x14ac:dyDescent="0.2">
      <c r="A98" s="13" t="s">
        <v>611</v>
      </c>
      <c r="B98" s="30" t="s">
        <v>577</v>
      </c>
      <c r="C98" s="14" t="s">
        <v>92</v>
      </c>
      <c r="D98" s="14" t="s">
        <v>66</v>
      </c>
      <c r="E98" s="14" t="s">
        <v>355</v>
      </c>
      <c r="F98" s="31" t="s">
        <v>578</v>
      </c>
      <c r="G98" s="14" t="s">
        <v>579</v>
      </c>
      <c r="H98" s="14" t="e">
        <v>#N/A</v>
      </c>
      <c r="I98" s="14" t="s">
        <v>513</v>
      </c>
      <c r="J98" s="15" t="s">
        <v>580</v>
      </c>
    </row>
  </sheetData>
  <mergeCells count="3">
    <mergeCell ref="A1:A3"/>
    <mergeCell ref="B1:F1"/>
    <mergeCell ref="G1:J1"/>
  </mergeCells>
  <pageMargins left="0.7" right="0.7" top="0.75" bottom="0.75" header="0.3" footer="0.3"/>
  <pageSetup orientation="landscape" horizontalDpi="0" verticalDpi="0"/>
  <ignoredErrors>
    <ignoredError sqref="A1:J3 A5:J6 B4:J4 A8:J8 B7:J7 A12:J12 B9:J9 B10:J10 B11:J11 A14:J14 B13:J13 A16:J16 B15:J15 A18:J21 B17:J17 A23:J25 B22:J22 A27:J28 B26:J26 A33:J33 B29:J29 B30:J30 B31:J31 B32:J32 A35:J38 B34:J34 A40:J46 B39:J39 A48:J48 B47:J47 A51:J51 B49:J49 B50:J50 A53:J56 B52:J52 A58:J60 B57:J57 A62:J65 B61:J61 A67:J73 B66:J66 A76:J78 B74:J74 B75:J75 A80:J82 B79:J79 A84:J85 B83:J83 A87:J91 B86:J86 A93:J96 B92:J92 B98:J98 B97:J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summ_cities</vt:lpstr>
      <vt:lpstr>comparison</vt:lpstr>
      <vt:lpstr>table</vt:lpstr>
      <vt:lpstr>pasted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2022-12-10T17:26:19Z</dcterms:created>
  <dcterms:modified xsi:type="dcterms:W3CDTF">2023-03-22T16:45:18Z</dcterms:modified>
</cp:coreProperties>
</file>