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7B2A3663-44E3-D543-90C5-B92DF1E7EC6E}" xr6:coauthVersionLast="47" xr6:coauthVersionMax="47" xr10:uidLastSave="{00000000-0000-0000-0000-000000000000}"/>
  <bookViews>
    <workbookView xWindow="62340" yWindow="6280" windowWidth="29040" windowHeight="17520" xr2:uid="{B38823E2-9AAF-4849-A302-784C5AB9E0F5}"/>
  </bookViews>
  <sheets>
    <sheet name="prep_table" sheetId="27" r:id="rId1"/>
    <sheet name="Quantseq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34" l="1"/>
  <c r="E76" i="34" l="1"/>
  <c r="D91" i="34"/>
  <c r="E89" i="34"/>
  <c r="G64" i="34"/>
  <c r="K53" i="34"/>
  <c r="B48" i="34"/>
  <c r="B45" i="34"/>
  <c r="N44" i="34"/>
  <c r="N33" i="34"/>
  <c r="M33" i="34"/>
  <c r="L33" i="34"/>
  <c r="K33" i="34"/>
  <c r="J33" i="34"/>
  <c r="I33" i="34"/>
  <c r="H33" i="34"/>
  <c r="G33" i="34"/>
  <c r="F33" i="34"/>
  <c r="C33" i="34"/>
  <c r="N32" i="34"/>
  <c r="G32" i="34"/>
  <c r="N31" i="34"/>
  <c r="L31" i="34"/>
  <c r="K31" i="34"/>
  <c r="G31" i="34"/>
  <c r="N30" i="34"/>
  <c r="M30" i="34"/>
  <c r="N29" i="34"/>
  <c r="K29" i="34"/>
  <c r="F29" i="34"/>
  <c r="D29" i="34"/>
  <c r="N28" i="34"/>
  <c r="F28" i="34"/>
  <c r="N27" i="34"/>
  <c r="J27" i="34"/>
  <c r="H27" i="34"/>
  <c r="E27" i="34"/>
  <c r="N26" i="34"/>
  <c r="J26" i="34"/>
  <c r="N24" i="34"/>
  <c r="M24" i="34"/>
  <c r="L24" i="34"/>
  <c r="K24" i="34"/>
  <c r="J24" i="34"/>
  <c r="I24" i="34"/>
  <c r="H24" i="34"/>
  <c r="G24" i="34"/>
  <c r="F24" i="34"/>
  <c r="C24" i="34"/>
  <c r="N23" i="34"/>
  <c r="G23" i="34"/>
  <c r="N22" i="34"/>
  <c r="L22" i="34"/>
  <c r="K22" i="34"/>
  <c r="G22" i="34"/>
  <c r="N21" i="34"/>
  <c r="M21" i="34"/>
  <c r="N20" i="34"/>
  <c r="K20" i="34"/>
  <c r="F20" i="34"/>
  <c r="D20" i="34"/>
  <c r="N19" i="34"/>
  <c r="F19" i="34"/>
  <c r="N18" i="34"/>
  <c r="J18" i="34"/>
  <c r="H18" i="34"/>
  <c r="E18" i="34"/>
  <c r="N17" i="34"/>
  <c r="J17" i="34"/>
  <c r="L53" i="34"/>
  <c r="L54" i="34"/>
  <c r="E51" i="34"/>
  <c r="E53" i="34"/>
  <c r="E52" i="34"/>
  <c r="G13" i="34"/>
  <c r="H13" i="34" s="1"/>
  <c r="F13" i="34"/>
  <c r="E33" i="34"/>
  <c r="D33" i="34"/>
  <c r="M32" i="34"/>
  <c r="L32" i="34"/>
  <c r="K32" i="34"/>
  <c r="J32" i="34"/>
  <c r="I32" i="34"/>
  <c r="H32" i="34"/>
  <c r="F32" i="34"/>
  <c r="E32" i="34"/>
  <c r="D32" i="34"/>
  <c r="C32" i="34"/>
  <c r="M31" i="34"/>
  <c r="J31" i="34"/>
  <c r="I31" i="34"/>
  <c r="H31" i="34"/>
  <c r="F31" i="34"/>
  <c r="E31" i="34"/>
  <c r="D31" i="34"/>
  <c r="C31" i="34"/>
  <c r="L30" i="34"/>
  <c r="K30" i="34"/>
  <c r="J30" i="34"/>
  <c r="I30" i="34"/>
  <c r="H30" i="34"/>
  <c r="G30" i="34"/>
  <c r="F30" i="34"/>
  <c r="E30" i="34"/>
  <c r="D30" i="34"/>
  <c r="C30" i="34"/>
  <c r="M29" i="34"/>
  <c r="L29" i="34"/>
  <c r="J29" i="34"/>
  <c r="I29" i="34"/>
  <c r="H29" i="34"/>
  <c r="G29" i="34"/>
  <c r="E29" i="34"/>
  <c r="C29" i="34"/>
  <c r="M28" i="34"/>
  <c r="L28" i="34"/>
  <c r="K28" i="34"/>
  <c r="J28" i="34"/>
  <c r="I28" i="34"/>
  <c r="H28" i="34"/>
  <c r="G28" i="34"/>
  <c r="E28" i="34"/>
  <c r="D28" i="34"/>
  <c r="C28" i="34"/>
  <c r="M27" i="34"/>
  <c r="L27" i="34"/>
  <c r="K27" i="34"/>
  <c r="I27" i="34"/>
  <c r="G27" i="34"/>
  <c r="F27" i="34"/>
  <c r="D27" i="34"/>
  <c r="C27" i="34"/>
  <c r="M26" i="34"/>
  <c r="L26" i="34"/>
  <c r="K26" i="34"/>
  <c r="I26" i="34"/>
  <c r="H26" i="34"/>
  <c r="G26" i="34"/>
  <c r="F26" i="34"/>
  <c r="E26" i="34"/>
  <c r="D26" i="34"/>
  <c r="C26" i="34"/>
  <c r="E24" i="34"/>
  <c r="D24" i="34"/>
  <c r="M23" i="34"/>
  <c r="L23" i="34"/>
  <c r="K23" i="34"/>
  <c r="J23" i="34"/>
  <c r="I23" i="34"/>
  <c r="H23" i="34"/>
  <c r="F23" i="34"/>
  <c r="E23" i="34"/>
  <c r="D23" i="34"/>
  <c r="C23" i="34"/>
  <c r="M22" i="34"/>
  <c r="J22" i="34"/>
  <c r="I22" i="34"/>
  <c r="H22" i="34"/>
  <c r="F22" i="34"/>
  <c r="E22" i="34"/>
  <c r="D22" i="34"/>
  <c r="C22" i="34"/>
  <c r="L21" i="34"/>
  <c r="K21" i="34"/>
  <c r="J21" i="34"/>
  <c r="I21" i="34"/>
  <c r="H21" i="34"/>
  <c r="G21" i="34"/>
  <c r="F21" i="34"/>
  <c r="E21" i="34"/>
  <c r="D21" i="34"/>
  <c r="C21" i="34"/>
  <c r="M20" i="34"/>
  <c r="L20" i="34"/>
  <c r="J20" i="34"/>
  <c r="I20" i="34"/>
  <c r="H20" i="34"/>
  <c r="G20" i="34"/>
  <c r="E20" i="34"/>
  <c r="C20" i="34"/>
  <c r="M19" i="34"/>
  <c r="L19" i="34"/>
  <c r="K19" i="34"/>
  <c r="J19" i="34"/>
  <c r="I19" i="34"/>
  <c r="H19" i="34"/>
  <c r="G19" i="34"/>
  <c r="E19" i="34"/>
  <c r="D19" i="34"/>
  <c r="C19" i="34"/>
  <c r="M18" i="34"/>
  <c r="L18" i="34"/>
  <c r="K18" i="34"/>
  <c r="I18" i="34"/>
  <c r="G18" i="34"/>
  <c r="F18" i="34"/>
  <c r="D18" i="34"/>
  <c r="C18" i="34"/>
  <c r="M17" i="34"/>
  <c r="L17" i="34"/>
  <c r="K17" i="34"/>
  <c r="I17" i="34"/>
  <c r="H17" i="34"/>
  <c r="G17" i="34"/>
  <c r="F17" i="34"/>
  <c r="E17" i="34"/>
  <c r="D17" i="34"/>
  <c r="C17" i="34"/>
  <c r="N113" i="34" a="1"/>
  <c r="N113" i="34" s="1"/>
  <c r="M113" i="34" a="1"/>
  <c r="M113" i="34" s="1"/>
  <c r="L113" i="34" a="1"/>
  <c r="L113" i="34" s="1"/>
  <c r="K113" i="34" a="1"/>
  <c r="K113" i="34" s="1"/>
  <c r="J113" i="34" a="1"/>
  <c r="J113" i="34" s="1"/>
  <c r="I113" i="34" a="1"/>
  <c r="I113" i="34" s="1"/>
  <c r="H113" i="34" a="1"/>
  <c r="H113" i="34" s="1"/>
  <c r="G113" i="34" a="1"/>
  <c r="G113" i="34" s="1"/>
  <c r="F113" i="34" a="1"/>
  <c r="F113" i="34" s="1"/>
  <c r="E113" i="34" a="1"/>
  <c r="E113" i="34" s="1"/>
  <c r="D113" i="34" a="1"/>
  <c r="D113" i="34" s="1"/>
  <c r="C113" i="34" a="1"/>
  <c r="C113" i="34" s="1"/>
  <c r="G103" i="34"/>
  <c r="E88" i="34"/>
  <c r="E77" i="34"/>
  <c r="C70" i="34"/>
  <c r="B67" i="34"/>
  <c r="H61" i="34"/>
  <c r="G57" i="34"/>
  <c r="K54" i="34"/>
  <c r="J54" i="34"/>
  <c r="J53" i="34"/>
  <c r="K52" i="34"/>
  <c r="L52" i="34" s="1"/>
  <c r="L55" i="34" s="1"/>
  <c r="J52" i="34"/>
  <c r="G12" i="34"/>
  <c r="H12" i="34" s="1"/>
  <c r="F12" i="34"/>
  <c r="N96" i="27"/>
  <c r="M42" i="34" s="1"/>
  <c r="N97" i="27"/>
  <c r="N42" i="34" s="1"/>
  <c r="B68" i="34" l="1"/>
  <c r="E78" i="34"/>
  <c r="E91" i="34"/>
  <c r="B75" i="34"/>
  <c r="B44" i="34"/>
  <c r="B50" i="34"/>
  <c r="B60" i="34"/>
  <c r="K55" i="34"/>
  <c r="E54" i="34"/>
  <c r="P2" i="27" l="1"/>
  <c r="AA2" i="27" l="1"/>
  <c r="AB2" i="27" s="1"/>
  <c r="C94" i="34" s="1"/>
  <c r="AA97" i="27"/>
  <c r="AB97" i="27" s="1"/>
  <c r="N101" i="34" s="1"/>
  <c r="P97" i="27"/>
  <c r="L97" i="27"/>
  <c r="AA96" i="27"/>
  <c r="AB96" i="27" s="1"/>
  <c r="N100" i="34" s="1"/>
  <c r="P96" i="27"/>
  <c r="L96" i="27"/>
  <c r="AA95" i="27"/>
  <c r="AB95" i="27" s="1"/>
  <c r="N99" i="34" s="1"/>
  <c r="P95" i="27"/>
  <c r="N95" i="27"/>
  <c r="L42" i="34" s="1"/>
  <c r="L95" i="27"/>
  <c r="AA94" i="27"/>
  <c r="AB94" i="27" s="1"/>
  <c r="N98" i="34" s="1"/>
  <c r="P94" i="27"/>
  <c r="N94" i="27"/>
  <c r="K42" i="34" s="1"/>
  <c r="L94" i="27"/>
  <c r="AA93" i="27"/>
  <c r="AB93" i="27" s="1"/>
  <c r="N97" i="34" s="1"/>
  <c r="P93" i="27"/>
  <c r="N93" i="27"/>
  <c r="J42" i="34" s="1"/>
  <c r="L93" i="27"/>
  <c r="AA92" i="27"/>
  <c r="AB92" i="27" s="1"/>
  <c r="N96" i="34" s="1"/>
  <c r="P92" i="27"/>
  <c r="N92" i="27"/>
  <c r="I42" i="34" s="1"/>
  <c r="L92" i="27"/>
  <c r="AA91" i="27"/>
  <c r="AB91" i="27" s="1"/>
  <c r="N95" i="34" s="1"/>
  <c r="P91" i="27"/>
  <c r="N91" i="27"/>
  <c r="H42" i="34" s="1"/>
  <c r="L91" i="27"/>
  <c r="AA90" i="27"/>
  <c r="AB90" i="27" s="1"/>
  <c r="N94" i="34" s="1"/>
  <c r="P90" i="27"/>
  <c r="N90" i="27"/>
  <c r="G42" i="34" s="1"/>
  <c r="L90" i="27"/>
  <c r="AA89" i="27"/>
  <c r="AB89" i="27" s="1"/>
  <c r="M101" i="34" s="1"/>
  <c r="P89" i="27"/>
  <c r="N89" i="27"/>
  <c r="F42" i="34" s="1"/>
  <c r="L89" i="27"/>
  <c r="AA88" i="27"/>
  <c r="AB88" i="27" s="1"/>
  <c r="M100" i="34" s="1"/>
  <c r="P88" i="27"/>
  <c r="N88" i="27"/>
  <c r="E42" i="34" s="1"/>
  <c r="L88" i="27"/>
  <c r="AA87" i="27"/>
  <c r="AB87" i="27" s="1"/>
  <c r="M99" i="34" s="1"/>
  <c r="P87" i="27"/>
  <c r="N87" i="27"/>
  <c r="D42" i="34" s="1"/>
  <c r="L87" i="27"/>
  <c r="AA86" i="27"/>
  <c r="AB86" i="27" s="1"/>
  <c r="M98" i="34" s="1"/>
  <c r="P86" i="27"/>
  <c r="N86" i="27"/>
  <c r="L86" i="27"/>
  <c r="AA85" i="27"/>
  <c r="AB85" i="27" s="1"/>
  <c r="M97" i="34" s="1"/>
  <c r="P85" i="27"/>
  <c r="N85" i="27"/>
  <c r="M41" i="34" s="1"/>
  <c r="L85" i="27"/>
  <c r="AA84" i="27"/>
  <c r="AB84" i="27" s="1"/>
  <c r="M96" i="34" s="1"/>
  <c r="P84" i="27"/>
  <c r="N84" i="27"/>
  <c r="L41" i="34" s="1"/>
  <c r="L84" i="27"/>
  <c r="AA83" i="27"/>
  <c r="AB83" i="27" s="1"/>
  <c r="M95" i="34" s="1"/>
  <c r="P83" i="27"/>
  <c r="N83" i="27"/>
  <c r="K41" i="34" s="1"/>
  <c r="L83" i="27"/>
  <c r="AA82" i="27"/>
  <c r="AB82" i="27" s="1"/>
  <c r="M94" i="34" s="1"/>
  <c r="P82" i="27"/>
  <c r="N82" i="27"/>
  <c r="J41" i="34" s="1"/>
  <c r="L82" i="27"/>
  <c r="AA81" i="27"/>
  <c r="AB81" i="27" s="1"/>
  <c r="L101" i="34" s="1"/>
  <c r="P81" i="27"/>
  <c r="N81" i="27"/>
  <c r="I41" i="34" s="1"/>
  <c r="L81" i="27"/>
  <c r="AA80" i="27"/>
  <c r="AB80" i="27" s="1"/>
  <c r="L100" i="34" s="1"/>
  <c r="P80" i="27"/>
  <c r="N80" i="27"/>
  <c r="H41" i="34" s="1"/>
  <c r="L80" i="27"/>
  <c r="AA79" i="27"/>
  <c r="AB79" i="27" s="1"/>
  <c r="L99" i="34" s="1"/>
  <c r="P79" i="27"/>
  <c r="N79" i="27"/>
  <c r="G41" i="34" s="1"/>
  <c r="L79" i="27"/>
  <c r="AA78" i="27"/>
  <c r="AB78" i="27" s="1"/>
  <c r="L98" i="34" s="1"/>
  <c r="P78" i="27"/>
  <c r="N78" i="27"/>
  <c r="F41" i="34" s="1"/>
  <c r="L78" i="27"/>
  <c r="AA77" i="27"/>
  <c r="AB77" i="27" s="1"/>
  <c r="L97" i="34" s="1"/>
  <c r="P77" i="27"/>
  <c r="N77" i="27"/>
  <c r="L77" i="27"/>
  <c r="AA76" i="27"/>
  <c r="AB76" i="27" s="1"/>
  <c r="L96" i="34" s="1"/>
  <c r="P76" i="27"/>
  <c r="N76" i="27"/>
  <c r="L76" i="27"/>
  <c r="AA75" i="27"/>
  <c r="AB75" i="27" s="1"/>
  <c r="L95" i="34" s="1"/>
  <c r="P75" i="27"/>
  <c r="N75" i="27"/>
  <c r="E41" i="34" s="1"/>
  <c r="L75" i="27"/>
  <c r="AA74" i="27"/>
  <c r="AB74" i="27" s="1"/>
  <c r="L94" i="34" s="1"/>
  <c r="P74" i="27"/>
  <c r="N74" i="27"/>
  <c r="L74" i="27"/>
  <c r="AA73" i="27"/>
  <c r="AB73" i="27" s="1"/>
  <c r="K101" i="34" s="1"/>
  <c r="P73" i="27"/>
  <c r="N73" i="27"/>
  <c r="L73" i="27"/>
  <c r="AA72" i="27"/>
  <c r="AB72" i="27" s="1"/>
  <c r="K100" i="34" s="1"/>
  <c r="P72" i="27"/>
  <c r="N72" i="27"/>
  <c r="L72" i="27"/>
  <c r="AA71" i="27"/>
  <c r="AB71" i="27" s="1"/>
  <c r="K99" i="34" s="1"/>
  <c r="P71" i="27"/>
  <c r="N71" i="27"/>
  <c r="L71" i="27"/>
  <c r="AA70" i="27"/>
  <c r="AB70" i="27" s="1"/>
  <c r="K98" i="34" s="1"/>
  <c r="P70" i="27"/>
  <c r="N70" i="27"/>
  <c r="L40" i="34" s="1"/>
  <c r="L70" i="27"/>
  <c r="AA69" i="27"/>
  <c r="AB69" i="27" s="1"/>
  <c r="K97" i="34" s="1"/>
  <c r="P69" i="27"/>
  <c r="N69" i="27"/>
  <c r="K40" i="34" s="1"/>
  <c r="L69" i="27"/>
  <c r="AA68" i="27"/>
  <c r="AB68" i="27" s="1"/>
  <c r="K96" i="34" s="1"/>
  <c r="P68" i="27"/>
  <c r="N68" i="27"/>
  <c r="J40" i="34" s="1"/>
  <c r="L68" i="27"/>
  <c r="AA67" i="27"/>
  <c r="AB67" i="27" s="1"/>
  <c r="K95" i="34" s="1"/>
  <c r="P67" i="27"/>
  <c r="N67" i="27"/>
  <c r="I40" i="34" s="1"/>
  <c r="L67" i="27"/>
  <c r="AA66" i="27"/>
  <c r="AB66" i="27" s="1"/>
  <c r="K94" i="34" s="1"/>
  <c r="P66" i="27"/>
  <c r="N66" i="27"/>
  <c r="H40" i="34" s="1"/>
  <c r="L66" i="27"/>
  <c r="AA65" i="27"/>
  <c r="AB65" i="27" s="1"/>
  <c r="J101" i="34" s="1"/>
  <c r="P65" i="27"/>
  <c r="N65" i="27"/>
  <c r="G40" i="34" s="1"/>
  <c r="L65" i="27"/>
  <c r="AA64" i="27"/>
  <c r="AB64" i="27" s="1"/>
  <c r="J100" i="34" s="1"/>
  <c r="P64" i="27"/>
  <c r="N64" i="27"/>
  <c r="F40" i="34" s="1"/>
  <c r="L64" i="27"/>
  <c r="AA63" i="27"/>
  <c r="AB63" i="27" s="1"/>
  <c r="J99" i="34" s="1"/>
  <c r="P63" i="27"/>
  <c r="N63" i="27"/>
  <c r="E40" i="34" s="1"/>
  <c r="L63" i="27"/>
  <c r="AA62" i="27"/>
  <c r="AB62" i="27" s="1"/>
  <c r="J98" i="34" s="1"/>
  <c r="P62" i="27"/>
  <c r="N62" i="27"/>
  <c r="L62" i="27"/>
  <c r="AA61" i="27"/>
  <c r="AB61" i="27" s="1"/>
  <c r="J97" i="34" s="1"/>
  <c r="P61" i="27"/>
  <c r="N61" i="27"/>
  <c r="L61" i="27"/>
  <c r="AA60" i="27"/>
  <c r="AB60" i="27" s="1"/>
  <c r="J96" i="34" s="1"/>
  <c r="P60" i="27"/>
  <c r="N60" i="27"/>
  <c r="N39" i="34" s="1"/>
  <c r="L60" i="27"/>
  <c r="AA59" i="27"/>
  <c r="AB59" i="27" s="1"/>
  <c r="J95" i="34" s="1"/>
  <c r="P59" i="27"/>
  <c r="N59" i="27"/>
  <c r="M39" i="34" s="1"/>
  <c r="L59" i="27"/>
  <c r="AA58" i="27"/>
  <c r="AB58" i="27" s="1"/>
  <c r="J94" i="34" s="1"/>
  <c r="P58" i="27"/>
  <c r="N58" i="27"/>
  <c r="L39" i="34" s="1"/>
  <c r="L58" i="27"/>
  <c r="AA57" i="27"/>
  <c r="AB57" i="27" s="1"/>
  <c r="I101" i="34" s="1"/>
  <c r="P57" i="27"/>
  <c r="N57" i="27"/>
  <c r="K39" i="34" s="1"/>
  <c r="L57" i="27"/>
  <c r="AA56" i="27"/>
  <c r="AB56" i="27" s="1"/>
  <c r="I100" i="34" s="1"/>
  <c r="P56" i="27"/>
  <c r="N56" i="27"/>
  <c r="J39" i="34" s="1"/>
  <c r="L56" i="27"/>
  <c r="AA55" i="27"/>
  <c r="AB55" i="27" s="1"/>
  <c r="I99" i="34" s="1"/>
  <c r="P55" i="27"/>
  <c r="N55" i="27"/>
  <c r="I39" i="34" s="1"/>
  <c r="L55" i="27"/>
  <c r="AA54" i="27"/>
  <c r="AB54" i="27" s="1"/>
  <c r="I98" i="34" s="1"/>
  <c r="P54" i="27"/>
  <c r="N54" i="27"/>
  <c r="H39" i="34" s="1"/>
  <c r="L54" i="27"/>
  <c r="AA53" i="27"/>
  <c r="AB53" i="27" s="1"/>
  <c r="I97" i="34" s="1"/>
  <c r="P53" i="27"/>
  <c r="N53" i="27"/>
  <c r="G39" i="34" s="1"/>
  <c r="L53" i="27"/>
  <c r="AA52" i="27"/>
  <c r="AB52" i="27" s="1"/>
  <c r="I96" i="34" s="1"/>
  <c r="P52" i="27"/>
  <c r="N52" i="27"/>
  <c r="F39" i="34" s="1"/>
  <c r="L52" i="27"/>
  <c r="AA51" i="27"/>
  <c r="AB51" i="27" s="1"/>
  <c r="I95" i="34" s="1"/>
  <c r="P51" i="27"/>
  <c r="N51" i="27"/>
  <c r="E39" i="34" s="1"/>
  <c r="L51" i="27"/>
  <c r="AA50" i="27"/>
  <c r="AB50" i="27" s="1"/>
  <c r="I94" i="34" s="1"/>
  <c r="P50" i="27"/>
  <c r="N50" i="27"/>
  <c r="L50" i="27"/>
  <c r="AA49" i="27"/>
  <c r="AB49" i="27" s="1"/>
  <c r="H101" i="34" s="1"/>
  <c r="P49" i="27"/>
  <c r="N49" i="27"/>
  <c r="L49" i="27"/>
  <c r="AA48" i="27"/>
  <c r="AB48" i="27" s="1"/>
  <c r="H100" i="34" s="1"/>
  <c r="P48" i="27"/>
  <c r="N48" i="27"/>
  <c r="N38" i="34" s="1"/>
  <c r="L48" i="27"/>
  <c r="AA47" i="27"/>
  <c r="AB47" i="27" s="1"/>
  <c r="H99" i="34" s="1"/>
  <c r="P47" i="27"/>
  <c r="N47" i="27"/>
  <c r="M38" i="34" s="1"/>
  <c r="L47" i="27"/>
  <c r="AA46" i="27"/>
  <c r="AB46" i="27" s="1"/>
  <c r="H98" i="34" s="1"/>
  <c r="P46" i="27"/>
  <c r="N46" i="27"/>
  <c r="L38" i="34" s="1"/>
  <c r="L46" i="27"/>
  <c r="AA45" i="27"/>
  <c r="AB45" i="27" s="1"/>
  <c r="H97" i="34" s="1"/>
  <c r="P45" i="27"/>
  <c r="N45" i="27"/>
  <c r="K38" i="34" s="1"/>
  <c r="L45" i="27"/>
  <c r="AA44" i="27"/>
  <c r="AB44" i="27" s="1"/>
  <c r="H96" i="34" s="1"/>
  <c r="P44" i="27"/>
  <c r="N44" i="27"/>
  <c r="J38" i="34" s="1"/>
  <c r="L44" i="27"/>
  <c r="AA43" i="27"/>
  <c r="AB43" i="27" s="1"/>
  <c r="H95" i="34" s="1"/>
  <c r="P43" i="27"/>
  <c r="N43" i="27"/>
  <c r="L43" i="27"/>
  <c r="AA42" i="27"/>
  <c r="AB42" i="27" s="1"/>
  <c r="H94" i="34" s="1"/>
  <c r="P42" i="27"/>
  <c r="N42" i="27"/>
  <c r="G38" i="34" s="1"/>
  <c r="L42" i="27"/>
  <c r="AA41" i="27"/>
  <c r="AB41" i="27" s="1"/>
  <c r="G101" i="34" s="1"/>
  <c r="P41" i="27"/>
  <c r="N41" i="27"/>
  <c r="F38" i="34" s="1"/>
  <c r="L41" i="27"/>
  <c r="AA40" i="27"/>
  <c r="AB40" i="27" s="1"/>
  <c r="G100" i="34" s="1"/>
  <c r="P40" i="27"/>
  <c r="N40" i="27"/>
  <c r="E38" i="34" s="1"/>
  <c r="L40" i="27"/>
  <c r="AA39" i="27"/>
  <c r="AB39" i="27" s="1"/>
  <c r="G99" i="34" s="1"/>
  <c r="P39" i="27"/>
  <c r="N39" i="27"/>
  <c r="D38" i="34" s="1"/>
  <c r="L39" i="27"/>
  <c r="AA38" i="27"/>
  <c r="AB38" i="27" s="1"/>
  <c r="G98" i="34" s="1"/>
  <c r="P38" i="27"/>
  <c r="N38" i="27"/>
  <c r="C38" i="34" s="1"/>
  <c r="L38" i="27"/>
  <c r="AA37" i="27"/>
  <c r="AB37" i="27" s="1"/>
  <c r="G97" i="34" s="1"/>
  <c r="P37" i="27"/>
  <c r="N37" i="27"/>
  <c r="N37" i="34" s="1"/>
  <c r="L37" i="27"/>
  <c r="AA36" i="27"/>
  <c r="AB36" i="27" s="1"/>
  <c r="G96" i="34" s="1"/>
  <c r="P36" i="27"/>
  <c r="N36" i="27"/>
  <c r="M37" i="34" s="1"/>
  <c r="L36" i="27"/>
  <c r="AA35" i="27"/>
  <c r="AB35" i="27" s="1"/>
  <c r="G95" i="34" s="1"/>
  <c r="P35" i="27"/>
  <c r="N35" i="27"/>
  <c r="L37" i="34" s="1"/>
  <c r="L35" i="27"/>
  <c r="AA34" i="27"/>
  <c r="AB34" i="27" s="1"/>
  <c r="G94" i="34" s="1"/>
  <c r="P34" i="27"/>
  <c r="N34" i="27"/>
  <c r="K37" i="34" s="1"/>
  <c r="L34" i="27"/>
  <c r="AA33" i="27"/>
  <c r="AB33" i="27" s="1"/>
  <c r="F101" i="34" s="1"/>
  <c r="P33" i="27"/>
  <c r="N33" i="27"/>
  <c r="J37" i="34" s="1"/>
  <c r="L33" i="27"/>
  <c r="AA32" i="27"/>
  <c r="AB32" i="27" s="1"/>
  <c r="F100" i="34" s="1"/>
  <c r="P32" i="27"/>
  <c r="N32" i="27"/>
  <c r="I37" i="34" s="1"/>
  <c r="L32" i="27"/>
  <c r="AA31" i="27"/>
  <c r="AB31" i="27" s="1"/>
  <c r="F99" i="34" s="1"/>
  <c r="P31" i="27"/>
  <c r="N31" i="27"/>
  <c r="H37" i="34" s="1"/>
  <c r="L31" i="27"/>
  <c r="AA30" i="27"/>
  <c r="AB30" i="27" s="1"/>
  <c r="F98" i="34" s="1"/>
  <c r="P30" i="27"/>
  <c r="N30" i="27"/>
  <c r="G37" i="34" s="1"/>
  <c r="L30" i="27"/>
  <c r="AA29" i="27"/>
  <c r="AB29" i="27" s="1"/>
  <c r="F97" i="34" s="1"/>
  <c r="P29" i="27"/>
  <c r="N29" i="27"/>
  <c r="F37" i="34" s="1"/>
  <c r="L29" i="27"/>
  <c r="AA28" i="27"/>
  <c r="AB28" i="27" s="1"/>
  <c r="F96" i="34" s="1"/>
  <c r="P28" i="27"/>
  <c r="N28" i="27"/>
  <c r="E37" i="34" s="1"/>
  <c r="L28" i="27"/>
  <c r="AA27" i="27"/>
  <c r="AB27" i="27" s="1"/>
  <c r="F95" i="34" s="1"/>
  <c r="P27" i="27"/>
  <c r="N27" i="27"/>
  <c r="D37" i="34" s="1"/>
  <c r="L27" i="27"/>
  <c r="AA26" i="27"/>
  <c r="AB26" i="27" s="1"/>
  <c r="F94" i="34" s="1"/>
  <c r="P26" i="27"/>
  <c r="N26" i="27"/>
  <c r="C37" i="34" s="1"/>
  <c r="L26" i="27"/>
  <c r="AA25" i="27"/>
  <c r="AB25" i="27" s="1"/>
  <c r="E101" i="34" s="1"/>
  <c r="P25" i="27"/>
  <c r="N25" i="27"/>
  <c r="N36" i="34" s="1"/>
  <c r="L25" i="27"/>
  <c r="AA24" i="27"/>
  <c r="AB24" i="27" s="1"/>
  <c r="E100" i="34" s="1"/>
  <c r="P24" i="27"/>
  <c r="N24" i="27"/>
  <c r="M36" i="34" s="1"/>
  <c r="L24" i="27"/>
  <c r="AA23" i="27"/>
  <c r="AB23" i="27" s="1"/>
  <c r="E99" i="34" s="1"/>
  <c r="P23" i="27"/>
  <c r="N23" i="27"/>
  <c r="L36" i="34" s="1"/>
  <c r="L23" i="27"/>
  <c r="AA22" i="27"/>
  <c r="AB22" i="27" s="1"/>
  <c r="E98" i="34" s="1"/>
  <c r="P22" i="27"/>
  <c r="N22" i="27"/>
  <c r="K36" i="34" s="1"/>
  <c r="L22" i="27"/>
  <c r="AA21" i="27"/>
  <c r="AB21" i="27" s="1"/>
  <c r="E97" i="34" s="1"/>
  <c r="P21" i="27"/>
  <c r="N21" i="27"/>
  <c r="J36" i="34" s="1"/>
  <c r="L21" i="27"/>
  <c r="AA20" i="27"/>
  <c r="AB20" i="27" s="1"/>
  <c r="E96" i="34" s="1"/>
  <c r="P20" i="27"/>
  <c r="N20" i="27"/>
  <c r="I36" i="34" s="1"/>
  <c r="L20" i="27"/>
  <c r="AA19" i="27"/>
  <c r="AB19" i="27" s="1"/>
  <c r="E95" i="34" s="1"/>
  <c r="P19" i="27"/>
  <c r="N19" i="27"/>
  <c r="H36" i="34" s="1"/>
  <c r="L19" i="27"/>
  <c r="AA18" i="27"/>
  <c r="AB18" i="27" s="1"/>
  <c r="E94" i="34" s="1"/>
  <c r="P18" i="27"/>
  <c r="N18" i="27"/>
  <c r="G36" i="34" s="1"/>
  <c r="L18" i="27"/>
  <c r="AA17" i="27"/>
  <c r="AB17" i="27" s="1"/>
  <c r="D101" i="34" s="1"/>
  <c r="P17" i="27"/>
  <c r="N17" i="27"/>
  <c r="F36" i="34" s="1"/>
  <c r="L17" i="27"/>
  <c r="AA16" i="27"/>
  <c r="AB16" i="27" s="1"/>
  <c r="D100" i="34" s="1"/>
  <c r="P16" i="27"/>
  <c r="N16" i="27"/>
  <c r="E36" i="34" s="1"/>
  <c r="L16" i="27"/>
  <c r="AA15" i="27"/>
  <c r="AB15" i="27" s="1"/>
  <c r="D99" i="34" s="1"/>
  <c r="P15" i="27"/>
  <c r="N15" i="27"/>
  <c r="D36" i="34" s="1"/>
  <c r="L15" i="27"/>
  <c r="AA14" i="27"/>
  <c r="AB14" i="27" s="1"/>
  <c r="D98" i="34" s="1"/>
  <c r="P14" i="27"/>
  <c r="N14" i="27"/>
  <c r="C36" i="34" s="1"/>
  <c r="L14" i="27"/>
  <c r="AA13" i="27"/>
  <c r="AB13" i="27" s="1"/>
  <c r="D97" i="34" s="1"/>
  <c r="P13" i="27"/>
  <c r="N13" i="27"/>
  <c r="N35" i="34" s="1"/>
  <c r="L13" i="27"/>
  <c r="AA12" i="27"/>
  <c r="AB12" i="27" s="1"/>
  <c r="D96" i="34" s="1"/>
  <c r="P12" i="27"/>
  <c r="N12" i="27"/>
  <c r="M35" i="34" s="1"/>
  <c r="L12" i="27"/>
  <c r="AA11" i="27"/>
  <c r="AB11" i="27" s="1"/>
  <c r="D95" i="34" s="1"/>
  <c r="P11" i="27"/>
  <c r="N11" i="27"/>
  <c r="L35" i="34" s="1"/>
  <c r="L11" i="27"/>
  <c r="AA10" i="27"/>
  <c r="AB10" i="27" s="1"/>
  <c r="D94" i="34" s="1"/>
  <c r="P10" i="27"/>
  <c r="N10" i="27"/>
  <c r="K35" i="34" s="1"/>
  <c r="L10" i="27"/>
  <c r="AA9" i="27"/>
  <c r="AB9" i="27" s="1"/>
  <c r="C101" i="34" s="1"/>
  <c r="P9" i="27"/>
  <c r="N9" i="27"/>
  <c r="J35" i="34" s="1"/>
  <c r="L9" i="27"/>
  <c r="AA8" i="27"/>
  <c r="AB8" i="27" s="1"/>
  <c r="C100" i="34" s="1"/>
  <c r="P8" i="27"/>
  <c r="N8" i="27"/>
  <c r="I35" i="34" s="1"/>
  <c r="L8" i="27"/>
  <c r="AA7" i="27"/>
  <c r="AB7" i="27" s="1"/>
  <c r="C99" i="34" s="1"/>
  <c r="P7" i="27"/>
  <c r="N7" i="27"/>
  <c r="H35" i="34" s="1"/>
  <c r="L7" i="27"/>
  <c r="AA6" i="27"/>
  <c r="AB6" i="27" s="1"/>
  <c r="C98" i="34" s="1"/>
  <c r="P6" i="27"/>
  <c r="N6" i="27"/>
  <c r="G35" i="34" s="1"/>
  <c r="L6" i="27"/>
  <c r="AA5" i="27"/>
  <c r="AB5" i="27" s="1"/>
  <c r="C97" i="34" s="1"/>
  <c r="P5" i="27"/>
  <c r="N5" i="27"/>
  <c r="F35" i="34" s="1"/>
  <c r="L5" i="27"/>
  <c r="AA4" i="27"/>
  <c r="AB4" i="27" s="1"/>
  <c r="C96" i="34" s="1"/>
  <c r="P4" i="27"/>
  <c r="N4" i="27"/>
  <c r="E35" i="34" s="1"/>
  <c r="L4" i="27"/>
  <c r="AA3" i="27"/>
  <c r="AB3" i="27" s="1"/>
  <c r="C95" i="34" s="1"/>
  <c r="P3" i="27"/>
  <c r="N3" i="27"/>
  <c r="D35" i="34" s="1"/>
  <c r="L3" i="27"/>
  <c r="N2" i="27"/>
  <c r="C35" i="34" s="1"/>
  <c r="L2" i="27"/>
  <c r="D39" i="34" l="1"/>
  <c r="C39" i="34"/>
  <c r="I38" i="34"/>
  <c r="H38" i="34"/>
  <c r="N40" i="34"/>
  <c r="M40" i="34"/>
  <c r="C42" i="34"/>
  <c r="N41" i="34"/>
  <c r="D41" i="34"/>
  <c r="C41" i="34"/>
  <c r="D40" i="34"/>
  <c r="C40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<sst xmlns="http://schemas.openxmlformats.org/spreadsheetml/2006/main" count="236" uniqueCount="167">
  <si>
    <t>RIN</t>
  </si>
  <si>
    <t>A</t>
  </si>
  <si>
    <t>B</t>
  </si>
  <si>
    <t>C</t>
  </si>
  <si>
    <t>D</t>
  </si>
  <si>
    <t>E</t>
  </si>
  <si>
    <t>F</t>
  </si>
  <si>
    <t>G</t>
  </si>
  <si>
    <t>H</t>
  </si>
  <si>
    <t>E1</t>
  </si>
  <si>
    <t>E2</t>
  </si>
  <si>
    <t>RNA</t>
  </si>
  <si>
    <t>mix, spin</t>
  </si>
  <si>
    <t>42˚/hold</t>
  </si>
  <si>
    <t>spin, unseal, keep at 42˚</t>
  </si>
  <si>
    <t>FS1</t>
  </si>
  <si>
    <t>FS2</t>
  </si>
  <si>
    <t>42˚/2-3min</t>
  </si>
  <si>
    <t>42˚/15min</t>
  </si>
  <si>
    <t>MM at RT</t>
  </si>
  <si>
    <t>RNA removal</t>
  </si>
  <si>
    <t>RS</t>
  </si>
  <si>
    <t>25˚/hold</t>
  </si>
  <si>
    <t>Second strand</t>
  </si>
  <si>
    <t>ramp down to 25˚</t>
  </si>
  <si>
    <t>25˚/30min</t>
  </si>
  <si>
    <t>spin, unseal, keep at RT</t>
  </si>
  <si>
    <t>SS2</t>
  </si>
  <si>
    <t>spin, keep at RT prior to RNA removal</t>
  </si>
  <si>
    <t>spin, keep at RT prior to Second Strand</t>
  </si>
  <si>
    <t>cDNA</t>
  </si>
  <si>
    <t>ALL on cooler</t>
  </si>
  <si>
    <t>10˚/hold</t>
  </si>
  <si>
    <t xml:space="preserve">comment </t>
  </si>
  <si>
    <t xml:space="preserve">Library person: </t>
  </si>
  <si>
    <t>Library date:</t>
  </si>
  <si>
    <t>dilution</t>
  </si>
  <si>
    <t>PM</t>
  </si>
  <si>
    <t>PE</t>
  </si>
  <si>
    <t>INDEX</t>
  </si>
  <si>
    <t>95˚/15s</t>
  </si>
  <si>
    <t>72˚/60s</t>
  </si>
  <si>
    <t xml:space="preserve">SOP Version: </t>
  </si>
  <si>
    <t>First strand cDNA Synthesis- Reverse transcription</t>
  </si>
  <si>
    <t>Preparation of working plate</t>
  </si>
  <si>
    <t>Indexplate A:</t>
  </si>
  <si>
    <t>Prepare an working plate with 1 - 500 ng of total RNA in 5µL in the following sheme:</t>
  </si>
  <si>
    <t xml:space="preserve">Mix: </t>
  </si>
  <si>
    <t xml:space="preserve">Incubate: </t>
  </si>
  <si>
    <t>µL</t>
  </si>
  <si>
    <t>Volume per reaction</t>
  </si>
  <si>
    <t>Incubate while samples are incubating</t>
  </si>
  <si>
    <t>then add 10µL (keep at 42˚) of F to each sample, mix, spin, seal</t>
  </si>
  <si>
    <t>Incubate:</t>
  </si>
  <si>
    <t>Sample</t>
  </si>
  <si>
    <t>mix,spin</t>
  </si>
  <si>
    <t>qPCR to determine cycles</t>
  </si>
  <si>
    <t>Endpoint PCR in HALF volume</t>
  </si>
  <si>
    <t xml:space="preserve">Run the following programm: </t>
  </si>
  <si>
    <t>Plate:</t>
  </si>
  <si>
    <t xml:space="preserve">Indicate which Indexes you used: </t>
  </si>
  <si>
    <t xml:space="preserve">µL RNA: </t>
  </si>
  <si>
    <t>Cycles:</t>
  </si>
  <si>
    <t>QC (Qubit, BA, pooling)</t>
  </si>
  <si>
    <t>Hannah Riegler</t>
  </si>
  <si>
    <t>Signature:</t>
  </si>
  <si>
    <r>
      <t>85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</si>
  <si>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˚/10min</t>
    </r>
  </si>
  <si>
    <r>
      <t>98</t>
    </r>
    <r>
      <rPr>
        <i/>
        <sz val="12"/>
        <color theme="1"/>
        <rFont val="Calibri"/>
        <family val="2"/>
      </rPr>
      <t>˚/1min</t>
    </r>
  </si>
  <si>
    <t>BSF</t>
  </si>
  <si>
    <t>CeMM</t>
  </si>
  <si>
    <t xml:space="preserve">Identification number: </t>
  </si>
  <si>
    <t>BSF_LP_CH_000005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</si>
  <si>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</si>
  <si>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</si>
  <si>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</si>
  <si>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</si>
  <si>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</si>
  <si>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</si>
  <si>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</si>
  <si>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</si>
  <si>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</si>
  <si>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</si>
  <si>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From this point until final PCR never cool samples below RT</t>
  </si>
  <si>
    <t>Number of samples ROWS:</t>
  </si>
  <si>
    <t>sample_num</t>
  </si>
  <si>
    <t>plate_well</t>
  </si>
  <si>
    <t>library_name</t>
  </si>
  <si>
    <t>library_id</t>
  </si>
  <si>
    <t>requestor</t>
  </si>
  <si>
    <t>seq_request_id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</si>
  <si>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</si>
  <si>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</si>
  <si>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</si>
  <si>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</si>
  <si>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</si>
  <si>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</si>
  <si>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</si>
  <si>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</si>
  <si>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</si>
  <si>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</si>
  <si>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</si>
  <si>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</si>
  <si>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</si>
  <si>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</si>
  <si>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</si>
  <si>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</si>
  <si>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</si>
  <si>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Checklist 3’ mRNA-Seq V2 Library Pre Kit (Lexogen) Standard Input, columns</t>
  </si>
  <si>
    <t>FILL ALL OF THE CELLS IN THIS COLOR! IF LEFTOVERS WERE USED WRITE LEFTOVERS. ANSWER ALL FIELDS WITH THE RED BORDER IN ORDER TO HAVE THE RIGHT CHECKLIST.</t>
  </si>
  <si>
    <t>QuantSeq 3’ mRNA-Seq V2 FWD Library generation Module (#122.96) LOT#:</t>
  </si>
  <si>
    <t>Purification Module with magnetic beads (#022.96) LOT#:</t>
  </si>
  <si>
    <t>Library Amplification Module (#170.96) #LOT:</t>
  </si>
  <si>
    <t>Lexogen UDI 12 nt Set A1/A2/A3/A4 (#101/102/103/104.96) LOT#:</t>
  </si>
  <si>
    <t>UMI Second Strand Synthesis Module for QuantSeq FWD (#081.96) LOT#:</t>
  </si>
  <si>
    <t xml:space="preserve">UMIs: </t>
  </si>
  <si>
    <t>Yes</t>
  </si>
  <si>
    <t>Standard:</t>
  </si>
  <si>
    <t>Low:</t>
  </si>
  <si>
    <t xml:space="preserve">Ultra Low: </t>
  </si>
  <si>
    <t>Number of samples COLUMS:</t>
  </si>
  <si>
    <t>µL water:</t>
  </si>
  <si>
    <t>LOW/ULTRALOW INPUT:</t>
  </si>
  <si>
    <t>25˚/15min -&gt; hold at 4°C</t>
  </si>
  <si>
    <t>for qPCR:</t>
  </si>
  <si>
    <r>
      <t>CLEAN-UP with PS!</t>
    </r>
    <r>
      <rPr>
        <b/>
        <sz val="12"/>
        <color rgb="FFFF0000"/>
        <rFont val="Calibri"/>
        <family val="2"/>
        <scheme val="minor"/>
      </rPr>
      <t xml:space="preserve"> Different cleanup for low input</t>
    </r>
  </si>
  <si>
    <t>Reagent</t>
  </si>
  <si>
    <t>Volume per reaction [µL]</t>
  </si>
  <si>
    <t>Volume for n samples +10% excess [µL]</t>
  </si>
  <si>
    <t>Add 16µL beads, add 40µL EB, add 56µL PS, elute in 20µL EB, recover 17µL</t>
  </si>
  <si>
    <t>qPCR samples:</t>
  </si>
  <si>
    <t>P7</t>
  </si>
  <si>
    <t>P5</t>
  </si>
  <si>
    <t>100x Sybr green</t>
  </si>
  <si>
    <t>EB</t>
  </si>
  <si>
    <t>/</t>
  </si>
  <si>
    <t>Total</t>
  </si>
  <si>
    <r>
      <t>95</t>
    </r>
    <r>
      <rPr>
        <i/>
        <sz val="12"/>
        <color theme="1"/>
        <rFont val="Calibri"/>
        <family val="2"/>
      </rPr>
      <t>˚/60s</t>
    </r>
  </si>
  <si>
    <r>
      <t>60</t>
    </r>
    <r>
      <rPr>
        <i/>
        <sz val="12"/>
        <color theme="1"/>
        <rFont val="Calibri"/>
        <family val="2"/>
      </rPr>
      <t>˚/15s</t>
    </r>
  </si>
  <si>
    <r>
      <t>72</t>
    </r>
    <r>
      <rPr>
        <i/>
        <sz val="12"/>
        <color theme="1"/>
        <rFont val="Calibri"/>
        <family val="2"/>
      </rPr>
      <t>˚/6min</t>
    </r>
  </si>
  <si>
    <r>
      <t xml:space="preserve">CLEAN-UP with PS! </t>
    </r>
    <r>
      <rPr>
        <b/>
        <sz val="12"/>
        <color rgb="FFFF0000"/>
        <rFont val="Calibri"/>
        <family val="2"/>
        <scheme val="minor"/>
      </rPr>
      <t>Different cleanup for low input.</t>
    </r>
  </si>
  <si>
    <t>Add 17.5 µL beads, add 15 µL EB, add15 0µL PS, elute in 15 µL EB, recover 13 µL</t>
  </si>
  <si>
    <t xml:space="preserve">Pool concentration: </t>
  </si>
  <si>
    <t>Put the Kitnumbers into the working sheet and followingly into the sample annotation sheet: If you didn’t use UMIs only one number is needed!</t>
  </si>
  <si>
    <t xml:space="preserve">Library type for LIMS: </t>
  </si>
  <si>
    <t>Quantseq_FWD_v2</t>
  </si>
  <si>
    <t xml:space="preserve">Library type for LIMS with UMI: </t>
  </si>
  <si>
    <t>Quantseq_FWD_v2_UMI</t>
  </si>
  <si>
    <t>Library kit</t>
  </si>
  <si>
    <t>Kitnumber</t>
  </si>
  <si>
    <t>QuantSeq 3‘ mRNA-Seq V2 Library Prep Kit FWD with UDI 12 nt Set A1</t>
  </si>
  <si>
    <t>#191.96</t>
  </si>
  <si>
    <t>QuantSeq 3‘ mRNA-Seq V2 Library Prep Kit FWD with UDI 12 nt Set A2</t>
  </si>
  <si>
    <t>#194.96</t>
  </si>
  <si>
    <t>QuantSeq 3‘ mRNA-Seq V2 Library Prep Kit FWD with UDI 12 nt Set A3</t>
  </si>
  <si>
    <t>#195.96</t>
  </si>
  <si>
    <t>QuantSeq 3‘ mRNA-Seq V2 Library Prep Kit FWD with UDI 12 nt Set A4</t>
  </si>
  <si>
    <t>#196.96</t>
  </si>
  <si>
    <t>UMI Second Strand Synthesis Module for QuantSeq FWD (Illumina, Read 1)</t>
  </si>
  <si>
    <t>#081.96</t>
  </si>
  <si>
    <t>Checklist 3’ mRNA-Seq V2 Library Pre Kit (Lexogen) Standard Input Columns</t>
  </si>
  <si>
    <t>Carina Suete</t>
  </si>
  <si>
    <t>22.07.2024</t>
  </si>
  <si>
    <t xml:space="preserve"> Volume for 12 samples</t>
  </si>
  <si>
    <t>No</t>
  </si>
  <si>
    <t>pool</t>
  </si>
  <si>
    <t>lib_conc_ng_ul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</si>
</sst>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767171"/>
      <name val="Arial"/>
      <family val="2"/>
    </font>
    <font>
      <sz val="8"/>
      <color rgb="FF767171"/>
      <name val="Arial"/>
      <family val="2"/>
    </font>
    <font>
      <sz val="12"/>
      <color rgb="FF767171"/>
      <name val="Arial"/>
      <family val="2"/>
    </font>
    <font>
      <sz val="11"/>
      <color rgb="FF000000"/>
      <name val="Aptos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5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10" fillId="0" borderId="0" xfId="0" applyFont="1"/>
    <xf numFmtId="0" fontId="5" fillId="0" borderId="3" xfId="0" applyFont="1" applyBorder="1" applyAlignment="1">
      <alignment horizontal="left" vertical="center"/>
    </xf>
    <xf numFmtId="0" fontId="5" fillId="0" borderId="17" xfId="0" applyFont="1" applyBorder="1" applyAlignment="1">
      <alignment horizontal="right" vertical="center" wrapText="1"/>
    </xf>
    <xf numFmtId="0" fontId="5" fillId="0" borderId="1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3" xfId="0" applyFont="1" applyBorder="1"/>
    <xf numFmtId="164" fontId="5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2" fillId="0" borderId="23" xfId="0" applyFont="1" applyBorder="1" applyAlignment="1">
      <alignment horizontal="left"/>
    </xf>
    <xf numFmtId="0" fontId="5" fillId="0" borderId="24" xfId="0" applyFont="1" applyBorder="1"/>
    <xf numFmtId="0" fontId="5" fillId="8" borderId="25" xfId="0" applyFont="1" applyFill="1" applyBorder="1"/>
    <xf numFmtId="0" fontId="12" fillId="0" borderId="26" xfId="0" applyFont="1" applyBorder="1" applyAlignment="1">
      <alignment horizontal="left"/>
    </xf>
    <xf numFmtId="0" fontId="0" fillId="0" borderId="24" xfId="0" applyBorder="1"/>
    <xf numFmtId="0" fontId="5" fillId="8" borderId="27" xfId="0" applyFont="1" applyFill="1" applyBorder="1"/>
    <xf numFmtId="0" fontId="15" fillId="0" borderId="28" xfId="0" applyFont="1" applyBorder="1" applyAlignment="1">
      <alignment wrapText="1"/>
    </xf>
    <xf numFmtId="0" fontId="5" fillId="8" borderId="29" xfId="0" applyFont="1" applyFill="1" applyBorder="1"/>
    <xf numFmtId="0" fontId="5" fillId="8" borderId="1" xfId="0" applyFont="1" applyFill="1" applyBorder="1"/>
    <xf numFmtId="0" fontId="5" fillId="8" borderId="7" xfId="0" applyFont="1" applyFill="1" applyBorder="1"/>
    <xf numFmtId="0" fontId="5" fillId="0" borderId="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0" xfId="0" applyFont="1"/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2" fillId="0" borderId="0" xfId="0" applyFont="1"/>
    <xf numFmtId="0" fontId="5" fillId="0" borderId="18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0" fillId="0" borderId="2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5" fillId="0" borderId="5" xfId="0" applyFont="1" applyBorder="1"/>
    <xf numFmtId="2" fontId="9" fillId="2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8" borderId="14" xfId="0" applyFont="1" applyFill="1" applyBorder="1" applyAlignment="1">
      <alignment vertical="center"/>
    </xf>
    <xf numFmtId="0" fontId="0" fillId="0" borderId="1" xfId="0" applyBorder="1"/>
    <xf numFmtId="0" fontId="25" fillId="0" borderId="1" xfId="0" applyFont="1" applyBorder="1" applyAlignment="1">
      <alignment horizontal="center" vertical="center" wrapText="1"/>
    </xf>
    <xf numFmtId="0" fontId="0" fillId="0" borderId="3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 wrapText="1"/>
    </xf>
    <xf numFmtId="0" fontId="18" fillId="0" borderId="9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5" fillId="0" borderId="22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6" fillId="8" borderId="0" xfId="0" applyFont="1" applyFill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74">
    <dxf>
      <fill>
        <patternFill>
          <bgColor rgb="FFF1AFF3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1AFF3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8080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D60093"/>
        </patternFill>
      </fill>
    </dxf>
    <dxf>
      <fill>
        <patternFill>
          <bgColor rgb="FFFF7D7D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808000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FF7D7D"/>
        </patternFill>
      </fill>
    </dxf>
    <dxf>
      <fill>
        <patternFill>
          <bgColor rgb="FF8080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D60093"/>
        </patternFill>
      </fill>
    </dxf>
    <dxf>
      <fill>
        <patternFill>
          <bgColor rgb="FFFF7D7D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8-5843-BC0C-0A6E5313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71535"/>
        <c:axId val="1357963631"/>
      </c:scatterChart>
      <c:valAx>
        <c:axId val="13579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7963631"/>
        <c:crosses val="autoZero"/>
        <c:crossBetween val="midCat"/>
      </c:valAx>
      <c:valAx>
        <c:axId val="13579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79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97</xdr:row>
      <xdr:rowOff>0</xdr:rowOff>
    </xdr:from>
    <xdr:to>
      <xdr:col>22</xdr:col>
      <xdr:colOff>85724</xdr:colOff>
      <xdr:row>115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109</xdr:row>
          <xdr:rowOff>50800</xdr:rowOff>
        </xdr:from>
        <xdr:to>
          <xdr:col>1</xdr:col>
          <xdr:colOff>76200</xdr:colOff>
          <xdr:row>110</xdr:row>
          <xdr:rowOff>101600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100</xdr:row>
          <xdr:rowOff>228600</xdr:rowOff>
        </xdr:from>
        <xdr:to>
          <xdr:col>1</xdr:col>
          <xdr:colOff>63500</xdr:colOff>
          <xdr:row>102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90</xdr:row>
          <xdr:rowOff>279400</xdr:rowOff>
        </xdr:from>
        <xdr:to>
          <xdr:col>1</xdr:col>
          <xdr:colOff>76200</xdr:colOff>
          <xdr:row>92</xdr:row>
          <xdr:rowOff>25400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83</xdr:row>
          <xdr:rowOff>266700</xdr:rowOff>
        </xdr:from>
        <xdr:to>
          <xdr:col>1</xdr:col>
          <xdr:colOff>76200</xdr:colOff>
          <xdr:row>85</xdr:row>
          <xdr:rowOff>12700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254000</xdr:rowOff>
        </xdr:from>
        <xdr:to>
          <xdr:col>1</xdr:col>
          <xdr:colOff>50800</xdr:colOff>
          <xdr:row>82</xdr:row>
          <xdr:rowOff>12700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77</xdr:row>
          <xdr:rowOff>190500</xdr:rowOff>
        </xdr:from>
        <xdr:to>
          <xdr:col>1</xdr:col>
          <xdr:colOff>63500</xdr:colOff>
          <xdr:row>79</xdr:row>
          <xdr:rowOff>12700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73</xdr:row>
          <xdr:rowOff>279400</xdr:rowOff>
        </xdr:from>
        <xdr:to>
          <xdr:col>1</xdr:col>
          <xdr:colOff>88900</xdr:colOff>
          <xdr:row>75</xdr:row>
          <xdr:rowOff>12700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50800</xdr:rowOff>
        </xdr:from>
        <xdr:to>
          <xdr:col>1</xdr:col>
          <xdr:colOff>76200</xdr:colOff>
          <xdr:row>72</xdr:row>
          <xdr:rowOff>101600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75</xdr:row>
          <xdr:rowOff>0</xdr:rowOff>
        </xdr:from>
        <xdr:to>
          <xdr:col>1</xdr:col>
          <xdr:colOff>101600</xdr:colOff>
          <xdr:row>75</xdr:row>
          <xdr:rowOff>292100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50800</xdr:rowOff>
        </xdr:from>
        <xdr:to>
          <xdr:col>1</xdr:col>
          <xdr:colOff>76200</xdr:colOff>
          <xdr:row>68</xdr:row>
          <xdr:rowOff>101600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66</xdr:row>
          <xdr:rowOff>50800</xdr:rowOff>
        </xdr:from>
        <xdr:to>
          <xdr:col>1</xdr:col>
          <xdr:colOff>76200</xdr:colOff>
          <xdr:row>67</xdr:row>
          <xdr:rowOff>101600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50800</xdr:rowOff>
        </xdr:from>
        <xdr:to>
          <xdr:col>1</xdr:col>
          <xdr:colOff>76200</xdr:colOff>
          <xdr:row>64</xdr:row>
          <xdr:rowOff>101600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50800</xdr:rowOff>
        </xdr:from>
        <xdr:to>
          <xdr:col>1</xdr:col>
          <xdr:colOff>76200</xdr:colOff>
          <xdr:row>61</xdr:row>
          <xdr:rowOff>101600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59</xdr:row>
          <xdr:rowOff>50800</xdr:rowOff>
        </xdr:from>
        <xdr:to>
          <xdr:col>1</xdr:col>
          <xdr:colOff>76200</xdr:colOff>
          <xdr:row>60</xdr:row>
          <xdr:rowOff>101600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50800</xdr:rowOff>
        </xdr:from>
        <xdr:to>
          <xdr:col>1</xdr:col>
          <xdr:colOff>76200</xdr:colOff>
          <xdr:row>57</xdr:row>
          <xdr:rowOff>101600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55</xdr:row>
          <xdr:rowOff>50800</xdr:rowOff>
        </xdr:from>
        <xdr:to>
          <xdr:col>1</xdr:col>
          <xdr:colOff>76200</xdr:colOff>
          <xdr:row>56</xdr:row>
          <xdr:rowOff>101600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50800</xdr:rowOff>
        </xdr:from>
        <xdr:to>
          <xdr:col>1</xdr:col>
          <xdr:colOff>76200</xdr:colOff>
          <xdr:row>55</xdr:row>
          <xdr:rowOff>101600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50800</xdr:rowOff>
        </xdr:from>
        <xdr:to>
          <xdr:col>1</xdr:col>
          <xdr:colOff>76200</xdr:colOff>
          <xdr:row>50</xdr:row>
          <xdr:rowOff>101600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50800</xdr:rowOff>
        </xdr:from>
        <xdr:to>
          <xdr:col>1</xdr:col>
          <xdr:colOff>76200</xdr:colOff>
          <xdr:row>48</xdr:row>
          <xdr:rowOff>101600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50800</xdr:rowOff>
        </xdr:from>
        <xdr:to>
          <xdr:col>1</xdr:col>
          <xdr:colOff>76200</xdr:colOff>
          <xdr:row>45</xdr:row>
          <xdr:rowOff>101600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50800</xdr:rowOff>
        </xdr:from>
        <xdr:to>
          <xdr:col>1</xdr:col>
          <xdr:colOff>76200</xdr:colOff>
          <xdr:row>44</xdr:row>
          <xdr:rowOff>101600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130</xdr:row>
      <xdr:rowOff>30163</xdr:rowOff>
    </xdr:from>
    <xdr:to>
      <xdr:col>5</xdr:col>
      <xdr:colOff>50799</xdr:colOff>
      <xdr:row>131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29B3EFD-0C74-456F-BD78-E93FA1DA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308088"/>
          <a:ext cx="2152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50800</xdr:rowOff>
        </xdr:from>
        <xdr:to>
          <xdr:col>1</xdr:col>
          <xdr:colOff>76200</xdr:colOff>
          <xdr:row>15</xdr:row>
          <xdr:rowOff>101600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7</xdr:row>
          <xdr:rowOff>38100</xdr:rowOff>
        </xdr:from>
        <xdr:to>
          <xdr:col>10</xdr:col>
          <xdr:colOff>533400</xdr:colOff>
          <xdr:row>7</xdr:row>
          <xdr:rowOff>266700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9</xdr:row>
          <xdr:rowOff>38100</xdr:rowOff>
        </xdr:from>
        <xdr:to>
          <xdr:col>10</xdr:col>
          <xdr:colOff>533400</xdr:colOff>
          <xdr:row>9</xdr:row>
          <xdr:rowOff>266700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10</xdr:row>
          <xdr:rowOff>38100</xdr:rowOff>
        </xdr:from>
        <xdr:to>
          <xdr:col>10</xdr:col>
          <xdr:colOff>533400</xdr:colOff>
          <xdr:row>10</xdr:row>
          <xdr:rowOff>266700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8</xdr:row>
          <xdr:rowOff>38100</xdr:rowOff>
        </xdr:from>
        <xdr:to>
          <xdr:col>10</xdr:col>
          <xdr:colOff>533400</xdr:colOff>
          <xdr:row>8</xdr:row>
          <xdr:rowOff>266700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50800</xdr:rowOff>
        </xdr:from>
        <xdr:to>
          <xdr:col>1</xdr:col>
          <xdr:colOff>63500</xdr:colOff>
          <xdr:row>80</xdr:row>
          <xdr:rowOff>279400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107</xdr:row>
          <xdr:rowOff>317500</xdr:rowOff>
        </xdr:from>
        <xdr:to>
          <xdr:col>1</xdr:col>
          <xdr:colOff>101600</xdr:colOff>
          <xdr:row>109</xdr:row>
          <xdr:rowOff>38100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119</xdr:row>
          <xdr:rowOff>241300</xdr:rowOff>
        </xdr:from>
        <xdr:to>
          <xdr:col>1</xdr:col>
          <xdr:colOff>76200</xdr:colOff>
          <xdr:row>121</xdr:row>
          <xdr:rowOff>38100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119</xdr:row>
          <xdr:rowOff>241300</xdr:rowOff>
        </xdr:from>
        <xdr:to>
          <xdr:col>1</xdr:col>
          <xdr:colOff>76200</xdr:colOff>
          <xdr:row>121</xdr:row>
          <xdr:rowOff>38100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120</xdr:row>
          <xdr:rowOff>304800</xdr:rowOff>
        </xdr:from>
        <xdr:to>
          <xdr:col>1</xdr:col>
          <xdr:colOff>88900</xdr:colOff>
          <xdr:row>122</xdr:row>
          <xdr:rowOff>25400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B97"/>
  <sheetViews>
    <sheetView tabSelected="1" topLeftCell="S1" workbookViewId="0">
      <selection activeCell="Y3" sqref="Y3"/>
    </sheetView>
  </sheetViews>
  <sheetFormatPr baseColWidth="10" defaultColWidth="9.1640625" defaultRowHeight="15" x14ac:dyDescent="0.2"/>
  <cols>
    <col min="1" max="1" width="12.5" style="1" bestFit="1" customWidth="1"/>
    <col min="2" max="3" width="12.5" style="1" customWidth="1"/>
    <col min="4" max="4" width="8.83203125" style="1" customWidth="1"/>
    <col min="5" max="6" width="13.5" style="1" customWidth="1"/>
    <col min="7" max="9" width="12.5" style="1" customWidth="1"/>
    <col min="10" max="10" width="9.5" style="1" customWidth="1"/>
    <col min="11" max="11" width="10.6640625" style="1" customWidth="1"/>
    <col min="12" max="13" width="12.5" style="1" customWidth="1"/>
    <col min="14" max="14" width="7.83203125" style="1" customWidth="1"/>
    <col min="15" max="15" width="9.1640625" style="46"/>
    <col min="16" max="16" width="9.83203125" style="47" customWidth="1"/>
    <col min="17" max="17" width="7.83203125" style="1" customWidth="1"/>
    <col min="18" max="20" width="12.5" style="1" customWidth="1"/>
    <col min="21" max="21" width="12.5" style="1" bestFit="1" customWidth="1"/>
    <col min="22" max="22" width="16.1640625" style="1" bestFit="1" customWidth="1"/>
    <col min="23" max="23" width="9.5" style="1" bestFit="1" customWidth="1"/>
    <col min="24" max="24" width="16.1640625" style="1" bestFit="1" customWidth="1"/>
    <col min="25" max="25" width="14.5" style="1" customWidth="1"/>
    <col min="26" max="28" width="7.83203125" style="1" customWidth="1"/>
    <col min="29" max="16384" width="9.1640625" style="1"/>
  </cols>
  <sheetData>
    <row r="1" spans="1:28" ht="32" x14ac:dyDescent="0.2">
      <c r="A1" s="94" t="s">
        <v>85</v>
      </c>
      <c r="B1" s="94" t="s">
        <v>86</v>
      </c>
      <c r="C1" s="94" t="s">
        <v>87</v>
      </c>
      <c r="D1" s="94" t="s">
        <v>88</v>
      </c>
      <c r="E1" s="94" t="s">
        <v>89</v>
      </c>
      <c r="F1" s="94" t="s">
        <v>165</v>
      </c>
      <c r="G1" s="94" t="s">
        <v>90</v>
      </c>
      <c r="H1" s="94" t="s">
        <v>91</v>
      </c>
      <c r="I1" s="94" t="s">
        <v>92</v>
      </c>
      <c r="J1" s="94" t="s">
        <v>36</v>
      </c>
      <c r="K1" s="94" t="s">
        <v>0</v>
      </c>
      <c r="L1" s="94" t="s">
        <v>93</v>
      </c>
      <c r="M1" s="94" t="s">
        <v>33</v>
      </c>
      <c r="N1" s="94" t="s">
        <v>94</v>
      </c>
      <c r="O1" s="94" t="s">
        <v>95</v>
      </c>
      <c r="P1" s="94" t="s">
        <v>96</v>
      </c>
      <c r="Q1" s="94" t="s">
        <v>97</v>
      </c>
      <c r="R1" s="94" t="s">
        <v>98</v>
      </c>
      <c r="S1" s="94" t="s">
        <v>99</v>
      </c>
      <c r="T1" s="94" t="s">
        <v>100</v>
      </c>
      <c r="U1" s="94" t="s">
        <v>101</v>
      </c>
      <c r="V1" s="94" t="s">
        <v>102</v>
      </c>
      <c r="W1" s="94" t="s">
        <v>103</v>
      </c>
      <c r="X1" s="94" t="s">
        <v>104</v>
      </c>
      <c r="Y1" s="94" t="s">
        <v>166</v>
      </c>
      <c r="Z1" s="94" t="s">
        <v>105</v>
      </c>
      <c r="AA1" s="94" t="s">
        <v>106</v>
      </c>
      <c r="AB1" s="94" t="s">
        <v>107</v>
      </c>
    </row>
    <row r="2" spans="1:28" x14ac:dyDescent="0.2">
      <c r="A2" s="93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 t="e">
        <f t="shared" ref="L2:L65" si="0">G2/J2</f>
        <v>#DIV/0!</v>
      </c>
      <c r="M2" s="93"/>
      <c r="N2" s="93">
        <f>5-O2</f>
        <v>0</v>
      </c>
      <c r="O2" s="2">
        <v>5</v>
      </c>
      <c r="P2" s="3">
        <f t="shared" ref="P2:P33" si="1">+G2*O2</f>
        <v>0</v>
      </c>
      <c r="Q2" s="93"/>
      <c r="R2" s="93"/>
      <c r="S2" s="93"/>
      <c r="T2" s="93"/>
      <c r="U2" s="93"/>
      <c r="V2" s="93"/>
      <c r="W2" s="93"/>
      <c r="X2" s="93"/>
      <c r="Y2" s="93"/>
      <c r="Z2" s="93"/>
      <c r="AA2" s="93" t="e">
        <f>+MAX(#REF!)/#REF!</f>
        <v>#REF!</v>
      </c>
      <c r="AB2" s="93" t="e">
        <f>+AA2*1</f>
        <v>#REF!</v>
      </c>
    </row>
    <row r="3" spans="1:28" x14ac:dyDescent="0.2">
      <c r="A3" s="93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 t="e">
        <f t="shared" si="0"/>
        <v>#DIV/0!</v>
      </c>
      <c r="M3" s="93"/>
      <c r="N3" s="93">
        <f t="shared" ref="N3:N66" si="2">5-O3</f>
        <v>0</v>
      </c>
      <c r="O3" s="2">
        <v>5</v>
      </c>
      <c r="P3" s="3">
        <f t="shared" si="1"/>
        <v>0</v>
      </c>
      <c r="Q3" s="93"/>
      <c r="R3" s="93"/>
      <c r="S3" s="93"/>
      <c r="T3" s="93"/>
      <c r="U3" s="93"/>
      <c r="V3" s="93"/>
      <c r="W3" s="93"/>
      <c r="X3" s="93"/>
      <c r="Y3" s="93"/>
      <c r="Z3" s="93"/>
      <c r="AA3" s="93" t="e">
        <f>+MAX(#REF!)/#REF!</f>
        <v>#REF!</v>
      </c>
      <c r="AB3" s="93" t="e">
        <f t="shared" ref="AB3:AB66" si="3">+AA3*1</f>
        <v>#REF!</v>
      </c>
    </row>
    <row r="4" spans="1:28" x14ac:dyDescent="0.2">
      <c r="A4" s="93">
        <v>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 t="e">
        <f t="shared" si="0"/>
        <v>#DIV/0!</v>
      </c>
      <c r="M4" s="93"/>
      <c r="N4" s="93">
        <f t="shared" si="2"/>
        <v>0</v>
      </c>
      <c r="O4" s="2">
        <v>5</v>
      </c>
      <c r="P4" s="3">
        <f t="shared" si="1"/>
        <v>0</v>
      </c>
      <c r="Q4" s="93"/>
      <c r="R4" s="93"/>
      <c r="S4" s="93"/>
      <c r="T4" s="93"/>
      <c r="U4" s="93"/>
      <c r="V4" s="93"/>
      <c r="W4" s="93"/>
      <c r="X4" s="93"/>
      <c r="Y4" s="93"/>
      <c r="Z4" s="93"/>
      <c r="AA4" s="93" t="e">
        <f>+MAX(#REF!)/#REF!</f>
        <v>#REF!</v>
      </c>
      <c r="AB4" s="93" t="e">
        <f t="shared" si="3"/>
        <v>#REF!</v>
      </c>
    </row>
    <row r="5" spans="1:28" x14ac:dyDescent="0.2">
      <c r="A5" s="93">
        <v>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 t="e">
        <f t="shared" si="0"/>
        <v>#DIV/0!</v>
      </c>
      <c r="M5" s="93"/>
      <c r="N5" s="93">
        <f t="shared" si="2"/>
        <v>0</v>
      </c>
      <c r="O5" s="2">
        <v>5</v>
      </c>
      <c r="P5" s="3">
        <f t="shared" si="1"/>
        <v>0</v>
      </c>
      <c r="Q5" s="93"/>
      <c r="R5" s="93"/>
      <c r="S5" s="93"/>
      <c r="T5" s="93"/>
      <c r="U5" s="93"/>
      <c r="V5" s="93"/>
      <c r="W5" s="93"/>
      <c r="X5" s="93"/>
      <c r="Y5" s="93"/>
      <c r="Z5" s="93"/>
      <c r="AA5" s="93" t="e">
        <f>+MAX(#REF!)/#REF!</f>
        <v>#REF!</v>
      </c>
      <c r="AB5" s="93" t="e">
        <f t="shared" si="3"/>
        <v>#REF!</v>
      </c>
    </row>
    <row r="6" spans="1:28" x14ac:dyDescent="0.2">
      <c r="A6" s="93">
        <v>5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 t="e">
        <f t="shared" si="0"/>
        <v>#DIV/0!</v>
      </c>
      <c r="M6" s="93"/>
      <c r="N6" s="93">
        <f t="shared" si="2"/>
        <v>0</v>
      </c>
      <c r="O6" s="2">
        <v>5</v>
      </c>
      <c r="P6" s="3">
        <f t="shared" si="1"/>
        <v>0</v>
      </c>
      <c r="Q6" s="93"/>
      <c r="R6" s="93"/>
      <c r="S6" s="93"/>
      <c r="T6" s="93"/>
      <c r="U6" s="93"/>
      <c r="V6" s="93"/>
      <c r="W6" s="93"/>
      <c r="X6" s="93"/>
      <c r="Y6" s="93"/>
      <c r="Z6" s="93"/>
      <c r="AA6" s="93" t="e">
        <f>+MAX(#REF!)/#REF!</f>
        <v>#REF!</v>
      </c>
      <c r="AB6" s="93" t="e">
        <f t="shared" si="3"/>
        <v>#REF!</v>
      </c>
    </row>
    <row r="7" spans="1:28" x14ac:dyDescent="0.2">
      <c r="A7" s="93">
        <v>6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 t="e">
        <f t="shared" si="0"/>
        <v>#DIV/0!</v>
      </c>
      <c r="M7" s="93"/>
      <c r="N7" s="93">
        <f t="shared" si="2"/>
        <v>0</v>
      </c>
      <c r="O7" s="2">
        <v>5</v>
      </c>
      <c r="P7" s="3">
        <f t="shared" si="1"/>
        <v>0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 t="e">
        <f>+MAX(#REF!)/#REF!</f>
        <v>#REF!</v>
      </c>
      <c r="AB7" s="93" t="e">
        <f t="shared" si="3"/>
        <v>#REF!</v>
      </c>
    </row>
    <row r="8" spans="1:28" x14ac:dyDescent="0.2">
      <c r="A8" s="93">
        <v>7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 t="e">
        <f t="shared" si="0"/>
        <v>#DIV/0!</v>
      </c>
      <c r="M8" s="93"/>
      <c r="N8" s="93">
        <f t="shared" si="2"/>
        <v>0</v>
      </c>
      <c r="O8" s="2">
        <v>5</v>
      </c>
      <c r="P8" s="3">
        <f t="shared" si="1"/>
        <v>0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 t="e">
        <f>+MAX(#REF!)/#REF!</f>
        <v>#REF!</v>
      </c>
      <c r="AB8" s="93" t="e">
        <f t="shared" si="3"/>
        <v>#REF!</v>
      </c>
    </row>
    <row r="9" spans="1:28" x14ac:dyDescent="0.2">
      <c r="A9" s="93">
        <v>8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 t="e">
        <f t="shared" si="0"/>
        <v>#DIV/0!</v>
      </c>
      <c r="M9" s="93"/>
      <c r="N9" s="93">
        <f t="shared" si="2"/>
        <v>0</v>
      </c>
      <c r="O9" s="2">
        <v>5</v>
      </c>
      <c r="P9" s="3">
        <f t="shared" si="1"/>
        <v>0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 t="e">
        <f>+MAX(#REF!)/#REF!</f>
        <v>#REF!</v>
      </c>
      <c r="AB9" s="93" t="e">
        <f t="shared" si="3"/>
        <v>#REF!</v>
      </c>
    </row>
    <row r="10" spans="1:28" x14ac:dyDescent="0.2">
      <c r="A10" s="93">
        <v>9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 t="e">
        <f t="shared" si="0"/>
        <v>#DIV/0!</v>
      </c>
      <c r="M10" s="93"/>
      <c r="N10" s="93">
        <f t="shared" si="2"/>
        <v>0</v>
      </c>
      <c r="O10" s="2">
        <v>5</v>
      </c>
      <c r="P10" s="3">
        <f t="shared" si="1"/>
        <v>0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 t="e">
        <f>+MAX(#REF!)/#REF!</f>
        <v>#REF!</v>
      </c>
      <c r="AB10" s="93" t="e">
        <f t="shared" si="3"/>
        <v>#REF!</v>
      </c>
    </row>
    <row r="11" spans="1:28" x14ac:dyDescent="0.2">
      <c r="A11" s="93">
        <v>10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 t="e">
        <f t="shared" si="0"/>
        <v>#DIV/0!</v>
      </c>
      <c r="M11" s="93"/>
      <c r="N11" s="93">
        <f t="shared" si="2"/>
        <v>0</v>
      </c>
      <c r="O11" s="2">
        <v>5</v>
      </c>
      <c r="P11" s="3">
        <f t="shared" si="1"/>
        <v>0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 t="e">
        <f>+MAX(#REF!)/#REF!</f>
        <v>#REF!</v>
      </c>
      <c r="AB11" s="93" t="e">
        <f t="shared" si="3"/>
        <v>#REF!</v>
      </c>
    </row>
    <row r="12" spans="1:28" x14ac:dyDescent="0.2">
      <c r="A12" s="93">
        <v>11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 t="e">
        <f t="shared" si="0"/>
        <v>#DIV/0!</v>
      </c>
      <c r="M12" s="93"/>
      <c r="N12" s="93">
        <f t="shared" si="2"/>
        <v>0</v>
      </c>
      <c r="O12" s="2">
        <v>5</v>
      </c>
      <c r="P12" s="3">
        <f t="shared" si="1"/>
        <v>0</v>
      </c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 t="e">
        <f>+MAX(#REF!)/#REF!</f>
        <v>#REF!</v>
      </c>
      <c r="AB12" s="93" t="e">
        <f t="shared" si="3"/>
        <v>#REF!</v>
      </c>
    </row>
    <row r="13" spans="1:28" x14ac:dyDescent="0.2">
      <c r="A13" s="93">
        <v>12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 t="e">
        <f t="shared" si="0"/>
        <v>#DIV/0!</v>
      </c>
      <c r="M13" s="93"/>
      <c r="N13" s="93">
        <f t="shared" si="2"/>
        <v>0</v>
      </c>
      <c r="O13" s="2">
        <v>5</v>
      </c>
      <c r="P13" s="3">
        <f t="shared" si="1"/>
        <v>0</v>
      </c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 t="e">
        <f>+MAX(#REF!)/#REF!</f>
        <v>#REF!</v>
      </c>
      <c r="AB13" s="93" t="e">
        <f t="shared" si="3"/>
        <v>#REF!</v>
      </c>
    </row>
    <row r="14" spans="1:28" x14ac:dyDescent="0.2">
      <c r="A14" s="93">
        <v>13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 t="e">
        <f t="shared" si="0"/>
        <v>#DIV/0!</v>
      </c>
      <c r="M14" s="93"/>
      <c r="N14" s="93">
        <f t="shared" si="2"/>
        <v>0</v>
      </c>
      <c r="O14" s="4">
        <v>5</v>
      </c>
      <c r="P14" s="5">
        <f t="shared" si="1"/>
        <v>0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 t="e">
        <f>+MAX(#REF!)/#REF!</f>
        <v>#REF!</v>
      </c>
      <c r="AB14" s="93" t="e">
        <f t="shared" si="3"/>
        <v>#REF!</v>
      </c>
    </row>
    <row r="15" spans="1:28" x14ac:dyDescent="0.2">
      <c r="A15" s="93">
        <v>14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 t="e">
        <f t="shared" si="0"/>
        <v>#DIV/0!</v>
      </c>
      <c r="M15" s="93"/>
      <c r="N15" s="93">
        <f t="shared" si="2"/>
        <v>0</v>
      </c>
      <c r="O15" s="4">
        <v>5</v>
      </c>
      <c r="P15" s="5">
        <f t="shared" si="1"/>
        <v>0</v>
      </c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 t="e">
        <f>+MAX(#REF!)/#REF!</f>
        <v>#REF!</v>
      </c>
      <c r="AB15" s="93" t="e">
        <f t="shared" si="3"/>
        <v>#REF!</v>
      </c>
    </row>
    <row r="16" spans="1:28" x14ac:dyDescent="0.2">
      <c r="A16" s="93">
        <v>15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 t="e">
        <f t="shared" si="0"/>
        <v>#DIV/0!</v>
      </c>
      <c r="M16" s="93"/>
      <c r="N16" s="93">
        <f t="shared" si="2"/>
        <v>0</v>
      </c>
      <c r="O16" s="4">
        <v>5</v>
      </c>
      <c r="P16" s="5">
        <f t="shared" si="1"/>
        <v>0</v>
      </c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 t="e">
        <f>+MAX(#REF!)/#REF!</f>
        <v>#REF!</v>
      </c>
      <c r="AB16" s="93" t="e">
        <f t="shared" si="3"/>
        <v>#REF!</v>
      </c>
    </row>
    <row r="17" spans="1:28" x14ac:dyDescent="0.2">
      <c r="A17" s="93">
        <v>16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 t="e">
        <f t="shared" si="0"/>
        <v>#DIV/0!</v>
      </c>
      <c r="M17" s="93"/>
      <c r="N17" s="93">
        <f t="shared" si="2"/>
        <v>0</v>
      </c>
      <c r="O17" s="4">
        <v>5</v>
      </c>
      <c r="P17" s="5">
        <f t="shared" si="1"/>
        <v>0</v>
      </c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 t="e">
        <f>+MAX(#REF!)/#REF!</f>
        <v>#REF!</v>
      </c>
      <c r="AB17" s="93" t="e">
        <f t="shared" si="3"/>
        <v>#REF!</v>
      </c>
    </row>
    <row r="18" spans="1:28" x14ac:dyDescent="0.2">
      <c r="A18" s="93">
        <v>17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 t="e">
        <f t="shared" si="0"/>
        <v>#DIV/0!</v>
      </c>
      <c r="M18" s="93"/>
      <c r="N18" s="93">
        <f t="shared" si="2"/>
        <v>0</v>
      </c>
      <c r="O18" s="4">
        <v>5</v>
      </c>
      <c r="P18" s="5">
        <f t="shared" si="1"/>
        <v>0</v>
      </c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 t="e">
        <f>+MAX(#REF!)/#REF!</f>
        <v>#REF!</v>
      </c>
      <c r="AB18" s="93" t="e">
        <f t="shared" si="3"/>
        <v>#REF!</v>
      </c>
    </row>
    <row r="19" spans="1:28" x14ac:dyDescent="0.2">
      <c r="A19" s="93">
        <v>18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 t="e">
        <f t="shared" si="0"/>
        <v>#DIV/0!</v>
      </c>
      <c r="M19" s="93"/>
      <c r="N19" s="93">
        <f t="shared" si="2"/>
        <v>0</v>
      </c>
      <c r="O19" s="4">
        <v>5</v>
      </c>
      <c r="P19" s="5">
        <f t="shared" si="1"/>
        <v>0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 t="e">
        <f>+MAX(#REF!)/#REF!</f>
        <v>#REF!</v>
      </c>
      <c r="AB19" s="93" t="e">
        <f t="shared" si="3"/>
        <v>#REF!</v>
      </c>
    </row>
    <row r="20" spans="1:28" x14ac:dyDescent="0.2">
      <c r="A20" s="93">
        <v>19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 t="e">
        <f t="shared" si="0"/>
        <v>#DIV/0!</v>
      </c>
      <c r="M20" s="93"/>
      <c r="N20" s="93">
        <f t="shared" si="2"/>
        <v>0</v>
      </c>
      <c r="O20" s="4">
        <v>5</v>
      </c>
      <c r="P20" s="5">
        <f t="shared" si="1"/>
        <v>0</v>
      </c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 t="e">
        <f>+MAX(#REF!)/#REF!</f>
        <v>#REF!</v>
      </c>
      <c r="AB20" s="93" t="e">
        <f t="shared" si="3"/>
        <v>#REF!</v>
      </c>
    </row>
    <row r="21" spans="1:28" x14ac:dyDescent="0.2">
      <c r="A21" s="93">
        <v>20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 t="e">
        <f t="shared" si="0"/>
        <v>#DIV/0!</v>
      </c>
      <c r="M21" s="93"/>
      <c r="N21" s="93">
        <f t="shared" si="2"/>
        <v>0</v>
      </c>
      <c r="O21" s="4">
        <v>5</v>
      </c>
      <c r="P21" s="5">
        <f t="shared" si="1"/>
        <v>0</v>
      </c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 t="e">
        <f>+MAX(#REF!)/#REF!</f>
        <v>#REF!</v>
      </c>
      <c r="AB21" s="93" t="e">
        <f t="shared" si="3"/>
        <v>#REF!</v>
      </c>
    </row>
    <row r="22" spans="1:28" x14ac:dyDescent="0.2">
      <c r="A22" s="93">
        <v>21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 t="e">
        <f t="shared" si="0"/>
        <v>#DIV/0!</v>
      </c>
      <c r="M22" s="93"/>
      <c r="N22" s="93">
        <f t="shared" si="2"/>
        <v>0</v>
      </c>
      <c r="O22" s="4">
        <v>5</v>
      </c>
      <c r="P22" s="5">
        <f t="shared" si="1"/>
        <v>0</v>
      </c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 t="e">
        <f>+MAX(#REF!)/#REF!</f>
        <v>#REF!</v>
      </c>
      <c r="AB22" s="93" t="e">
        <f t="shared" si="3"/>
        <v>#REF!</v>
      </c>
    </row>
    <row r="23" spans="1:28" x14ac:dyDescent="0.2">
      <c r="A23" s="93">
        <v>22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 t="e">
        <f t="shared" si="0"/>
        <v>#DIV/0!</v>
      </c>
      <c r="M23" s="93"/>
      <c r="N23" s="93">
        <f t="shared" si="2"/>
        <v>0</v>
      </c>
      <c r="O23" s="4">
        <v>5</v>
      </c>
      <c r="P23" s="5">
        <f t="shared" si="1"/>
        <v>0</v>
      </c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 t="e">
        <f>+MAX(#REF!)/#REF!</f>
        <v>#REF!</v>
      </c>
      <c r="AB23" s="93" t="e">
        <f t="shared" si="3"/>
        <v>#REF!</v>
      </c>
    </row>
    <row r="24" spans="1:28" x14ac:dyDescent="0.2">
      <c r="A24" s="93">
        <v>23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 t="e">
        <f t="shared" si="0"/>
        <v>#DIV/0!</v>
      </c>
      <c r="M24" s="93"/>
      <c r="N24" s="93">
        <f t="shared" si="2"/>
        <v>0</v>
      </c>
      <c r="O24" s="4">
        <v>5</v>
      </c>
      <c r="P24" s="5">
        <f t="shared" si="1"/>
        <v>0</v>
      </c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 t="e">
        <f>+MAX(#REF!)/#REF!</f>
        <v>#REF!</v>
      </c>
      <c r="AB24" s="93" t="e">
        <f t="shared" si="3"/>
        <v>#REF!</v>
      </c>
    </row>
    <row r="25" spans="1:28" x14ac:dyDescent="0.2">
      <c r="A25" s="93">
        <v>24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 t="e">
        <f t="shared" si="0"/>
        <v>#DIV/0!</v>
      </c>
      <c r="M25" s="93"/>
      <c r="N25" s="93">
        <f t="shared" si="2"/>
        <v>0</v>
      </c>
      <c r="O25" s="4">
        <v>5</v>
      </c>
      <c r="P25" s="5">
        <f t="shared" si="1"/>
        <v>0</v>
      </c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 t="e">
        <f>+MAX(#REF!)/#REF!</f>
        <v>#REF!</v>
      </c>
      <c r="AB25" s="93" t="e">
        <f t="shared" si="3"/>
        <v>#REF!</v>
      </c>
    </row>
    <row r="26" spans="1:28" x14ac:dyDescent="0.2">
      <c r="A26" s="93">
        <v>25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 t="e">
        <f t="shared" si="0"/>
        <v>#DIV/0!</v>
      </c>
      <c r="M26" s="93"/>
      <c r="N26" s="93">
        <f t="shared" si="2"/>
        <v>0</v>
      </c>
      <c r="O26" s="2">
        <v>5</v>
      </c>
      <c r="P26" s="3">
        <f t="shared" si="1"/>
        <v>0</v>
      </c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 t="e">
        <f>+MAX(#REF!)/#REF!</f>
        <v>#REF!</v>
      </c>
      <c r="AB26" s="93" t="e">
        <f t="shared" si="3"/>
        <v>#REF!</v>
      </c>
    </row>
    <row r="27" spans="1:28" x14ac:dyDescent="0.2">
      <c r="A27" s="93">
        <v>26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 t="e">
        <f t="shared" si="0"/>
        <v>#DIV/0!</v>
      </c>
      <c r="M27" s="93"/>
      <c r="N27" s="93">
        <f t="shared" si="2"/>
        <v>0</v>
      </c>
      <c r="O27" s="2">
        <v>5</v>
      </c>
      <c r="P27" s="3">
        <f t="shared" si="1"/>
        <v>0</v>
      </c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 t="e">
        <f>+MAX(#REF!)/#REF!</f>
        <v>#REF!</v>
      </c>
      <c r="AB27" s="93" t="e">
        <f t="shared" si="3"/>
        <v>#REF!</v>
      </c>
    </row>
    <row r="28" spans="1:28" x14ac:dyDescent="0.2">
      <c r="A28" s="93">
        <v>27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 t="e">
        <f t="shared" si="0"/>
        <v>#DIV/0!</v>
      </c>
      <c r="M28" s="93"/>
      <c r="N28" s="93">
        <f t="shared" si="2"/>
        <v>0</v>
      </c>
      <c r="O28" s="2">
        <v>5</v>
      </c>
      <c r="P28" s="3">
        <f t="shared" si="1"/>
        <v>0</v>
      </c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 t="e">
        <f>+MAX(#REF!)/#REF!</f>
        <v>#REF!</v>
      </c>
      <c r="AB28" s="93" t="e">
        <f t="shared" si="3"/>
        <v>#REF!</v>
      </c>
    </row>
    <row r="29" spans="1:28" x14ac:dyDescent="0.2">
      <c r="A29" s="93">
        <v>28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 t="e">
        <f t="shared" si="0"/>
        <v>#DIV/0!</v>
      </c>
      <c r="M29" s="93"/>
      <c r="N29" s="93">
        <f t="shared" si="2"/>
        <v>0</v>
      </c>
      <c r="O29" s="2">
        <v>5</v>
      </c>
      <c r="P29" s="3">
        <f t="shared" si="1"/>
        <v>0</v>
      </c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 t="e">
        <f>+MAX(#REF!)/#REF!</f>
        <v>#REF!</v>
      </c>
      <c r="AB29" s="93" t="e">
        <f t="shared" si="3"/>
        <v>#REF!</v>
      </c>
    </row>
    <row r="30" spans="1:28" x14ac:dyDescent="0.2">
      <c r="A30" s="93">
        <v>29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 t="e">
        <f t="shared" si="0"/>
        <v>#DIV/0!</v>
      </c>
      <c r="M30" s="93"/>
      <c r="N30" s="93">
        <f t="shared" si="2"/>
        <v>0</v>
      </c>
      <c r="O30" s="2">
        <v>5</v>
      </c>
      <c r="P30" s="3">
        <f t="shared" si="1"/>
        <v>0</v>
      </c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 t="e">
        <f>+MAX(#REF!)/#REF!</f>
        <v>#REF!</v>
      </c>
      <c r="AB30" s="93" t="e">
        <f t="shared" si="3"/>
        <v>#REF!</v>
      </c>
    </row>
    <row r="31" spans="1:28" x14ac:dyDescent="0.2">
      <c r="A31" s="93">
        <v>30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 t="e">
        <f t="shared" si="0"/>
        <v>#DIV/0!</v>
      </c>
      <c r="M31" s="93"/>
      <c r="N31" s="93">
        <f t="shared" si="2"/>
        <v>0</v>
      </c>
      <c r="O31" s="2">
        <v>5</v>
      </c>
      <c r="P31" s="3">
        <f t="shared" si="1"/>
        <v>0</v>
      </c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 t="e">
        <f>+MAX(#REF!)/#REF!</f>
        <v>#REF!</v>
      </c>
      <c r="AB31" s="93" t="e">
        <f t="shared" si="3"/>
        <v>#REF!</v>
      </c>
    </row>
    <row r="32" spans="1:28" x14ac:dyDescent="0.2">
      <c r="A32" s="93">
        <v>31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 t="e">
        <f t="shared" si="0"/>
        <v>#DIV/0!</v>
      </c>
      <c r="M32" s="93"/>
      <c r="N32" s="93">
        <f t="shared" si="2"/>
        <v>0</v>
      </c>
      <c r="O32" s="2">
        <v>5</v>
      </c>
      <c r="P32" s="3">
        <f t="shared" si="1"/>
        <v>0</v>
      </c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 t="e">
        <f>+MAX(#REF!)/#REF!</f>
        <v>#REF!</v>
      </c>
      <c r="AB32" s="93" t="e">
        <f t="shared" si="3"/>
        <v>#REF!</v>
      </c>
    </row>
    <row r="33" spans="1:28" x14ac:dyDescent="0.2">
      <c r="A33" s="93">
        <v>32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 t="e">
        <f t="shared" si="0"/>
        <v>#DIV/0!</v>
      </c>
      <c r="M33" s="93"/>
      <c r="N33" s="93">
        <f t="shared" si="2"/>
        <v>0</v>
      </c>
      <c r="O33" s="2">
        <v>5</v>
      </c>
      <c r="P33" s="3">
        <f t="shared" si="1"/>
        <v>0</v>
      </c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 t="e">
        <f>+MAX(#REF!)/#REF!</f>
        <v>#REF!</v>
      </c>
      <c r="AB33" s="93" t="e">
        <f t="shared" si="3"/>
        <v>#REF!</v>
      </c>
    </row>
    <row r="34" spans="1:28" x14ac:dyDescent="0.2">
      <c r="A34" s="93">
        <v>33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 t="e">
        <f t="shared" si="0"/>
        <v>#DIV/0!</v>
      </c>
      <c r="M34" s="93"/>
      <c r="N34" s="93">
        <f t="shared" si="2"/>
        <v>0</v>
      </c>
      <c r="O34" s="2">
        <v>5</v>
      </c>
      <c r="P34" s="3">
        <f t="shared" ref="P34:P65" si="4">+G34*O34</f>
        <v>0</v>
      </c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 t="e">
        <f>+MAX(#REF!)/#REF!</f>
        <v>#REF!</v>
      </c>
      <c r="AB34" s="93" t="e">
        <f t="shared" si="3"/>
        <v>#REF!</v>
      </c>
    </row>
    <row r="35" spans="1:28" x14ac:dyDescent="0.2">
      <c r="A35" s="93">
        <v>34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 t="e">
        <f t="shared" si="0"/>
        <v>#DIV/0!</v>
      </c>
      <c r="M35" s="93"/>
      <c r="N35" s="93">
        <f t="shared" si="2"/>
        <v>0</v>
      </c>
      <c r="O35" s="2">
        <v>5</v>
      </c>
      <c r="P35" s="3">
        <f t="shared" si="4"/>
        <v>0</v>
      </c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 t="e">
        <f>+MAX(#REF!)/#REF!</f>
        <v>#REF!</v>
      </c>
      <c r="AB35" s="93" t="e">
        <f t="shared" si="3"/>
        <v>#REF!</v>
      </c>
    </row>
    <row r="36" spans="1:28" x14ac:dyDescent="0.2">
      <c r="A36" s="93">
        <v>35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 t="e">
        <f t="shared" si="0"/>
        <v>#DIV/0!</v>
      </c>
      <c r="M36" s="93"/>
      <c r="N36" s="93">
        <f t="shared" si="2"/>
        <v>0</v>
      </c>
      <c r="O36" s="2">
        <v>5</v>
      </c>
      <c r="P36" s="3">
        <f t="shared" si="4"/>
        <v>0</v>
      </c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 t="e">
        <f>+MAX(#REF!)/#REF!</f>
        <v>#REF!</v>
      </c>
      <c r="AB36" s="93" t="e">
        <f t="shared" si="3"/>
        <v>#REF!</v>
      </c>
    </row>
    <row r="37" spans="1:28" x14ac:dyDescent="0.2">
      <c r="A37" s="93">
        <v>36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 t="e">
        <f t="shared" si="0"/>
        <v>#DIV/0!</v>
      </c>
      <c r="M37" s="93"/>
      <c r="N37" s="93">
        <f t="shared" si="2"/>
        <v>0</v>
      </c>
      <c r="O37" s="2">
        <v>5</v>
      </c>
      <c r="P37" s="3">
        <f t="shared" si="4"/>
        <v>0</v>
      </c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 t="e">
        <f>+MAX(#REF!)/#REF!</f>
        <v>#REF!</v>
      </c>
      <c r="AB37" s="93" t="e">
        <f t="shared" si="3"/>
        <v>#REF!</v>
      </c>
    </row>
    <row r="38" spans="1:28" x14ac:dyDescent="0.2">
      <c r="A38" s="93">
        <v>37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 t="e">
        <f t="shared" si="0"/>
        <v>#DIV/0!</v>
      </c>
      <c r="M38" s="93"/>
      <c r="N38" s="93">
        <f t="shared" si="2"/>
        <v>0</v>
      </c>
      <c r="O38" s="4">
        <v>5</v>
      </c>
      <c r="P38" s="5">
        <f t="shared" si="4"/>
        <v>0</v>
      </c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 t="e">
        <f>+MAX(#REF!)/#REF!</f>
        <v>#REF!</v>
      </c>
      <c r="AB38" s="93" t="e">
        <f t="shared" si="3"/>
        <v>#REF!</v>
      </c>
    </row>
    <row r="39" spans="1:28" x14ac:dyDescent="0.2">
      <c r="A39" s="93">
        <v>38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 t="e">
        <f t="shared" si="0"/>
        <v>#DIV/0!</v>
      </c>
      <c r="M39" s="93"/>
      <c r="N39" s="93">
        <f t="shared" si="2"/>
        <v>0</v>
      </c>
      <c r="O39" s="4">
        <v>5</v>
      </c>
      <c r="P39" s="5">
        <f t="shared" si="4"/>
        <v>0</v>
      </c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 t="e">
        <f>+MAX(#REF!)/#REF!</f>
        <v>#REF!</v>
      </c>
      <c r="AB39" s="93" t="e">
        <f t="shared" si="3"/>
        <v>#REF!</v>
      </c>
    </row>
    <row r="40" spans="1:28" x14ac:dyDescent="0.2">
      <c r="A40" s="93">
        <v>39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 t="e">
        <f t="shared" si="0"/>
        <v>#DIV/0!</v>
      </c>
      <c r="M40" s="93"/>
      <c r="N40" s="93">
        <f t="shared" si="2"/>
        <v>0</v>
      </c>
      <c r="O40" s="4">
        <v>5</v>
      </c>
      <c r="P40" s="5">
        <f t="shared" si="4"/>
        <v>0</v>
      </c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 t="e">
        <f>+MAX(#REF!)/#REF!</f>
        <v>#REF!</v>
      </c>
      <c r="AB40" s="93" t="e">
        <f t="shared" si="3"/>
        <v>#REF!</v>
      </c>
    </row>
    <row r="41" spans="1:28" x14ac:dyDescent="0.2">
      <c r="A41" s="93">
        <v>40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 t="e">
        <f t="shared" si="0"/>
        <v>#DIV/0!</v>
      </c>
      <c r="M41" s="93"/>
      <c r="N41" s="93">
        <f t="shared" si="2"/>
        <v>0</v>
      </c>
      <c r="O41" s="4">
        <v>5</v>
      </c>
      <c r="P41" s="5">
        <f t="shared" si="4"/>
        <v>0</v>
      </c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 t="e">
        <f>+MAX(#REF!)/#REF!</f>
        <v>#REF!</v>
      </c>
      <c r="AB41" s="93" t="e">
        <f t="shared" si="3"/>
        <v>#REF!</v>
      </c>
    </row>
    <row r="42" spans="1:28" x14ac:dyDescent="0.2">
      <c r="A42" s="93">
        <v>41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 t="e">
        <f t="shared" si="0"/>
        <v>#DIV/0!</v>
      </c>
      <c r="M42" s="93"/>
      <c r="N42" s="93">
        <f t="shared" si="2"/>
        <v>0</v>
      </c>
      <c r="O42" s="4">
        <v>5</v>
      </c>
      <c r="P42" s="5">
        <f t="shared" si="4"/>
        <v>0</v>
      </c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 t="e">
        <f>+MAX(#REF!)/#REF!</f>
        <v>#REF!</v>
      </c>
      <c r="AB42" s="93" t="e">
        <f t="shared" si="3"/>
        <v>#REF!</v>
      </c>
    </row>
    <row r="43" spans="1:28" x14ac:dyDescent="0.2">
      <c r="A43" s="93">
        <v>42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 t="e">
        <f t="shared" si="0"/>
        <v>#DIV/0!</v>
      </c>
      <c r="M43" s="93"/>
      <c r="N43" s="93">
        <f t="shared" si="2"/>
        <v>0</v>
      </c>
      <c r="O43" s="4">
        <v>5</v>
      </c>
      <c r="P43" s="5">
        <f t="shared" si="4"/>
        <v>0</v>
      </c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 t="e">
        <f>+MAX(#REF!)/#REF!</f>
        <v>#REF!</v>
      </c>
      <c r="AB43" s="93" t="e">
        <f t="shared" si="3"/>
        <v>#REF!</v>
      </c>
    </row>
    <row r="44" spans="1:28" x14ac:dyDescent="0.2">
      <c r="A44" s="93">
        <v>43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 t="e">
        <f t="shared" si="0"/>
        <v>#DIV/0!</v>
      </c>
      <c r="M44" s="93"/>
      <c r="N44" s="93">
        <f t="shared" si="2"/>
        <v>0</v>
      </c>
      <c r="O44" s="4">
        <v>5</v>
      </c>
      <c r="P44" s="5">
        <f t="shared" si="4"/>
        <v>0</v>
      </c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 t="e">
        <f>+MAX(#REF!)/#REF!</f>
        <v>#REF!</v>
      </c>
      <c r="AB44" s="93" t="e">
        <f t="shared" si="3"/>
        <v>#REF!</v>
      </c>
    </row>
    <row r="45" spans="1:28" x14ac:dyDescent="0.2">
      <c r="A45" s="93">
        <v>44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 t="e">
        <f t="shared" si="0"/>
        <v>#DIV/0!</v>
      </c>
      <c r="M45" s="93"/>
      <c r="N45" s="93">
        <f t="shared" si="2"/>
        <v>0</v>
      </c>
      <c r="O45" s="4">
        <v>5</v>
      </c>
      <c r="P45" s="5">
        <f t="shared" si="4"/>
        <v>0</v>
      </c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 t="e">
        <f>+MAX(#REF!)/#REF!</f>
        <v>#REF!</v>
      </c>
      <c r="AB45" s="93" t="e">
        <f t="shared" si="3"/>
        <v>#REF!</v>
      </c>
    </row>
    <row r="46" spans="1:28" x14ac:dyDescent="0.2">
      <c r="A46" s="93">
        <v>45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 t="e">
        <f t="shared" si="0"/>
        <v>#DIV/0!</v>
      </c>
      <c r="M46" s="93"/>
      <c r="N46" s="93">
        <f t="shared" si="2"/>
        <v>0</v>
      </c>
      <c r="O46" s="4">
        <v>5</v>
      </c>
      <c r="P46" s="5">
        <f t="shared" si="4"/>
        <v>0</v>
      </c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 t="e">
        <f>+MAX(#REF!)/#REF!</f>
        <v>#REF!</v>
      </c>
      <c r="AB46" s="93" t="e">
        <f t="shared" si="3"/>
        <v>#REF!</v>
      </c>
    </row>
    <row r="47" spans="1:28" x14ac:dyDescent="0.2">
      <c r="A47" s="93">
        <v>46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 t="e">
        <f t="shared" si="0"/>
        <v>#DIV/0!</v>
      </c>
      <c r="M47" s="93"/>
      <c r="N47" s="93">
        <f t="shared" si="2"/>
        <v>0</v>
      </c>
      <c r="O47" s="4">
        <v>5</v>
      </c>
      <c r="P47" s="5">
        <f t="shared" si="4"/>
        <v>0</v>
      </c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 t="e">
        <f>+MAX(#REF!)/#REF!</f>
        <v>#REF!</v>
      </c>
      <c r="AB47" s="93" t="e">
        <f t="shared" si="3"/>
        <v>#REF!</v>
      </c>
    </row>
    <row r="48" spans="1:28" x14ac:dyDescent="0.2">
      <c r="A48" s="93">
        <v>47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 t="e">
        <f t="shared" si="0"/>
        <v>#DIV/0!</v>
      </c>
      <c r="M48" s="93"/>
      <c r="N48" s="93">
        <f t="shared" si="2"/>
        <v>0</v>
      </c>
      <c r="O48" s="4">
        <v>5</v>
      </c>
      <c r="P48" s="5">
        <f t="shared" si="4"/>
        <v>0</v>
      </c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 t="e">
        <f>+MAX(#REF!)/#REF!</f>
        <v>#REF!</v>
      </c>
      <c r="AB48" s="93" t="e">
        <f t="shared" si="3"/>
        <v>#REF!</v>
      </c>
    </row>
    <row r="49" spans="1:28" x14ac:dyDescent="0.2">
      <c r="A49" s="93">
        <v>48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 t="e">
        <f t="shared" si="0"/>
        <v>#DIV/0!</v>
      </c>
      <c r="M49" s="93"/>
      <c r="N49" s="93">
        <f t="shared" si="2"/>
        <v>0</v>
      </c>
      <c r="O49" s="4">
        <v>5</v>
      </c>
      <c r="P49" s="5">
        <f t="shared" si="4"/>
        <v>0</v>
      </c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 t="e">
        <f>+MAX(#REF!)/#REF!</f>
        <v>#REF!</v>
      </c>
      <c r="AB49" s="93" t="e">
        <f t="shared" si="3"/>
        <v>#REF!</v>
      </c>
    </row>
    <row r="50" spans="1:28" x14ac:dyDescent="0.2">
      <c r="A50" s="93">
        <v>49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 t="e">
        <f t="shared" si="0"/>
        <v>#DIV/0!</v>
      </c>
      <c r="M50" s="93"/>
      <c r="N50" s="93">
        <f t="shared" si="2"/>
        <v>0</v>
      </c>
      <c r="O50" s="2">
        <v>5</v>
      </c>
      <c r="P50" s="3">
        <f t="shared" si="4"/>
        <v>0</v>
      </c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 t="e">
        <f>+MAX(#REF!)/#REF!</f>
        <v>#REF!</v>
      </c>
      <c r="AB50" s="93" t="e">
        <f t="shared" si="3"/>
        <v>#REF!</v>
      </c>
    </row>
    <row r="51" spans="1:28" x14ac:dyDescent="0.2">
      <c r="A51" s="93">
        <v>50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 t="e">
        <f t="shared" si="0"/>
        <v>#DIV/0!</v>
      </c>
      <c r="M51" s="93"/>
      <c r="N51" s="93">
        <f t="shared" si="2"/>
        <v>0</v>
      </c>
      <c r="O51" s="2">
        <v>5</v>
      </c>
      <c r="P51" s="3">
        <f t="shared" si="4"/>
        <v>0</v>
      </c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 t="e">
        <f>+MAX(#REF!)/#REF!</f>
        <v>#REF!</v>
      </c>
      <c r="AB51" s="93" t="e">
        <f t="shared" si="3"/>
        <v>#REF!</v>
      </c>
    </row>
    <row r="52" spans="1:28" x14ac:dyDescent="0.2">
      <c r="A52" s="93">
        <v>51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 t="e">
        <f t="shared" si="0"/>
        <v>#DIV/0!</v>
      </c>
      <c r="M52" s="93"/>
      <c r="N52" s="93">
        <f t="shared" si="2"/>
        <v>0</v>
      </c>
      <c r="O52" s="2">
        <v>5</v>
      </c>
      <c r="P52" s="3">
        <f t="shared" si="4"/>
        <v>0</v>
      </c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 t="e">
        <f>+MAX(#REF!)/#REF!</f>
        <v>#REF!</v>
      </c>
      <c r="AB52" s="93" t="e">
        <f t="shared" si="3"/>
        <v>#REF!</v>
      </c>
    </row>
    <row r="53" spans="1:28" x14ac:dyDescent="0.2">
      <c r="A53" s="93">
        <v>52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 t="e">
        <f t="shared" si="0"/>
        <v>#DIV/0!</v>
      </c>
      <c r="M53" s="93"/>
      <c r="N53" s="93">
        <f t="shared" si="2"/>
        <v>0</v>
      </c>
      <c r="O53" s="2">
        <v>5</v>
      </c>
      <c r="P53" s="3">
        <f t="shared" si="4"/>
        <v>0</v>
      </c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 t="e">
        <f>+MAX(#REF!)/#REF!</f>
        <v>#REF!</v>
      </c>
      <c r="AB53" s="93" t="e">
        <f t="shared" si="3"/>
        <v>#REF!</v>
      </c>
    </row>
    <row r="54" spans="1:28" x14ac:dyDescent="0.2">
      <c r="A54" s="93">
        <v>53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 t="e">
        <f t="shared" si="0"/>
        <v>#DIV/0!</v>
      </c>
      <c r="M54" s="93"/>
      <c r="N54" s="93">
        <f t="shared" si="2"/>
        <v>0</v>
      </c>
      <c r="O54" s="2">
        <v>5</v>
      </c>
      <c r="P54" s="3">
        <f t="shared" si="4"/>
        <v>0</v>
      </c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 t="e">
        <f>+MAX(#REF!)/#REF!</f>
        <v>#REF!</v>
      </c>
      <c r="AB54" s="93" t="e">
        <f t="shared" si="3"/>
        <v>#REF!</v>
      </c>
    </row>
    <row r="55" spans="1:28" x14ac:dyDescent="0.2">
      <c r="A55" s="93">
        <v>54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 t="e">
        <f t="shared" si="0"/>
        <v>#DIV/0!</v>
      </c>
      <c r="M55" s="93"/>
      <c r="N55" s="93">
        <f t="shared" si="2"/>
        <v>0</v>
      </c>
      <c r="O55" s="2">
        <v>5</v>
      </c>
      <c r="P55" s="3">
        <f t="shared" si="4"/>
        <v>0</v>
      </c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 t="e">
        <f>+MAX(#REF!)/#REF!</f>
        <v>#REF!</v>
      </c>
      <c r="AB55" s="93" t="e">
        <f t="shared" si="3"/>
        <v>#REF!</v>
      </c>
    </row>
    <row r="56" spans="1:28" x14ac:dyDescent="0.2">
      <c r="A56" s="93">
        <v>55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 t="e">
        <f t="shared" si="0"/>
        <v>#DIV/0!</v>
      </c>
      <c r="M56" s="93"/>
      <c r="N56" s="93">
        <f t="shared" si="2"/>
        <v>0</v>
      </c>
      <c r="O56" s="2">
        <v>5</v>
      </c>
      <c r="P56" s="3">
        <f t="shared" si="4"/>
        <v>0</v>
      </c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 t="e">
        <f>+MAX(#REF!)/#REF!</f>
        <v>#REF!</v>
      </c>
      <c r="AB56" s="93" t="e">
        <f t="shared" si="3"/>
        <v>#REF!</v>
      </c>
    </row>
    <row r="57" spans="1:28" x14ac:dyDescent="0.2">
      <c r="A57" s="93">
        <v>56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 t="e">
        <f t="shared" si="0"/>
        <v>#DIV/0!</v>
      </c>
      <c r="M57" s="93"/>
      <c r="N57" s="93">
        <f t="shared" si="2"/>
        <v>0</v>
      </c>
      <c r="O57" s="2">
        <v>5</v>
      </c>
      <c r="P57" s="3">
        <f t="shared" si="4"/>
        <v>0</v>
      </c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 t="e">
        <f>+MAX(#REF!)/#REF!</f>
        <v>#REF!</v>
      </c>
      <c r="AB57" s="93" t="e">
        <f t="shared" si="3"/>
        <v>#REF!</v>
      </c>
    </row>
    <row r="58" spans="1:28" x14ac:dyDescent="0.2">
      <c r="A58" s="93">
        <v>57</v>
      </c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 t="e">
        <f t="shared" si="0"/>
        <v>#DIV/0!</v>
      </c>
      <c r="M58" s="93"/>
      <c r="N58" s="93">
        <f t="shared" si="2"/>
        <v>0</v>
      </c>
      <c r="O58" s="2">
        <v>5</v>
      </c>
      <c r="P58" s="3">
        <f t="shared" si="4"/>
        <v>0</v>
      </c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 t="e">
        <f>+MAX(#REF!)/#REF!</f>
        <v>#REF!</v>
      </c>
      <c r="AB58" s="93" t="e">
        <f t="shared" si="3"/>
        <v>#REF!</v>
      </c>
    </row>
    <row r="59" spans="1:28" x14ac:dyDescent="0.2">
      <c r="A59" s="93">
        <v>58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 t="e">
        <f t="shared" si="0"/>
        <v>#DIV/0!</v>
      </c>
      <c r="M59" s="93"/>
      <c r="N59" s="93">
        <f t="shared" si="2"/>
        <v>0</v>
      </c>
      <c r="O59" s="2">
        <v>5</v>
      </c>
      <c r="P59" s="3">
        <f t="shared" si="4"/>
        <v>0</v>
      </c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 t="e">
        <f>+MAX(#REF!)/#REF!</f>
        <v>#REF!</v>
      </c>
      <c r="AB59" s="93" t="e">
        <f t="shared" si="3"/>
        <v>#REF!</v>
      </c>
    </row>
    <row r="60" spans="1:28" x14ac:dyDescent="0.2">
      <c r="A60" s="93">
        <v>59</v>
      </c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 t="e">
        <f t="shared" si="0"/>
        <v>#DIV/0!</v>
      </c>
      <c r="M60" s="93"/>
      <c r="N60" s="93">
        <f t="shared" si="2"/>
        <v>0</v>
      </c>
      <c r="O60" s="2">
        <v>5</v>
      </c>
      <c r="P60" s="3">
        <f t="shared" si="4"/>
        <v>0</v>
      </c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 t="e">
        <f>+MAX(#REF!)/#REF!</f>
        <v>#REF!</v>
      </c>
      <c r="AB60" s="93" t="e">
        <f t="shared" si="3"/>
        <v>#REF!</v>
      </c>
    </row>
    <row r="61" spans="1:28" x14ac:dyDescent="0.2">
      <c r="A61" s="93">
        <v>60</v>
      </c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 t="e">
        <f t="shared" si="0"/>
        <v>#DIV/0!</v>
      </c>
      <c r="M61" s="93"/>
      <c r="N61" s="93">
        <f t="shared" si="2"/>
        <v>0</v>
      </c>
      <c r="O61" s="2">
        <v>5</v>
      </c>
      <c r="P61" s="3">
        <f t="shared" si="4"/>
        <v>0</v>
      </c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 t="e">
        <f>+MAX(#REF!)/#REF!</f>
        <v>#REF!</v>
      </c>
      <c r="AB61" s="93" t="e">
        <f t="shared" si="3"/>
        <v>#REF!</v>
      </c>
    </row>
    <row r="62" spans="1:28" x14ac:dyDescent="0.2">
      <c r="A62" s="93">
        <v>61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 t="e">
        <f t="shared" si="0"/>
        <v>#DIV/0!</v>
      </c>
      <c r="M62" s="93"/>
      <c r="N62" s="93">
        <f t="shared" si="2"/>
        <v>0</v>
      </c>
      <c r="O62" s="4">
        <v>5</v>
      </c>
      <c r="P62" s="5">
        <f t="shared" si="4"/>
        <v>0</v>
      </c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 t="e">
        <f>+MAX(#REF!)/#REF!</f>
        <v>#REF!</v>
      </c>
      <c r="AB62" s="93" t="e">
        <f t="shared" si="3"/>
        <v>#REF!</v>
      </c>
    </row>
    <row r="63" spans="1:28" x14ac:dyDescent="0.2">
      <c r="A63" s="93">
        <v>62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 t="e">
        <f t="shared" si="0"/>
        <v>#DIV/0!</v>
      </c>
      <c r="M63" s="93"/>
      <c r="N63" s="93">
        <f t="shared" si="2"/>
        <v>0</v>
      </c>
      <c r="O63" s="4">
        <v>5</v>
      </c>
      <c r="P63" s="5">
        <f t="shared" si="4"/>
        <v>0</v>
      </c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 t="e">
        <f>+MAX(#REF!)/#REF!</f>
        <v>#REF!</v>
      </c>
      <c r="AB63" s="93" t="e">
        <f t="shared" si="3"/>
        <v>#REF!</v>
      </c>
    </row>
    <row r="64" spans="1:28" x14ac:dyDescent="0.2">
      <c r="A64" s="93">
        <v>63</v>
      </c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 t="e">
        <f t="shared" si="0"/>
        <v>#DIV/0!</v>
      </c>
      <c r="M64" s="93"/>
      <c r="N64" s="93">
        <f t="shared" si="2"/>
        <v>0</v>
      </c>
      <c r="O64" s="4">
        <v>5</v>
      </c>
      <c r="P64" s="5">
        <f t="shared" si="4"/>
        <v>0</v>
      </c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 t="e">
        <f>+MAX(#REF!)/#REF!</f>
        <v>#REF!</v>
      </c>
      <c r="AB64" s="93" t="e">
        <f t="shared" si="3"/>
        <v>#REF!</v>
      </c>
    </row>
    <row r="65" spans="1:28" x14ac:dyDescent="0.2">
      <c r="A65" s="93">
        <v>64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 t="e">
        <f t="shared" si="0"/>
        <v>#DIV/0!</v>
      </c>
      <c r="M65" s="93"/>
      <c r="N65" s="93">
        <f t="shared" si="2"/>
        <v>0</v>
      </c>
      <c r="O65" s="4">
        <v>5</v>
      </c>
      <c r="P65" s="5">
        <f t="shared" si="4"/>
        <v>0</v>
      </c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 t="e">
        <f>+MAX(#REF!)/#REF!</f>
        <v>#REF!</v>
      </c>
      <c r="AB65" s="93" t="e">
        <f t="shared" si="3"/>
        <v>#REF!</v>
      </c>
    </row>
    <row r="66" spans="1:28" x14ac:dyDescent="0.2">
      <c r="A66" s="93">
        <v>65</v>
      </c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 t="e">
        <f t="shared" ref="L66:L97" si="5">G66/J66</f>
        <v>#DIV/0!</v>
      </c>
      <c r="M66" s="93"/>
      <c r="N66" s="93">
        <f t="shared" si="2"/>
        <v>0</v>
      </c>
      <c r="O66" s="4">
        <v>5</v>
      </c>
      <c r="P66" s="5">
        <f t="shared" ref="P66:P97" si="6">+G66*O66</f>
        <v>0</v>
      </c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 t="e">
        <f>+MAX(#REF!)/#REF!</f>
        <v>#REF!</v>
      </c>
      <c r="AB66" s="93" t="e">
        <f t="shared" si="3"/>
        <v>#REF!</v>
      </c>
    </row>
    <row r="67" spans="1:28" x14ac:dyDescent="0.2">
      <c r="A67" s="93">
        <v>66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 t="e">
        <f t="shared" si="5"/>
        <v>#DIV/0!</v>
      </c>
      <c r="M67" s="93"/>
      <c r="N67" s="93">
        <f t="shared" ref="N67:N97" si="7">5-O67</f>
        <v>0</v>
      </c>
      <c r="O67" s="4">
        <v>5</v>
      </c>
      <c r="P67" s="5">
        <f t="shared" si="6"/>
        <v>0</v>
      </c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 t="e">
        <f>+MAX(#REF!)/#REF!</f>
        <v>#REF!</v>
      </c>
      <c r="AB67" s="93" t="e">
        <f t="shared" ref="AB67:AB97" si="8">+AA67*1</f>
        <v>#REF!</v>
      </c>
    </row>
    <row r="68" spans="1:28" x14ac:dyDescent="0.2">
      <c r="A68" s="93">
        <v>67</v>
      </c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 t="e">
        <f t="shared" si="5"/>
        <v>#DIV/0!</v>
      </c>
      <c r="M68" s="93"/>
      <c r="N68" s="93">
        <f t="shared" si="7"/>
        <v>0</v>
      </c>
      <c r="O68" s="4">
        <v>5</v>
      </c>
      <c r="P68" s="5">
        <f t="shared" si="6"/>
        <v>0</v>
      </c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 t="e">
        <f>+MAX(#REF!)/#REF!</f>
        <v>#REF!</v>
      </c>
      <c r="AB68" s="93" t="e">
        <f t="shared" si="8"/>
        <v>#REF!</v>
      </c>
    </row>
    <row r="69" spans="1:28" x14ac:dyDescent="0.2">
      <c r="A69" s="93">
        <v>68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 t="e">
        <f t="shared" si="5"/>
        <v>#DIV/0!</v>
      </c>
      <c r="M69" s="93"/>
      <c r="N69" s="93">
        <f t="shared" si="7"/>
        <v>0</v>
      </c>
      <c r="O69" s="4">
        <v>5</v>
      </c>
      <c r="P69" s="5">
        <f t="shared" si="6"/>
        <v>0</v>
      </c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 t="e">
        <f>+MAX(#REF!)/#REF!</f>
        <v>#REF!</v>
      </c>
      <c r="AB69" s="93" t="e">
        <f t="shared" si="8"/>
        <v>#REF!</v>
      </c>
    </row>
    <row r="70" spans="1:28" x14ac:dyDescent="0.2">
      <c r="A70" s="93">
        <v>69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 t="e">
        <f t="shared" si="5"/>
        <v>#DIV/0!</v>
      </c>
      <c r="M70" s="93"/>
      <c r="N70" s="93">
        <f t="shared" si="7"/>
        <v>0</v>
      </c>
      <c r="O70" s="4">
        <v>5</v>
      </c>
      <c r="P70" s="5">
        <f t="shared" si="6"/>
        <v>0</v>
      </c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 t="e">
        <f>+MAX(#REF!)/#REF!</f>
        <v>#REF!</v>
      </c>
      <c r="AB70" s="93" t="e">
        <f t="shared" si="8"/>
        <v>#REF!</v>
      </c>
    </row>
    <row r="71" spans="1:28" x14ac:dyDescent="0.2">
      <c r="A71" s="93">
        <v>70</v>
      </c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 t="e">
        <f t="shared" si="5"/>
        <v>#DIV/0!</v>
      </c>
      <c r="M71" s="93"/>
      <c r="N71" s="93">
        <f t="shared" si="7"/>
        <v>0</v>
      </c>
      <c r="O71" s="4">
        <v>5</v>
      </c>
      <c r="P71" s="5">
        <f t="shared" si="6"/>
        <v>0</v>
      </c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 t="e">
        <f>+MAX(#REF!)/#REF!</f>
        <v>#REF!</v>
      </c>
      <c r="AB71" s="93" t="e">
        <f t="shared" si="8"/>
        <v>#REF!</v>
      </c>
    </row>
    <row r="72" spans="1:28" x14ac:dyDescent="0.2">
      <c r="A72" s="93">
        <v>71</v>
      </c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 t="e">
        <f t="shared" si="5"/>
        <v>#DIV/0!</v>
      </c>
      <c r="M72" s="93"/>
      <c r="N72" s="93">
        <f t="shared" si="7"/>
        <v>0</v>
      </c>
      <c r="O72" s="4">
        <v>5</v>
      </c>
      <c r="P72" s="5">
        <f t="shared" si="6"/>
        <v>0</v>
      </c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 t="e">
        <f>+MAX(#REF!)/#REF!</f>
        <v>#REF!</v>
      </c>
      <c r="AB72" s="93" t="e">
        <f t="shared" si="8"/>
        <v>#REF!</v>
      </c>
    </row>
    <row r="73" spans="1:28" x14ac:dyDescent="0.2">
      <c r="A73" s="93">
        <v>72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 t="e">
        <f t="shared" si="5"/>
        <v>#DIV/0!</v>
      </c>
      <c r="M73" s="93"/>
      <c r="N73" s="93">
        <f t="shared" si="7"/>
        <v>0</v>
      </c>
      <c r="O73" s="4">
        <v>5</v>
      </c>
      <c r="P73" s="5">
        <f t="shared" si="6"/>
        <v>0</v>
      </c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 t="e">
        <f>+MAX(#REF!)/#REF!</f>
        <v>#REF!</v>
      </c>
      <c r="AB73" s="93" t="e">
        <f t="shared" si="8"/>
        <v>#REF!</v>
      </c>
    </row>
    <row r="74" spans="1:28" x14ac:dyDescent="0.2">
      <c r="A74" s="93">
        <v>73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 t="e">
        <f t="shared" si="5"/>
        <v>#DIV/0!</v>
      </c>
      <c r="M74" s="93"/>
      <c r="N74" s="93">
        <f t="shared" si="7"/>
        <v>0</v>
      </c>
      <c r="O74" s="2">
        <v>5</v>
      </c>
      <c r="P74" s="3">
        <f t="shared" si="6"/>
        <v>0</v>
      </c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 t="e">
        <f>+MAX(#REF!)/#REF!</f>
        <v>#REF!</v>
      </c>
      <c r="AB74" s="93" t="e">
        <f t="shared" si="8"/>
        <v>#REF!</v>
      </c>
    </row>
    <row r="75" spans="1:28" x14ac:dyDescent="0.2">
      <c r="A75" s="93">
        <v>74</v>
      </c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 t="e">
        <f t="shared" si="5"/>
        <v>#DIV/0!</v>
      </c>
      <c r="M75" s="93"/>
      <c r="N75" s="93">
        <f t="shared" si="7"/>
        <v>0</v>
      </c>
      <c r="O75" s="2">
        <v>5</v>
      </c>
      <c r="P75" s="3">
        <f t="shared" si="6"/>
        <v>0</v>
      </c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 t="e">
        <f>+MAX(#REF!)/#REF!</f>
        <v>#REF!</v>
      </c>
      <c r="AB75" s="93" t="e">
        <f t="shared" si="8"/>
        <v>#REF!</v>
      </c>
    </row>
    <row r="76" spans="1:28" x14ac:dyDescent="0.2">
      <c r="A76" s="93">
        <v>75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 t="e">
        <f t="shared" si="5"/>
        <v>#DIV/0!</v>
      </c>
      <c r="M76" s="93"/>
      <c r="N76" s="93">
        <f t="shared" si="7"/>
        <v>0</v>
      </c>
      <c r="O76" s="2">
        <v>5</v>
      </c>
      <c r="P76" s="3">
        <f t="shared" si="6"/>
        <v>0</v>
      </c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 t="e">
        <f>+MAX(#REF!)/#REF!</f>
        <v>#REF!</v>
      </c>
      <c r="AB76" s="93" t="e">
        <f t="shared" si="8"/>
        <v>#REF!</v>
      </c>
    </row>
    <row r="77" spans="1:28" x14ac:dyDescent="0.2">
      <c r="A77" s="93">
        <v>76</v>
      </c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 t="e">
        <f t="shared" si="5"/>
        <v>#DIV/0!</v>
      </c>
      <c r="M77" s="93"/>
      <c r="N77" s="93">
        <f t="shared" si="7"/>
        <v>0</v>
      </c>
      <c r="O77" s="2">
        <v>5</v>
      </c>
      <c r="P77" s="3">
        <f t="shared" si="6"/>
        <v>0</v>
      </c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 t="e">
        <f>+MAX(#REF!)/#REF!</f>
        <v>#REF!</v>
      </c>
      <c r="AB77" s="93" t="e">
        <f t="shared" si="8"/>
        <v>#REF!</v>
      </c>
    </row>
    <row r="78" spans="1:28" x14ac:dyDescent="0.2">
      <c r="A78" s="93">
        <v>77</v>
      </c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 t="e">
        <f t="shared" si="5"/>
        <v>#DIV/0!</v>
      </c>
      <c r="M78" s="93"/>
      <c r="N78" s="93">
        <f t="shared" si="7"/>
        <v>0</v>
      </c>
      <c r="O78" s="2">
        <v>5</v>
      </c>
      <c r="P78" s="3">
        <f t="shared" si="6"/>
        <v>0</v>
      </c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 t="e">
        <f>+MAX(#REF!)/#REF!</f>
        <v>#REF!</v>
      </c>
      <c r="AB78" s="93" t="e">
        <f t="shared" si="8"/>
        <v>#REF!</v>
      </c>
    </row>
    <row r="79" spans="1:28" x14ac:dyDescent="0.2">
      <c r="A79" s="93">
        <v>78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 t="e">
        <f t="shared" si="5"/>
        <v>#DIV/0!</v>
      </c>
      <c r="M79" s="93"/>
      <c r="N79" s="93">
        <f t="shared" si="7"/>
        <v>0</v>
      </c>
      <c r="O79" s="2">
        <v>5</v>
      </c>
      <c r="P79" s="3">
        <f t="shared" si="6"/>
        <v>0</v>
      </c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 t="e">
        <f>+MAX(#REF!)/#REF!</f>
        <v>#REF!</v>
      </c>
      <c r="AB79" s="93" t="e">
        <f t="shared" si="8"/>
        <v>#REF!</v>
      </c>
    </row>
    <row r="80" spans="1:28" x14ac:dyDescent="0.2">
      <c r="A80" s="93">
        <v>79</v>
      </c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 t="e">
        <f t="shared" si="5"/>
        <v>#DIV/0!</v>
      </c>
      <c r="M80" s="93"/>
      <c r="N80" s="93">
        <f t="shared" si="7"/>
        <v>0</v>
      </c>
      <c r="O80" s="2">
        <v>5</v>
      </c>
      <c r="P80" s="3">
        <f t="shared" si="6"/>
        <v>0</v>
      </c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 t="e">
        <f>+MAX(#REF!)/#REF!</f>
        <v>#REF!</v>
      </c>
      <c r="AB80" s="93" t="e">
        <f t="shared" si="8"/>
        <v>#REF!</v>
      </c>
    </row>
    <row r="81" spans="1:28" x14ac:dyDescent="0.2">
      <c r="A81" s="93">
        <v>80</v>
      </c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 t="e">
        <f t="shared" si="5"/>
        <v>#DIV/0!</v>
      </c>
      <c r="M81" s="93"/>
      <c r="N81" s="93">
        <f t="shared" si="7"/>
        <v>0</v>
      </c>
      <c r="O81" s="2">
        <v>5</v>
      </c>
      <c r="P81" s="3">
        <f t="shared" si="6"/>
        <v>0</v>
      </c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 t="e">
        <f>+MAX(#REF!)/#REF!</f>
        <v>#REF!</v>
      </c>
      <c r="AB81" s="93" t="e">
        <f t="shared" si="8"/>
        <v>#REF!</v>
      </c>
    </row>
    <row r="82" spans="1:28" x14ac:dyDescent="0.2">
      <c r="A82" s="93">
        <v>81</v>
      </c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 t="e">
        <f t="shared" si="5"/>
        <v>#DIV/0!</v>
      </c>
      <c r="M82" s="93"/>
      <c r="N82" s="93">
        <f t="shared" si="7"/>
        <v>0</v>
      </c>
      <c r="O82" s="2">
        <v>5</v>
      </c>
      <c r="P82" s="3">
        <f t="shared" si="6"/>
        <v>0</v>
      </c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 t="e">
        <f>+MAX(#REF!)/#REF!</f>
        <v>#REF!</v>
      </c>
      <c r="AB82" s="93" t="e">
        <f t="shared" si="8"/>
        <v>#REF!</v>
      </c>
    </row>
    <row r="83" spans="1:28" x14ac:dyDescent="0.2">
      <c r="A83" s="93">
        <v>82</v>
      </c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 t="e">
        <f t="shared" si="5"/>
        <v>#DIV/0!</v>
      </c>
      <c r="M83" s="93"/>
      <c r="N83" s="93">
        <f t="shared" si="7"/>
        <v>0</v>
      </c>
      <c r="O83" s="2">
        <v>5</v>
      </c>
      <c r="P83" s="3">
        <f t="shared" si="6"/>
        <v>0</v>
      </c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 t="e">
        <f>+MAX(#REF!)/#REF!</f>
        <v>#REF!</v>
      </c>
      <c r="AB83" s="93" t="e">
        <f t="shared" si="8"/>
        <v>#REF!</v>
      </c>
    </row>
    <row r="84" spans="1:28" x14ac:dyDescent="0.2">
      <c r="A84" s="93">
        <v>83</v>
      </c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 t="e">
        <f t="shared" si="5"/>
        <v>#DIV/0!</v>
      </c>
      <c r="M84" s="93"/>
      <c r="N84" s="93">
        <f t="shared" si="7"/>
        <v>0</v>
      </c>
      <c r="O84" s="2">
        <v>5</v>
      </c>
      <c r="P84" s="3">
        <f t="shared" si="6"/>
        <v>0</v>
      </c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 t="e">
        <f>+MAX(#REF!)/#REF!</f>
        <v>#REF!</v>
      </c>
      <c r="AB84" s="93" t="e">
        <f t="shared" si="8"/>
        <v>#REF!</v>
      </c>
    </row>
    <row r="85" spans="1:28" x14ac:dyDescent="0.2">
      <c r="A85" s="93">
        <v>84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 t="e">
        <f t="shared" si="5"/>
        <v>#DIV/0!</v>
      </c>
      <c r="M85" s="93"/>
      <c r="N85" s="93">
        <f t="shared" si="7"/>
        <v>0</v>
      </c>
      <c r="O85" s="2">
        <v>5</v>
      </c>
      <c r="P85" s="3">
        <f t="shared" si="6"/>
        <v>0</v>
      </c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 t="e">
        <f>+MAX(#REF!)/#REF!</f>
        <v>#REF!</v>
      </c>
      <c r="AB85" s="93" t="e">
        <f t="shared" si="8"/>
        <v>#REF!</v>
      </c>
    </row>
    <row r="86" spans="1:28" x14ac:dyDescent="0.2">
      <c r="A86" s="93">
        <v>85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 t="e">
        <f t="shared" si="5"/>
        <v>#DIV/0!</v>
      </c>
      <c r="M86" s="93"/>
      <c r="N86" s="93">
        <f t="shared" si="7"/>
        <v>0</v>
      </c>
      <c r="O86" s="2">
        <v>5</v>
      </c>
      <c r="P86" s="5">
        <f t="shared" si="6"/>
        <v>0</v>
      </c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 t="e">
        <f>+MAX(#REF!)/#REF!</f>
        <v>#REF!</v>
      </c>
      <c r="AB86" s="93" t="e">
        <f t="shared" si="8"/>
        <v>#REF!</v>
      </c>
    </row>
    <row r="87" spans="1:28" x14ac:dyDescent="0.2">
      <c r="A87" s="93">
        <v>86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 t="e">
        <f t="shared" si="5"/>
        <v>#DIV/0!</v>
      </c>
      <c r="M87" s="93"/>
      <c r="N87" s="93">
        <f t="shared" si="7"/>
        <v>0</v>
      </c>
      <c r="O87" s="2">
        <v>5</v>
      </c>
      <c r="P87" s="5">
        <f t="shared" si="6"/>
        <v>0</v>
      </c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 t="e">
        <f>+MAX(#REF!)/#REF!</f>
        <v>#REF!</v>
      </c>
      <c r="AB87" s="93" t="e">
        <f t="shared" si="8"/>
        <v>#REF!</v>
      </c>
    </row>
    <row r="88" spans="1:28" x14ac:dyDescent="0.2">
      <c r="A88" s="93">
        <v>87</v>
      </c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 t="e">
        <f t="shared" si="5"/>
        <v>#DIV/0!</v>
      </c>
      <c r="M88" s="93"/>
      <c r="N88" s="93">
        <f t="shared" si="7"/>
        <v>0</v>
      </c>
      <c r="O88" s="2">
        <v>5</v>
      </c>
      <c r="P88" s="5">
        <f t="shared" si="6"/>
        <v>0</v>
      </c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 t="e">
        <f>+MAX(#REF!)/#REF!</f>
        <v>#REF!</v>
      </c>
      <c r="AB88" s="93" t="e">
        <f t="shared" si="8"/>
        <v>#REF!</v>
      </c>
    </row>
    <row r="89" spans="1:28" x14ac:dyDescent="0.2">
      <c r="A89" s="93">
        <v>88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 t="e">
        <f t="shared" si="5"/>
        <v>#DIV/0!</v>
      </c>
      <c r="M89" s="93"/>
      <c r="N89" s="93">
        <f t="shared" si="7"/>
        <v>0</v>
      </c>
      <c r="O89" s="2">
        <v>5</v>
      </c>
      <c r="P89" s="5">
        <f t="shared" si="6"/>
        <v>0</v>
      </c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 t="e">
        <f>+MAX(#REF!)/#REF!</f>
        <v>#REF!</v>
      </c>
      <c r="AB89" s="93" t="e">
        <f t="shared" si="8"/>
        <v>#REF!</v>
      </c>
    </row>
    <row r="90" spans="1:28" x14ac:dyDescent="0.2">
      <c r="A90" s="93">
        <v>89</v>
      </c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 t="e">
        <f t="shared" si="5"/>
        <v>#DIV/0!</v>
      </c>
      <c r="M90" s="93"/>
      <c r="N90" s="93">
        <f t="shared" si="7"/>
        <v>0</v>
      </c>
      <c r="O90" s="2">
        <v>5</v>
      </c>
      <c r="P90" s="5">
        <f t="shared" si="6"/>
        <v>0</v>
      </c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 t="e">
        <f>+MAX(#REF!)/#REF!</f>
        <v>#REF!</v>
      </c>
      <c r="AB90" s="93" t="e">
        <f t="shared" si="8"/>
        <v>#REF!</v>
      </c>
    </row>
    <row r="91" spans="1:28" x14ac:dyDescent="0.2">
      <c r="A91" s="93">
        <v>90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 t="e">
        <f t="shared" si="5"/>
        <v>#DIV/0!</v>
      </c>
      <c r="M91" s="93"/>
      <c r="N91" s="93">
        <f t="shared" si="7"/>
        <v>0</v>
      </c>
      <c r="O91" s="2">
        <v>5</v>
      </c>
      <c r="P91" s="5">
        <f t="shared" si="6"/>
        <v>0</v>
      </c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 t="e">
        <f>+MAX(#REF!)/#REF!</f>
        <v>#REF!</v>
      </c>
      <c r="AB91" s="93" t="e">
        <f t="shared" si="8"/>
        <v>#REF!</v>
      </c>
    </row>
    <row r="92" spans="1:28" x14ac:dyDescent="0.2">
      <c r="A92" s="93">
        <v>91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 t="e">
        <f t="shared" si="5"/>
        <v>#DIV/0!</v>
      </c>
      <c r="M92" s="93"/>
      <c r="N92" s="93">
        <f t="shared" si="7"/>
        <v>0</v>
      </c>
      <c r="O92" s="2">
        <v>5</v>
      </c>
      <c r="P92" s="5">
        <f t="shared" si="6"/>
        <v>0</v>
      </c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 t="e">
        <f>+MAX(#REF!)/#REF!</f>
        <v>#REF!</v>
      </c>
      <c r="AB92" s="93" t="e">
        <f t="shared" si="8"/>
        <v>#REF!</v>
      </c>
    </row>
    <row r="93" spans="1:28" x14ac:dyDescent="0.2">
      <c r="A93" s="93">
        <v>92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 t="e">
        <f t="shared" si="5"/>
        <v>#DIV/0!</v>
      </c>
      <c r="M93" s="93"/>
      <c r="N93" s="93">
        <f t="shared" si="7"/>
        <v>0</v>
      </c>
      <c r="O93" s="2">
        <v>5</v>
      </c>
      <c r="P93" s="5">
        <f t="shared" si="6"/>
        <v>0</v>
      </c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 t="e">
        <f>+MAX(#REF!)/#REF!</f>
        <v>#REF!</v>
      </c>
      <c r="AB93" s="93" t="e">
        <f t="shared" si="8"/>
        <v>#REF!</v>
      </c>
    </row>
    <row r="94" spans="1:28" x14ac:dyDescent="0.2">
      <c r="A94" s="93">
        <v>93</v>
      </c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 t="e">
        <f t="shared" si="5"/>
        <v>#DIV/0!</v>
      </c>
      <c r="M94" s="93"/>
      <c r="N94" s="93">
        <f t="shared" si="7"/>
        <v>0</v>
      </c>
      <c r="O94" s="2">
        <v>5</v>
      </c>
      <c r="P94" s="5">
        <f t="shared" si="6"/>
        <v>0</v>
      </c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 t="e">
        <f>+MAX(#REF!)/#REF!</f>
        <v>#REF!</v>
      </c>
      <c r="AB94" s="93" t="e">
        <f t="shared" si="8"/>
        <v>#REF!</v>
      </c>
    </row>
    <row r="95" spans="1:28" x14ac:dyDescent="0.2">
      <c r="A95" s="93">
        <v>94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 t="e">
        <f t="shared" si="5"/>
        <v>#DIV/0!</v>
      </c>
      <c r="M95" s="93"/>
      <c r="N95" s="93">
        <f t="shared" si="7"/>
        <v>0</v>
      </c>
      <c r="O95" s="2">
        <v>5</v>
      </c>
      <c r="P95" s="5">
        <f t="shared" si="6"/>
        <v>0</v>
      </c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 t="e">
        <f>+MAX(#REF!)/#REF!</f>
        <v>#REF!</v>
      </c>
      <c r="AB95" s="93" t="e">
        <f t="shared" si="8"/>
        <v>#REF!</v>
      </c>
    </row>
    <row r="96" spans="1:28" x14ac:dyDescent="0.2">
      <c r="A96" s="93">
        <v>95</v>
      </c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 t="e">
        <f t="shared" si="5"/>
        <v>#DIV/0!</v>
      </c>
      <c r="M96" s="93"/>
      <c r="N96" s="93">
        <f t="shared" si="7"/>
        <v>0</v>
      </c>
      <c r="O96" s="2">
        <v>5</v>
      </c>
      <c r="P96" s="5">
        <f t="shared" si="6"/>
        <v>0</v>
      </c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 t="e">
        <f>+MAX(#REF!)/#REF!</f>
        <v>#REF!</v>
      </c>
      <c r="AB96" s="93" t="e">
        <f t="shared" si="8"/>
        <v>#REF!</v>
      </c>
    </row>
    <row r="97" spans="1:28" x14ac:dyDescent="0.2">
      <c r="A97" s="93">
        <v>96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 t="e">
        <f t="shared" si="5"/>
        <v>#DIV/0!</v>
      </c>
      <c r="M97" s="93"/>
      <c r="N97" s="93">
        <f t="shared" si="7"/>
        <v>0</v>
      </c>
      <c r="O97" s="2">
        <v>5</v>
      </c>
      <c r="P97" s="5">
        <f t="shared" si="6"/>
        <v>0</v>
      </c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 t="e">
        <f>+MAX(#REF!)/#REF!</f>
        <v>#REF!</v>
      </c>
      <c r="AB97" s="93" t="e">
        <f t="shared" si="8"/>
        <v>#REF!</v>
      </c>
    </row>
  </sheetData>
  <conditionalFormatting sqref="O2:O97">
    <cfRule type="cellIs" dxfId="73" priority="1" operator="equal">
      <formula>4.5</formula>
    </cfRule>
    <cfRule type="cellIs" dxfId="72" priority="2" operator="equal">
      <formula>3.5</formula>
    </cfRule>
    <cfRule type="cellIs" dxfId="71" priority="3" operator="equal">
      <formula>2.5</formula>
    </cfRule>
    <cfRule type="cellIs" dxfId="70" priority="4" operator="equal">
      <formula>1.5</formula>
    </cfRule>
    <cfRule type="cellIs" dxfId="69" priority="5" operator="equal">
      <formula>5</formula>
    </cfRule>
    <cfRule type="cellIs" dxfId="68" priority="6" operator="equal">
      <formula>4</formula>
    </cfRule>
    <cfRule type="cellIs" dxfId="67" priority="7" operator="equal">
      <formula>3</formula>
    </cfRule>
    <cfRule type="cellIs" dxfId="66" priority="8" operator="equal">
      <formula>2</formula>
    </cfRule>
    <cfRule type="cellIs" dxfId="65" priority="9" operator="equal">
      <formula>1</formula>
    </cfRule>
  </conditionalFormatting>
  <conditionalFormatting sqref="P2:P97">
    <cfRule type="top10" dxfId="64" priority="12" bottom="1" rank="10"/>
  </conditionalFormatting>
  <conditionalFormatting sqref="AA98:AA1048576">
    <cfRule type="cellIs" dxfId="63" priority="11" operator="greaterThan">
      <formula>10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5A9B-1F34-4976-B120-D3EE7AF75A58}">
  <dimension ref="A1:AK140"/>
  <sheetViews>
    <sheetView topLeftCell="A121" workbookViewId="0">
      <selection activeCell="B85" sqref="B85:O85"/>
    </sheetView>
  </sheetViews>
  <sheetFormatPr baseColWidth="10" defaultColWidth="8.83203125" defaultRowHeight="26.25" customHeight="1" x14ac:dyDescent="0.2"/>
  <cols>
    <col min="1" max="1" width="4.5" style="7" customWidth="1"/>
    <col min="2" max="2" width="5.1640625" style="7" customWidth="1"/>
    <col min="3" max="3" width="7.83203125" style="7" customWidth="1"/>
    <col min="4" max="4" width="9.6640625" style="7" customWidth="1"/>
    <col min="5" max="5" width="12.5" style="7" customWidth="1"/>
    <col min="6" max="6" width="8.5" style="7" customWidth="1"/>
    <col min="7" max="7" width="9.83203125" style="7" customWidth="1"/>
    <col min="8" max="8" width="9" style="7" customWidth="1"/>
    <col min="9" max="9" width="8.5" style="7" customWidth="1"/>
    <col min="10" max="10" width="8.33203125" style="7" customWidth="1"/>
    <col min="11" max="11" width="9" style="7" customWidth="1"/>
    <col min="12" max="12" width="10.5" style="7" customWidth="1"/>
    <col min="13" max="14" width="8.6640625" style="7" customWidth="1"/>
    <col min="15" max="15" width="8.83203125" style="7"/>
    <col min="16" max="16" width="8.1640625" style="7" customWidth="1"/>
    <col min="17" max="17" width="5.6640625" style="7" customWidth="1"/>
    <col min="18" max="18" width="5.83203125" style="7" customWidth="1"/>
    <col min="19" max="19" width="5.5" style="7" customWidth="1"/>
    <col min="20" max="20" width="6.5" style="7" customWidth="1"/>
    <col min="21" max="21" width="5.33203125" style="7" customWidth="1"/>
    <col min="22" max="22" width="5.5" style="7" customWidth="1"/>
    <col min="23" max="23" width="6.1640625" style="7" customWidth="1"/>
    <col min="24" max="25" width="5.83203125" style="7" customWidth="1"/>
    <col min="26" max="27" width="6.5" style="7" customWidth="1"/>
    <col min="28" max="28" width="6.1640625" style="7" customWidth="1"/>
    <col min="29" max="29" width="5.83203125" style="7" customWidth="1"/>
    <col min="30" max="31" width="8.83203125" style="7"/>
    <col min="32" max="32" width="9.5" style="7" customWidth="1"/>
    <col min="33" max="16384" width="8.83203125" style="7"/>
  </cols>
  <sheetData>
    <row r="1" spans="1:37" ht="26.25" customHeight="1" x14ac:dyDescent="0.2">
      <c r="B1" s="8"/>
      <c r="C1" s="162" t="s">
        <v>108</v>
      </c>
      <c r="D1" s="162"/>
      <c r="E1" s="162"/>
      <c r="F1" s="162"/>
      <c r="G1" s="162"/>
      <c r="H1" s="162"/>
      <c r="I1" s="162"/>
      <c r="J1" s="162"/>
      <c r="Q1" s="8"/>
    </row>
    <row r="2" spans="1:37" ht="26.25" customHeight="1" x14ac:dyDescent="0.2">
      <c r="A2" s="163" t="s">
        <v>81</v>
      </c>
      <c r="B2" s="164"/>
      <c r="C2" s="164"/>
      <c r="D2" s="164"/>
      <c r="E2" s="164"/>
      <c r="F2" s="164"/>
      <c r="G2" s="148"/>
      <c r="H2" s="148"/>
      <c r="I2" s="148"/>
      <c r="K2"/>
      <c r="L2"/>
      <c r="M2"/>
      <c r="N2"/>
      <c r="O2" s="167" t="s">
        <v>109</v>
      </c>
      <c r="P2" s="167"/>
      <c r="Q2" s="167"/>
      <c r="R2" s="167"/>
    </row>
    <row r="3" spans="1:37" ht="26.25" customHeight="1" x14ac:dyDescent="0.2">
      <c r="A3" s="168" t="s">
        <v>42</v>
      </c>
      <c r="B3" s="169"/>
      <c r="C3" s="169"/>
      <c r="D3" s="169"/>
      <c r="E3" s="169"/>
      <c r="F3" s="169"/>
      <c r="G3" s="148"/>
      <c r="H3" s="148"/>
      <c r="I3" s="148"/>
      <c r="K3"/>
      <c r="L3"/>
      <c r="M3"/>
      <c r="N3"/>
      <c r="O3" s="167"/>
      <c r="P3" s="167"/>
      <c r="Q3" s="167"/>
      <c r="R3" s="167"/>
    </row>
    <row r="4" spans="1:37" ht="38.5" customHeight="1" x14ac:dyDescent="0.2">
      <c r="A4" s="165" t="s">
        <v>110</v>
      </c>
      <c r="B4" s="166"/>
      <c r="C4" s="166"/>
      <c r="D4" s="166"/>
      <c r="E4" s="166"/>
      <c r="F4" s="166"/>
      <c r="G4" s="148"/>
      <c r="H4" s="148"/>
      <c r="I4" s="148"/>
      <c r="O4" s="167"/>
      <c r="P4" s="167"/>
      <c r="Q4" s="167"/>
      <c r="R4" s="167"/>
    </row>
    <row r="5" spans="1:37" ht="23.25" customHeight="1" x14ac:dyDescent="0.2">
      <c r="A5" s="165" t="s">
        <v>111</v>
      </c>
      <c r="B5" s="166"/>
      <c r="C5" s="166"/>
      <c r="D5" s="166"/>
      <c r="E5" s="166"/>
      <c r="F5" s="166"/>
      <c r="G5" s="148"/>
      <c r="H5" s="148"/>
      <c r="I5" s="148"/>
      <c r="O5" s="167"/>
      <c r="P5" s="167"/>
      <c r="Q5" s="167"/>
      <c r="R5" s="167"/>
      <c r="AK5" s="11"/>
    </row>
    <row r="6" spans="1:37" ht="26" customHeight="1" x14ac:dyDescent="0.2">
      <c r="A6" s="165" t="s">
        <v>112</v>
      </c>
      <c r="B6" s="166"/>
      <c r="C6" s="166"/>
      <c r="D6" s="166"/>
      <c r="E6" s="166"/>
      <c r="F6" s="166"/>
      <c r="G6" s="148"/>
      <c r="H6" s="148"/>
      <c r="I6" s="148"/>
      <c r="K6" s="9" t="s">
        <v>45</v>
      </c>
      <c r="L6" s="10">
        <v>1</v>
      </c>
      <c r="O6" s="167"/>
      <c r="P6" s="167"/>
      <c r="Q6" s="167"/>
      <c r="R6" s="167"/>
      <c r="AK6" s="11"/>
    </row>
    <row r="7" spans="1:37" ht="33" customHeight="1" thickBot="1" x14ac:dyDescent="0.25">
      <c r="A7" s="165" t="s">
        <v>113</v>
      </c>
      <c r="B7" s="166"/>
      <c r="C7" s="166"/>
      <c r="D7" s="166"/>
      <c r="E7" s="166"/>
      <c r="F7" s="166"/>
      <c r="G7" s="148"/>
      <c r="H7" s="148"/>
      <c r="I7" s="148"/>
      <c r="J7" s="170" t="s">
        <v>65</v>
      </c>
      <c r="K7" s="171"/>
      <c r="L7" s="10"/>
      <c r="O7" s="167"/>
      <c r="P7" s="167"/>
      <c r="Q7" s="167"/>
      <c r="R7" s="167"/>
      <c r="AK7" s="11"/>
    </row>
    <row r="8" spans="1:37" ht="33" customHeight="1" thickBot="1" x14ac:dyDescent="0.25">
      <c r="A8" s="165" t="s">
        <v>114</v>
      </c>
      <c r="B8" s="166"/>
      <c r="C8" s="166"/>
      <c r="D8" s="166"/>
      <c r="E8" s="166"/>
      <c r="F8" s="166"/>
      <c r="G8" s="148"/>
      <c r="H8" s="148"/>
      <c r="I8" s="148"/>
      <c r="K8" s="52"/>
      <c r="L8" s="53" t="s">
        <v>115</v>
      </c>
      <c r="M8" s="54" t="s">
        <v>116</v>
      </c>
      <c r="O8" s="167"/>
      <c r="P8" s="167"/>
      <c r="Q8" s="167"/>
      <c r="R8" s="167"/>
      <c r="AK8" s="11"/>
    </row>
    <row r="9" spans="1:37" ht="29.25" customHeight="1" thickBot="1" x14ac:dyDescent="0.25">
      <c r="A9" s="145" t="s">
        <v>34</v>
      </c>
      <c r="B9" s="146"/>
      <c r="C9" s="146"/>
      <c r="D9" s="146"/>
      <c r="E9" s="146"/>
      <c r="F9" s="146"/>
      <c r="G9" s="147"/>
      <c r="H9" s="147"/>
      <c r="I9" s="147"/>
      <c r="K9" s="55"/>
      <c r="L9" s="56" t="s">
        <v>117</v>
      </c>
      <c r="M9" s="57" t="s">
        <v>116</v>
      </c>
      <c r="O9" s="167"/>
      <c r="P9" s="167"/>
      <c r="Q9" s="167"/>
      <c r="R9" s="167"/>
    </row>
    <row r="10" spans="1:37" ht="26.25" customHeight="1" thickBot="1" x14ac:dyDescent="0.25">
      <c r="A10" s="145" t="s">
        <v>35</v>
      </c>
      <c r="B10" s="146"/>
      <c r="C10" s="146"/>
      <c r="D10" s="146"/>
      <c r="E10" s="146"/>
      <c r="F10" s="146"/>
      <c r="G10" s="148"/>
      <c r="H10" s="148"/>
      <c r="I10" s="148"/>
      <c r="K10" s="55"/>
      <c r="L10" s="53" t="s">
        <v>118</v>
      </c>
      <c r="M10" s="54" t="s">
        <v>164</v>
      </c>
      <c r="O10" s="167"/>
      <c r="P10" s="167"/>
      <c r="Q10" s="167"/>
      <c r="R10" s="167"/>
    </row>
    <row r="11" spans="1:37" ht="26.25" customHeight="1" thickBot="1" x14ac:dyDescent="0.25">
      <c r="A11" s="149" t="s">
        <v>80</v>
      </c>
      <c r="B11" s="150"/>
      <c r="C11" s="150"/>
      <c r="D11" s="150"/>
      <c r="E11" s="150"/>
      <c r="F11" s="150"/>
      <c r="G11" s="151"/>
      <c r="H11" s="151"/>
      <c r="I11" s="151"/>
      <c r="K11" s="55"/>
      <c r="L11" s="58" t="s">
        <v>119</v>
      </c>
      <c r="M11" s="59" t="s">
        <v>164</v>
      </c>
    </row>
    <row r="12" spans="1:37" ht="20.5" customHeight="1" x14ac:dyDescent="0.2">
      <c r="A12" s="145" t="s">
        <v>120</v>
      </c>
      <c r="B12" s="152"/>
      <c r="C12" s="152"/>
      <c r="D12" s="153"/>
      <c r="E12" s="60"/>
      <c r="F12" s="12" t="b">
        <f>MOD(E12,8)=0</f>
        <v>1</v>
      </c>
      <c r="G12" s="12">
        <f>ROUNDDOWN((E12/8),0)</f>
        <v>0</v>
      </c>
      <c r="H12" s="12">
        <f>E12-G12*8</f>
        <v>0</v>
      </c>
      <c r="I12" s="12"/>
    </row>
    <row r="13" spans="1:37" ht="20.5" customHeight="1" thickBot="1" x14ac:dyDescent="0.25">
      <c r="A13" s="145" t="s">
        <v>84</v>
      </c>
      <c r="B13" s="152"/>
      <c r="C13" s="152"/>
      <c r="D13" s="153"/>
      <c r="E13" s="61">
        <v>13</v>
      </c>
      <c r="F13" s="12" t="b">
        <f>MOD(E13,12)=0</f>
        <v>0</v>
      </c>
      <c r="G13" s="12">
        <f>ROUNDDOWN((E13/12),0)</f>
        <v>1</v>
      </c>
      <c r="H13" s="12">
        <f>E13-G13*12</f>
        <v>1</v>
      </c>
      <c r="I13" s="12"/>
    </row>
    <row r="14" spans="1:37" ht="26.25" customHeight="1" thickBot="1" x14ac:dyDescent="0.25">
      <c r="B14" s="154" t="s">
        <v>44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6"/>
    </row>
    <row r="15" spans="1:37" ht="26.25" customHeight="1" thickBot="1" x14ac:dyDescent="0.25">
      <c r="A15" s="14"/>
      <c r="B15" s="6" t="s">
        <v>46</v>
      </c>
    </row>
    <row r="16" spans="1:37" s="16" customFormat="1" ht="17.5" customHeight="1" x14ac:dyDescent="0.2">
      <c r="A16" s="15"/>
      <c r="C16" s="17">
        <v>1</v>
      </c>
      <c r="D16" s="17">
        <v>2</v>
      </c>
      <c r="E16" s="17">
        <v>3</v>
      </c>
      <c r="F16" s="17">
        <v>4</v>
      </c>
      <c r="G16" s="17">
        <v>5</v>
      </c>
      <c r="H16" s="17">
        <v>6</v>
      </c>
      <c r="I16" s="17">
        <v>7</v>
      </c>
      <c r="J16" s="17">
        <v>8</v>
      </c>
      <c r="K16" s="17">
        <v>9</v>
      </c>
      <c r="L16" s="17">
        <v>10</v>
      </c>
      <c r="M16" s="17">
        <v>11</v>
      </c>
      <c r="N16" s="17">
        <v>12</v>
      </c>
      <c r="P16" s="7"/>
    </row>
    <row r="17" spans="1:29" ht="23.5" customHeight="1" x14ac:dyDescent="0.2">
      <c r="A17" s="15"/>
      <c r="B17" s="18" t="s">
        <v>1</v>
      </c>
      <c r="C17" s="19">
        <f>IF(ISNUMBER($E$13),prep_table!$C$2,prep_table!$C$2)</f>
        <v>0</v>
      </c>
      <c r="D17" s="20">
        <f>IF(ISNUMBER($E$13),prep_table!$C$3,prep_table!$C$10)</f>
        <v>0</v>
      </c>
      <c r="E17" s="19">
        <f>IF(ISNUMBER($E$13),prep_table!$C$4,prep_table!$C$18)</f>
        <v>0</v>
      </c>
      <c r="F17" s="20">
        <f>IF(ISNUMBER($E$13),prep_table!$C$5,prep_table!$C$26)</f>
        <v>0</v>
      </c>
      <c r="G17" s="19">
        <f>IF(ISNUMBER($E$13),prep_table!$C$6,prep_table!$C$34)</f>
        <v>0</v>
      </c>
      <c r="H17" s="20">
        <f>IF(ISNUMBER($E$13),prep_table!$C$7,prep_table!$C$42)</f>
        <v>0</v>
      </c>
      <c r="I17" s="19">
        <f>IF(ISNUMBER($E$13),prep_table!$C$8,prep_table!$C$50)</f>
        <v>0</v>
      </c>
      <c r="J17" s="20">
        <f>IF(ISNUMBER($E$13),prep_table!$C$9,prep_table!$C$58)</f>
        <v>0</v>
      </c>
      <c r="K17" s="19">
        <f>IF(ISNUMBER($E$13),prep_table!$C$10,prep_table!$C$66)</f>
        <v>0</v>
      </c>
      <c r="L17" s="20">
        <f>IF(ISNUMBER($E$13),prep_table!$C$11,prep_table!$C$74)</f>
        <v>0</v>
      </c>
      <c r="M17" s="19">
        <f>IF(ISNUMBER($E$13),prep_table!$C$12,prep_table!$C$82)</f>
        <v>0</v>
      </c>
      <c r="N17" s="20">
        <f>IF(ISNUMBER($E$13),prep_table!$C$13,prep_table!$C$90)</f>
        <v>0</v>
      </c>
      <c r="O17" s="21"/>
    </row>
    <row r="18" spans="1:29" ht="23.5" customHeight="1" x14ac:dyDescent="0.2">
      <c r="A18" s="15"/>
      <c r="B18" s="18" t="s">
        <v>2</v>
      </c>
      <c r="C18" s="19">
        <f>IF(ISNUMBER($E$13),prep_table!$C$14,prep_table!$C$3)</f>
        <v>0</v>
      </c>
      <c r="D18" s="20">
        <f>IF(ISNUMBER($E$13),prep_table!$C$15,prep_table!$C$11)</f>
        <v>0</v>
      </c>
      <c r="E18" s="19">
        <f>IF(ISNUMBER($E$13),prep_table!$C$16,prep_table!$C$19)</f>
        <v>0</v>
      </c>
      <c r="F18" s="20">
        <f>IF(ISNUMBER($E$13),prep_table!$C$17,prep_table!$C$27)</f>
        <v>0</v>
      </c>
      <c r="G18" s="19">
        <f>IF(ISNUMBER($E$13),prep_table!$C$18,prep_table!$C$35)</f>
        <v>0</v>
      </c>
      <c r="H18" s="20">
        <f>IF(ISNUMBER($E$13),prep_table!$C$19,prep_table!$C$43)</f>
        <v>0</v>
      </c>
      <c r="I18" s="19">
        <f>IF(ISNUMBER($E$13),prep_table!$C$20,prep_table!$C$51)</f>
        <v>0</v>
      </c>
      <c r="J18" s="20">
        <f>IF(ISNUMBER($E$13),prep_table!$C$21,prep_table!$C$59)</f>
        <v>0</v>
      </c>
      <c r="K18" s="19">
        <f>IF(ISNUMBER($E$13),prep_table!$C$22,prep_table!$C$67)</f>
        <v>0</v>
      </c>
      <c r="L18" s="20">
        <f>IF(ISNUMBER($E$13),prep_table!$C$23,prep_table!$C$75)</f>
        <v>0</v>
      </c>
      <c r="M18" s="19">
        <f>IF(ISNUMBER($E$13),prep_table!$C$24,prep_table!$C$83)</f>
        <v>0</v>
      </c>
      <c r="N18" s="20">
        <f>IF(ISNUMBER($E$13),prep_table!$C$25,prep_table!$C$91)</f>
        <v>0</v>
      </c>
      <c r="O18" s="21"/>
    </row>
    <row r="19" spans="1:29" ht="23.5" customHeight="1" x14ac:dyDescent="0.2">
      <c r="A19" s="15"/>
      <c r="B19" s="18" t="s">
        <v>3</v>
      </c>
      <c r="C19" s="19">
        <f>IF(ISNUMBER($E$13),prep_table!$C$26,prep_table!$C$4)</f>
        <v>0</v>
      </c>
      <c r="D19" s="20">
        <f>IF(ISNUMBER($E$13),prep_table!$C$27,prep_table!$C$12)</f>
        <v>0</v>
      </c>
      <c r="E19" s="19">
        <f>IF(ISNUMBER($E$13),prep_table!$C$28,prep_table!$C$20)</f>
        <v>0</v>
      </c>
      <c r="F19" s="20">
        <f>IF(ISNUMBER($E$13),prep_table!$C$29,prep_table!$C$28)</f>
        <v>0</v>
      </c>
      <c r="G19" s="19">
        <f>IF(ISNUMBER($E$13),prep_table!$C$30,prep_table!$C$36)</f>
        <v>0</v>
      </c>
      <c r="H19" s="20">
        <f>IF(ISNUMBER($E$13),prep_table!$C$31,prep_table!$C$44)</f>
        <v>0</v>
      </c>
      <c r="I19" s="19">
        <f>IF(ISNUMBER($E$13),prep_table!$C$32,prep_table!$C$52)</f>
        <v>0</v>
      </c>
      <c r="J19" s="20">
        <f>IF(ISNUMBER($E$13),prep_table!$C$33,prep_table!$C$60)</f>
        <v>0</v>
      </c>
      <c r="K19" s="19">
        <f>IF(ISNUMBER($E$13),prep_table!$C$34,prep_table!$C$68)</f>
        <v>0</v>
      </c>
      <c r="L19" s="20">
        <f>IF(ISNUMBER($E$13),prep_table!$C$35,prep_table!$C$76)</f>
        <v>0</v>
      </c>
      <c r="M19" s="19">
        <f>IF(ISNUMBER($E$13),prep_table!$C$36,prep_table!$C$84)</f>
        <v>0</v>
      </c>
      <c r="N19" s="20">
        <f>IF(ISNUMBER($E$13),prep_table!$C$37,prep_table!$C$92)</f>
        <v>0</v>
      </c>
      <c r="O19" s="21"/>
    </row>
    <row r="20" spans="1:29" ht="23.5" customHeight="1" x14ac:dyDescent="0.2">
      <c r="A20" s="15"/>
      <c r="B20" s="18" t="s">
        <v>4</v>
      </c>
      <c r="C20" s="19">
        <f>IF(ISNUMBER($E$13),prep_table!$C$38,prep_table!$C$5)</f>
        <v>0</v>
      </c>
      <c r="D20" s="20">
        <f>IF(ISNUMBER($E$13),prep_table!$C$39,prep_table!$C$13)</f>
        <v>0</v>
      </c>
      <c r="E20" s="19">
        <f>IF(ISNUMBER($E$13),prep_table!$C$40,prep_table!$C$21)</f>
        <v>0</v>
      </c>
      <c r="F20" s="20">
        <f>IF(ISNUMBER($E$13),prep_table!$C$41,prep_table!$C$29)</f>
        <v>0</v>
      </c>
      <c r="G20" s="19">
        <f>IF(ISNUMBER($E$13),prep_table!$C$42,prep_table!$C$37)</f>
        <v>0</v>
      </c>
      <c r="H20" s="20">
        <f>IF(ISNUMBER($E$13),prep_table!$C$43,prep_table!$C$45)</f>
        <v>0</v>
      </c>
      <c r="I20" s="19">
        <f>IF(ISNUMBER($E$13),prep_table!$C$43,prep_table!$C$53)</f>
        <v>0</v>
      </c>
      <c r="J20" s="20">
        <f>IF(ISNUMBER($E$13),prep_table!$C$44,prep_table!$C$61)</f>
        <v>0</v>
      </c>
      <c r="K20" s="19">
        <f>IF(ISNUMBER($E$13),prep_table!$C$45,prep_table!$C$69)</f>
        <v>0</v>
      </c>
      <c r="L20" s="20">
        <f>IF(ISNUMBER($E$13),prep_table!$C$46,prep_table!$C$77)</f>
        <v>0</v>
      </c>
      <c r="M20" s="19">
        <f>IF(ISNUMBER($E$13),prep_table!$C$47,prep_table!$C$85)</f>
        <v>0</v>
      </c>
      <c r="N20" s="20">
        <f>IF(ISNUMBER($E$13),prep_table!$C$48,prep_table!$C$93)</f>
        <v>0</v>
      </c>
      <c r="O20" s="21"/>
    </row>
    <row r="21" spans="1:29" ht="23.5" customHeight="1" x14ac:dyDescent="0.2">
      <c r="A21" s="15"/>
      <c r="B21" s="18" t="s">
        <v>5</v>
      </c>
      <c r="C21" s="19">
        <f>IF(ISNUMBER($E$13),prep_table!$C$50,prep_table!$C$6)</f>
        <v>0</v>
      </c>
      <c r="D21" s="20">
        <f>IF(ISNUMBER($E$13),prep_table!$C$50,prep_table!$C$14)</f>
        <v>0</v>
      </c>
      <c r="E21" s="19">
        <f>IF(ISNUMBER($E$13),prep_table!$C$51,prep_table!$C$22)</f>
        <v>0</v>
      </c>
      <c r="F21" s="20">
        <f>IF(ISNUMBER($E$13),prep_table!$C$52,prep_table!$C$30)</f>
        <v>0</v>
      </c>
      <c r="G21" s="19">
        <f>IF(ISNUMBER($E$13),prep_table!$C$53,prep_table!$C$38)</f>
        <v>0</v>
      </c>
      <c r="H21" s="20">
        <f>IF(ISNUMBER($E$13),prep_table!$C$54,prep_table!$C$46)</f>
        <v>0</v>
      </c>
      <c r="I21" s="19">
        <f>IF(ISNUMBER($E$13),prep_table!$C$55,prep_table!$C$54)</f>
        <v>0</v>
      </c>
      <c r="J21" s="20">
        <f>IF(ISNUMBER($E$13),prep_table!$C$56,prep_table!$C$62)</f>
        <v>0</v>
      </c>
      <c r="K21" s="19">
        <f>IF(ISNUMBER($E$13),prep_table!$C$57,prep_table!$C$70)</f>
        <v>0</v>
      </c>
      <c r="L21" s="20">
        <f>IF(ISNUMBER($E$13),prep_table!$C$58,prep_table!$C$78)</f>
        <v>0</v>
      </c>
      <c r="M21" s="19">
        <f>IF(ISNUMBER($E$13),prep_table!$C$59,prep_table!$C$86)</f>
        <v>0</v>
      </c>
      <c r="N21" s="20">
        <f>IF(ISNUMBER($E$13),prep_table!$C$60,prep_table!$C$94)</f>
        <v>0</v>
      </c>
      <c r="O21" s="21"/>
    </row>
    <row r="22" spans="1:29" ht="23.5" customHeight="1" x14ac:dyDescent="0.2">
      <c r="A22" s="15"/>
      <c r="B22" s="18" t="s">
        <v>6</v>
      </c>
      <c r="C22" s="19">
        <f>IF(ISNUMBER($E$13),prep_table!$C$62,prep_table!$C$7)</f>
        <v>0</v>
      </c>
      <c r="D22" s="20">
        <f>IF(ISNUMBER($E$13),prep_table!$C$62,prep_table!$C$15)</f>
        <v>0</v>
      </c>
      <c r="E22" s="19">
        <f>IF(ISNUMBER($E$13),prep_table!$C$63,prep_table!$C$23)</f>
        <v>0</v>
      </c>
      <c r="F22" s="20">
        <f>IF(ISNUMBER($E$13),prep_table!$C$64,prep_table!$C$31)</f>
        <v>0</v>
      </c>
      <c r="G22" s="19">
        <f>IF(ISNUMBER($E$13),prep_table!$C$65,prep_table!$C$39)</f>
        <v>0</v>
      </c>
      <c r="H22" s="20">
        <f>IF(ISNUMBER($E$13),prep_table!$C$66,prep_table!$C$47)</f>
        <v>0</v>
      </c>
      <c r="I22" s="19">
        <f>IF(ISNUMBER($E$13),prep_table!$C$67,prep_table!$C$55)</f>
        <v>0</v>
      </c>
      <c r="J22" s="20">
        <f>IF(ISNUMBER($E$13),prep_table!$C$68,prep_table!$C$63)</f>
        <v>0</v>
      </c>
      <c r="K22" s="19">
        <f>IF(ISNUMBER($E$13),prep_table!$C$69,prep_table!$C$71)</f>
        <v>0</v>
      </c>
      <c r="L22" s="20">
        <f>IF(ISNUMBER($E$13),prep_table!$C$70,prep_table!$C$79)</f>
        <v>0</v>
      </c>
      <c r="M22" s="19">
        <f>IF(ISNUMBER($E$13),prep_table!$C$71,prep_table!$C$87)</f>
        <v>0</v>
      </c>
      <c r="N22" s="20">
        <f>IF(ISNUMBER($E$13),prep_table!$C$71,prep_table!$C$95)</f>
        <v>0</v>
      </c>
      <c r="O22" s="21"/>
    </row>
    <row r="23" spans="1:29" ht="23.5" customHeight="1" x14ac:dyDescent="0.2">
      <c r="A23" s="15"/>
      <c r="B23" s="18" t="s">
        <v>7</v>
      </c>
      <c r="C23" s="19">
        <f>IF(ISNUMBER($E$13),prep_table!$C$74,prep_table!$C$8)</f>
        <v>0</v>
      </c>
      <c r="D23" s="20">
        <f>IF(ISNUMBER($E$13),prep_table!$C$74,prep_table!$C$16)</f>
        <v>0</v>
      </c>
      <c r="E23" s="19">
        <f>IF(ISNUMBER($E$13),prep_table!$C$75,prep_table!$C$24)</f>
        <v>0</v>
      </c>
      <c r="F23" s="20">
        <f>IF(ISNUMBER($E$13),prep_table!$C$78,prep_table!$C$32)</f>
        <v>0</v>
      </c>
      <c r="G23" s="19">
        <f>IF(ISNUMBER($E$13),prep_table!$C$79,prep_table!$C$40)</f>
        <v>0</v>
      </c>
      <c r="H23" s="20">
        <f>IF(ISNUMBER($E$13),prep_table!$C$80,prep_table!$C$48)</f>
        <v>0</v>
      </c>
      <c r="I23" s="19">
        <f>IF(ISNUMBER($E$13),prep_table!$C$81,prep_table!$C$56)</f>
        <v>0</v>
      </c>
      <c r="J23" s="20">
        <f>IF(ISNUMBER($E$13),prep_table!$C$82,prep_table!$C$64)</f>
        <v>0</v>
      </c>
      <c r="K23" s="19">
        <f>IF(ISNUMBER($E$13),prep_table!$C$83,prep_table!$C$72)</f>
        <v>0</v>
      </c>
      <c r="L23" s="20">
        <f>IF(ISNUMBER($E$13),prep_table!$C$84,prep_table!$C$80)</f>
        <v>0</v>
      </c>
      <c r="M23" s="19">
        <f>IF(ISNUMBER($E$13),prep_table!$C$85,prep_table!$C$88)</f>
        <v>0</v>
      </c>
      <c r="N23" s="20">
        <f>IF(ISNUMBER($E$13),prep_table!$C$86,prep_table!$C$96)</f>
        <v>0</v>
      </c>
      <c r="O23" s="21"/>
    </row>
    <row r="24" spans="1:29" ht="23.5" customHeight="1" x14ac:dyDescent="0.2">
      <c r="A24" s="15"/>
      <c r="B24" s="18" t="s">
        <v>8</v>
      </c>
      <c r="C24" s="19">
        <f>IF(ISNUMBER($E$13),prep_table!$C$86,prep_table!$C$9)</f>
        <v>0</v>
      </c>
      <c r="D24" s="20">
        <f>IF(ISNUMBER($E$13),prep_table!$C$87,prep_table!$C$17)</f>
        <v>0</v>
      </c>
      <c r="E24" s="19">
        <f>IF(ISNUMBER($E$13),prep_table!$C$88,prep_table!$C$25)</f>
        <v>0</v>
      </c>
      <c r="F24" s="20">
        <f>IF(ISNUMBER($E$13),prep_table!$C$89,prep_table!$C$33)</f>
        <v>0</v>
      </c>
      <c r="G24" s="19">
        <f>IF(ISNUMBER($E$13),prep_table!$C$90,prep_table!$C$41)</f>
        <v>0</v>
      </c>
      <c r="H24" s="20">
        <f>IF(ISNUMBER($E$13),prep_table!$C$91,prep_table!$C$49)</f>
        <v>0</v>
      </c>
      <c r="I24" s="19">
        <f>IF(ISNUMBER($E$13),prep_table!$C$92,prep_table!$C$57)</f>
        <v>0</v>
      </c>
      <c r="J24" s="20">
        <f>IF(ISNUMBER($E$13),prep_table!$C$93,prep_table!$C$65)</f>
        <v>0</v>
      </c>
      <c r="K24" s="19">
        <f>IF(ISNUMBER($E$13),prep_table!$C$94,prep_table!$C$73)</f>
        <v>0</v>
      </c>
      <c r="L24" s="20">
        <f>IF(ISNUMBER($E$13),prep_table!$C$95,prep_table!$C$81)</f>
        <v>0</v>
      </c>
      <c r="M24" s="19">
        <f>IF(ISNUMBER($E$13),prep_table!$C$96,prep_table!$C$89)</f>
        <v>0</v>
      </c>
      <c r="N24" s="20">
        <f>IF(ISNUMBER($E$13),prep_table!$C$97,prep_table!$C$97)</f>
        <v>0</v>
      </c>
      <c r="O24" s="21"/>
    </row>
    <row r="25" spans="1:29" ht="15" customHeight="1" x14ac:dyDescent="0.2">
      <c r="A25" s="7" t="s">
        <v>61</v>
      </c>
      <c r="B25" s="16"/>
      <c r="C25" s="17">
        <v>1</v>
      </c>
      <c r="D25" s="17">
        <v>2</v>
      </c>
      <c r="E25" s="17">
        <v>3</v>
      </c>
      <c r="F25" s="17">
        <v>4</v>
      </c>
      <c r="G25" s="17">
        <v>5</v>
      </c>
      <c r="H25" s="17">
        <v>6</v>
      </c>
      <c r="I25" s="17">
        <v>7</v>
      </c>
      <c r="J25" s="17">
        <v>8</v>
      </c>
      <c r="K25" s="17">
        <v>9</v>
      </c>
      <c r="L25" s="17">
        <v>10</v>
      </c>
      <c r="M25" s="17">
        <v>11</v>
      </c>
      <c r="N25" s="17">
        <v>12</v>
      </c>
      <c r="O25" s="21"/>
      <c r="Q25" s="18"/>
      <c r="R25" s="49"/>
      <c r="S25" s="21"/>
      <c r="T25" s="49"/>
      <c r="U25" s="21"/>
      <c r="V25" s="49"/>
      <c r="W25" s="21"/>
      <c r="X25" s="49"/>
      <c r="Y25" s="21"/>
      <c r="Z25" s="49"/>
      <c r="AA25" s="21"/>
      <c r="AB25" s="49"/>
      <c r="AC25" s="21"/>
    </row>
    <row r="26" spans="1:29" ht="23.5" customHeight="1" x14ac:dyDescent="0.2">
      <c r="B26" s="18" t="s">
        <v>1</v>
      </c>
      <c r="C26" s="45">
        <f>IF(ISNUMBER($E$13),prep_table!$O$2,prep_table!$O$2)</f>
        <v>5</v>
      </c>
      <c r="D26" s="45">
        <f>IF(ISNUMBER($E$13),prep_table!$O$3,prep_table!$O$10)</f>
        <v>5</v>
      </c>
      <c r="E26" s="45">
        <f>IF(ISNUMBER($E$13),prep_table!$O$4,prep_table!$O$18)</f>
        <v>5</v>
      </c>
      <c r="F26" s="45">
        <f>IF(ISNUMBER($E$13),prep_table!$O$5,prep_table!$O$26)</f>
        <v>5</v>
      </c>
      <c r="G26" s="45">
        <f>IF(ISNUMBER($E$13),prep_table!$O$6,prep_table!$O$34)</f>
        <v>5</v>
      </c>
      <c r="H26" s="45">
        <f>IF(ISNUMBER($E$13),prep_table!$O$7,prep_table!$O$42)</f>
        <v>5</v>
      </c>
      <c r="I26" s="45">
        <f>IF(ISNUMBER($E$13),prep_table!$O$8,prep_table!$O$50)</f>
        <v>5</v>
      </c>
      <c r="J26" s="45">
        <f>IF(ISNUMBER($E$13),prep_table!$O$9,prep_table!$O$58)</f>
        <v>5</v>
      </c>
      <c r="K26" s="45">
        <f>IF(ISNUMBER($E$13),prep_table!$O$10,prep_table!$O$66)</f>
        <v>5</v>
      </c>
      <c r="L26" s="45">
        <f>IF(ISNUMBER($E$13),prep_table!$O$11,prep_table!$O$74)</f>
        <v>5</v>
      </c>
      <c r="M26" s="45">
        <f>IF(ISNUMBER($E$13),prep_table!$O$12,prep_table!$O$82)</f>
        <v>5</v>
      </c>
      <c r="N26" s="45">
        <f>IF(ISNUMBER($E$13),prep_table!$O$13,prep_table!$O$90)</f>
        <v>5</v>
      </c>
      <c r="O26" s="21"/>
      <c r="Q26" s="18"/>
      <c r="R26" s="49"/>
      <c r="S26" s="21"/>
      <c r="T26" s="49"/>
      <c r="U26" s="21"/>
      <c r="V26" s="49"/>
      <c r="W26" s="21"/>
      <c r="X26" s="49"/>
      <c r="Y26" s="21"/>
      <c r="Z26" s="49"/>
      <c r="AA26" s="21"/>
      <c r="AB26" s="49"/>
      <c r="AC26" s="21"/>
    </row>
    <row r="27" spans="1:29" ht="23.5" customHeight="1" x14ac:dyDescent="0.2">
      <c r="B27" s="18" t="s">
        <v>2</v>
      </c>
      <c r="C27" s="45">
        <f>IF(ISNUMBER($E$13),prep_table!$O$14,prep_table!$O$3)</f>
        <v>5</v>
      </c>
      <c r="D27" s="45">
        <f>IF(ISNUMBER($E$13),prep_table!$O$15,prep_table!$O$11)</f>
        <v>5</v>
      </c>
      <c r="E27" s="45">
        <f>IF(ISNUMBER($E$13),prep_table!$O$16,prep_table!$O$19)</f>
        <v>5</v>
      </c>
      <c r="F27" s="45">
        <f>IF(ISNUMBER($E$13),prep_table!$O$17,prep_table!$O$27)</f>
        <v>5</v>
      </c>
      <c r="G27" s="45">
        <f>IF(ISNUMBER($E$13),prep_table!$O$18,prep_table!$O$35)</f>
        <v>5</v>
      </c>
      <c r="H27" s="45">
        <f>IF(ISNUMBER($E$13),prep_table!$O$19,prep_table!$O$43)</f>
        <v>5</v>
      </c>
      <c r="I27" s="45">
        <f>IF(ISNUMBER($E$13),prep_table!$O$20,prep_table!$O$51)</f>
        <v>5</v>
      </c>
      <c r="J27" s="45">
        <f>IF(ISNUMBER($E$13),prep_table!$O$21,prep_table!$O$59)</f>
        <v>5</v>
      </c>
      <c r="K27" s="45">
        <f>IF(ISNUMBER($E$13),prep_table!$O$22,prep_table!$O$67)</f>
        <v>5</v>
      </c>
      <c r="L27" s="45">
        <f>IF(ISNUMBER($E$13),prep_table!$O$23,prep_table!$O$75)</f>
        <v>5</v>
      </c>
      <c r="M27" s="45">
        <f>IF(ISNUMBER($E$13),prep_table!$O$24,prep_table!$O$83)</f>
        <v>5</v>
      </c>
      <c r="N27" s="45">
        <f>IF(ISNUMBER($E$13),prep_table!$O$25,prep_table!$O$91)</f>
        <v>5</v>
      </c>
      <c r="O27" s="21"/>
      <c r="Q27" s="18"/>
      <c r="R27" s="49"/>
      <c r="S27" s="21"/>
      <c r="T27" s="49"/>
      <c r="U27" s="21"/>
      <c r="V27" s="49"/>
      <c r="W27" s="21"/>
      <c r="X27" s="49"/>
      <c r="Y27" s="21"/>
      <c r="Z27" s="49"/>
      <c r="AA27" s="21"/>
      <c r="AB27" s="49"/>
      <c r="AC27" s="21"/>
    </row>
    <row r="28" spans="1:29" ht="23.5" customHeight="1" x14ac:dyDescent="0.2">
      <c r="B28" s="18" t="s">
        <v>3</v>
      </c>
      <c r="C28" s="45">
        <f>IF(ISNUMBER($E$13),prep_table!$O$26,prep_table!$O$4)</f>
        <v>5</v>
      </c>
      <c r="D28" s="45">
        <f>IF(ISNUMBER($E$13),prep_table!$O$27,prep_table!$O$12)</f>
        <v>5</v>
      </c>
      <c r="E28" s="45">
        <f>IF(ISNUMBER($E$13),prep_table!$O$28,prep_table!$O$20)</f>
        <v>5</v>
      </c>
      <c r="F28" s="45">
        <f>IF(ISNUMBER($E$13),prep_table!$O$29,prep_table!$O$28)</f>
        <v>5</v>
      </c>
      <c r="G28" s="45">
        <f>IF(ISNUMBER($E$13),prep_table!$O$30,prep_table!$O$36)</f>
        <v>5</v>
      </c>
      <c r="H28" s="45">
        <f>IF(ISNUMBER($E$13),prep_table!$O$31,prep_table!$O$44)</f>
        <v>5</v>
      </c>
      <c r="I28" s="45">
        <f>IF(ISNUMBER($E$13),prep_table!$O$32,prep_table!$O$52)</f>
        <v>5</v>
      </c>
      <c r="J28" s="45">
        <f>IF(ISNUMBER($E$13),prep_table!$O$33,prep_table!$O$60)</f>
        <v>5</v>
      </c>
      <c r="K28" s="45">
        <f>IF(ISNUMBER($E$13),prep_table!$O$34,prep_table!$O$68)</f>
        <v>5</v>
      </c>
      <c r="L28" s="45">
        <f>IF(ISNUMBER($E$13),prep_table!$O$35,prep_table!$O$76)</f>
        <v>5</v>
      </c>
      <c r="M28" s="45">
        <f>IF(ISNUMBER($E$13),prep_table!$O$36,prep_table!$O$84)</f>
        <v>5</v>
      </c>
      <c r="N28" s="45">
        <f>IF(ISNUMBER($E$13),prep_table!$O$37,prep_table!$O$92)</f>
        <v>5</v>
      </c>
      <c r="O28" s="21"/>
      <c r="Q28" s="18"/>
      <c r="R28" s="49"/>
      <c r="S28" s="21"/>
      <c r="T28" s="49"/>
      <c r="U28" s="21"/>
      <c r="V28" s="49"/>
      <c r="W28" s="21"/>
      <c r="X28" s="49"/>
      <c r="Y28" s="21"/>
      <c r="Z28" s="49"/>
      <c r="AA28" s="21"/>
      <c r="AB28" s="49"/>
      <c r="AC28" s="21"/>
    </row>
    <row r="29" spans="1:29" ht="23.5" customHeight="1" x14ac:dyDescent="0.2">
      <c r="B29" s="18" t="s">
        <v>4</v>
      </c>
      <c r="C29" s="45">
        <f>IF(ISNUMBER($E$13),prep_table!$O$38,prep_table!$O$5)</f>
        <v>5</v>
      </c>
      <c r="D29" s="45">
        <f>IF(ISNUMBER($E$13),prep_table!$O$39,prep_table!$O$13)</f>
        <v>5</v>
      </c>
      <c r="E29" s="45">
        <f>IF(ISNUMBER($E$13),prep_table!$O$40,prep_table!$O$21)</f>
        <v>5</v>
      </c>
      <c r="F29" s="45">
        <f>IF(ISNUMBER($E$13),prep_table!$O$41,prep_table!$O$29)</f>
        <v>5</v>
      </c>
      <c r="G29" s="45">
        <f>IF(ISNUMBER($E$13),prep_table!$O$42,prep_table!$O$37)</f>
        <v>5</v>
      </c>
      <c r="H29" s="45">
        <f>IF(ISNUMBER($E$13),prep_table!$O$43,prep_table!$O$45)</f>
        <v>5</v>
      </c>
      <c r="I29" s="45">
        <f>IF(ISNUMBER($E$13),prep_table!$O$43,prep_table!$O$53)</f>
        <v>5</v>
      </c>
      <c r="J29" s="45">
        <f>IF(ISNUMBER($E$13),prep_table!$O$44,prep_table!$O$61)</f>
        <v>5</v>
      </c>
      <c r="K29" s="45">
        <f>IF(ISNUMBER($E$13),prep_table!$O$45,prep_table!$O$69)</f>
        <v>5</v>
      </c>
      <c r="L29" s="45">
        <f>IF(ISNUMBER($E$13),prep_table!$O$46,prep_table!$O$77)</f>
        <v>5</v>
      </c>
      <c r="M29" s="45">
        <f>IF(ISNUMBER($E$13),prep_table!$O$47,prep_table!$O$85)</f>
        <v>5</v>
      </c>
      <c r="N29" s="45">
        <f>IF(ISNUMBER($E$13),prep_table!$O$48,prep_table!$O$93)</f>
        <v>5</v>
      </c>
      <c r="O29" s="21"/>
      <c r="Q29" s="18"/>
      <c r="R29" s="49"/>
      <c r="S29" s="21"/>
      <c r="T29" s="49"/>
      <c r="U29" s="21"/>
      <c r="V29" s="49"/>
      <c r="W29" s="21"/>
      <c r="X29" s="49"/>
      <c r="Y29" s="21"/>
      <c r="Z29" s="49"/>
      <c r="AA29" s="21"/>
      <c r="AB29" s="49"/>
      <c r="AC29" s="21"/>
    </row>
    <row r="30" spans="1:29" ht="23.5" customHeight="1" x14ac:dyDescent="0.2">
      <c r="B30" s="18" t="s">
        <v>5</v>
      </c>
      <c r="C30" s="45">
        <f>IF(ISNUMBER($E$13),prep_table!$O$50,prep_table!$O$6)</f>
        <v>5</v>
      </c>
      <c r="D30" s="45">
        <f>IF(ISNUMBER($E$13),prep_table!$O$50,prep_table!$O$14)</f>
        <v>5</v>
      </c>
      <c r="E30" s="45">
        <f>IF(ISNUMBER($E$13),prep_table!$O$51,prep_table!$O$22)</f>
        <v>5</v>
      </c>
      <c r="F30" s="45">
        <f>IF(ISNUMBER($E$13),prep_table!$O$52,prep_table!$O$30)</f>
        <v>5</v>
      </c>
      <c r="G30" s="45">
        <f>IF(ISNUMBER($E$13),prep_table!$O$53,prep_table!$O$38)</f>
        <v>5</v>
      </c>
      <c r="H30" s="45">
        <f>IF(ISNUMBER($E$13),prep_table!$O$54,prep_table!$O$46)</f>
        <v>5</v>
      </c>
      <c r="I30" s="45">
        <f>IF(ISNUMBER($E$13),prep_table!$O$55,prep_table!$O$54)</f>
        <v>5</v>
      </c>
      <c r="J30" s="45">
        <f>IF(ISNUMBER($E$13),prep_table!$O$56,prep_table!$O$62)</f>
        <v>5</v>
      </c>
      <c r="K30" s="45">
        <f>IF(ISNUMBER($E$13),prep_table!$O$57,prep_table!$O$70)</f>
        <v>5</v>
      </c>
      <c r="L30" s="45">
        <f>IF(ISNUMBER($E$13),prep_table!$O$58,prep_table!$O$78)</f>
        <v>5</v>
      </c>
      <c r="M30" s="45">
        <f>IF(ISNUMBER($E$13),prep_table!$O$59,prep_table!$O$86)</f>
        <v>5</v>
      </c>
      <c r="N30" s="45">
        <f>IF(ISNUMBER($E$13),prep_table!$O$60,prep_table!$O$94)</f>
        <v>5</v>
      </c>
      <c r="O30" s="21"/>
      <c r="Q30" s="18"/>
      <c r="R30" s="49"/>
      <c r="S30" s="21"/>
      <c r="T30" s="49"/>
      <c r="U30" s="21"/>
      <c r="V30" s="49"/>
      <c r="W30" s="21"/>
      <c r="X30" s="49"/>
      <c r="Y30" s="21"/>
      <c r="Z30" s="49"/>
      <c r="AA30" s="21"/>
      <c r="AB30" s="49"/>
      <c r="AC30" s="21"/>
    </row>
    <row r="31" spans="1:29" ht="23.5" customHeight="1" x14ac:dyDescent="0.2">
      <c r="B31" s="18" t="s">
        <v>6</v>
      </c>
      <c r="C31" s="45">
        <f>IF(ISNUMBER($E$13),prep_table!$O$62,prep_table!$O$7)</f>
        <v>5</v>
      </c>
      <c r="D31" s="45">
        <f>IF(ISNUMBER($E$13),prep_table!$O$62,prep_table!$O$15)</f>
        <v>5</v>
      </c>
      <c r="E31" s="45">
        <f>IF(ISNUMBER($E$13),prep_table!$O$63,prep_table!$O$23)</f>
        <v>5</v>
      </c>
      <c r="F31" s="45">
        <f>IF(ISNUMBER($E$13),prep_table!$O$64,prep_table!$O$31)</f>
        <v>5</v>
      </c>
      <c r="G31" s="45">
        <f>IF(ISNUMBER($E$13),prep_table!$O$65,prep_table!$O$39)</f>
        <v>5</v>
      </c>
      <c r="H31" s="45">
        <f>IF(ISNUMBER($E$13),prep_table!$O$66,prep_table!$O$47)</f>
        <v>5</v>
      </c>
      <c r="I31" s="45">
        <f>IF(ISNUMBER($E$13),prep_table!$O$67,prep_table!$O$55)</f>
        <v>5</v>
      </c>
      <c r="J31" s="45">
        <f>IF(ISNUMBER($E$13),prep_table!$O$68,prep_table!$O$63)</f>
        <v>5</v>
      </c>
      <c r="K31" s="45">
        <f>IF(ISNUMBER($E$13),prep_table!$O$69,prep_table!$O$71)</f>
        <v>5</v>
      </c>
      <c r="L31" s="45">
        <f>IF(ISNUMBER($E$13),prep_table!$O$70,prep_table!$O$79)</f>
        <v>5</v>
      </c>
      <c r="M31" s="45">
        <f>IF(ISNUMBER($E$13),prep_table!$O$71,prep_table!$O$87)</f>
        <v>5</v>
      </c>
      <c r="N31" s="45">
        <f>IF(ISNUMBER($E$13),prep_table!$O$71,prep_table!$O$95)</f>
        <v>5</v>
      </c>
      <c r="O31" s="21"/>
      <c r="Q31" s="18"/>
      <c r="R31" s="49"/>
      <c r="S31" s="21"/>
      <c r="T31" s="49"/>
      <c r="U31" s="21"/>
      <c r="V31" s="49"/>
      <c r="W31" s="21"/>
      <c r="X31" s="49"/>
      <c r="Y31" s="21"/>
      <c r="Z31" s="49"/>
      <c r="AA31" s="21"/>
      <c r="AB31" s="49"/>
      <c r="AC31" s="21"/>
    </row>
    <row r="32" spans="1:29" ht="23.5" customHeight="1" x14ac:dyDescent="0.2">
      <c r="B32" s="18" t="s">
        <v>7</v>
      </c>
      <c r="C32" s="45">
        <f>IF(ISNUMBER($E$13),prep_table!$O$74,prep_table!$O$8)</f>
        <v>5</v>
      </c>
      <c r="D32" s="45">
        <f>IF(ISNUMBER($E$13),prep_table!$O$74,prep_table!$O$16)</f>
        <v>5</v>
      </c>
      <c r="E32" s="45">
        <f>IF(ISNUMBER($E$13),prep_table!$O$75,prep_table!$O$24)</f>
        <v>5</v>
      </c>
      <c r="F32" s="45">
        <f>IF(ISNUMBER($E$13),prep_table!$O$78,prep_table!$O$32)</f>
        <v>5</v>
      </c>
      <c r="G32" s="45">
        <f>IF(ISNUMBER($E$13),prep_table!$O$79,prep_table!$O$40)</f>
        <v>5</v>
      </c>
      <c r="H32" s="45">
        <f>IF(ISNUMBER($E$13),prep_table!$O$80,prep_table!$O$48)</f>
        <v>5</v>
      </c>
      <c r="I32" s="45">
        <f>IF(ISNUMBER($E$13),prep_table!$O$81,prep_table!$O$56)</f>
        <v>5</v>
      </c>
      <c r="J32" s="45">
        <f>IF(ISNUMBER($E$13),prep_table!$O$82,prep_table!$O$64)</f>
        <v>5</v>
      </c>
      <c r="K32" s="45">
        <f>IF(ISNUMBER($E$13),prep_table!$O$83,prep_table!$O$72)</f>
        <v>5</v>
      </c>
      <c r="L32" s="45">
        <f>IF(ISNUMBER($E$13),prep_table!$O$84,prep_table!$O$80)</f>
        <v>5</v>
      </c>
      <c r="M32" s="45">
        <f>IF(ISNUMBER($E$13),prep_table!$O$85,prep_table!$O$88)</f>
        <v>5</v>
      </c>
      <c r="N32" s="45">
        <f>IF(ISNUMBER($E$13),prep_table!$O$86,prep_table!$O$96)</f>
        <v>5</v>
      </c>
      <c r="O32" s="21"/>
      <c r="Q32" s="18"/>
      <c r="R32" s="49"/>
      <c r="S32" s="21"/>
      <c r="T32" s="49"/>
      <c r="U32" s="21"/>
      <c r="V32" s="49"/>
      <c r="W32" s="21"/>
      <c r="X32" s="49"/>
      <c r="Y32" s="21"/>
      <c r="Z32" s="49"/>
      <c r="AA32" s="21"/>
      <c r="AB32" s="49"/>
      <c r="AC32" s="21"/>
    </row>
    <row r="33" spans="1:29" ht="23.5" customHeight="1" x14ac:dyDescent="0.2">
      <c r="B33" s="18" t="s">
        <v>8</v>
      </c>
      <c r="C33" s="45">
        <f>IF(ISNUMBER($E$13),prep_table!$O$86,prep_table!$O$9)</f>
        <v>5</v>
      </c>
      <c r="D33" s="45">
        <f>IF(ISNUMBER($E$13),prep_table!$O$87,prep_table!$O$17)</f>
        <v>5</v>
      </c>
      <c r="E33" s="45">
        <f>IF(ISNUMBER($E$13),prep_table!$O$88,prep_table!$O$25)</f>
        <v>5</v>
      </c>
      <c r="F33" s="45">
        <f>IF(ISNUMBER($E$13),prep_table!$O$89,prep_table!$O$33)</f>
        <v>5</v>
      </c>
      <c r="G33" s="45">
        <f>IF(ISNUMBER($E$13),prep_table!$O$90,prep_table!$O$41)</f>
        <v>5</v>
      </c>
      <c r="H33" s="45">
        <f>IF(ISNUMBER($E$13),prep_table!$O$91,prep_table!$O$49)</f>
        <v>5</v>
      </c>
      <c r="I33" s="45">
        <f>IF(ISNUMBER($E$13),prep_table!$O$92,prep_table!$O$57)</f>
        <v>5</v>
      </c>
      <c r="J33" s="45">
        <f>IF(ISNUMBER($E$13),prep_table!$O$93,prep_table!$O$65)</f>
        <v>5</v>
      </c>
      <c r="K33" s="45">
        <f>IF(ISNUMBER($E$13),prep_table!$O$94,prep_table!$O$73)</f>
        <v>5</v>
      </c>
      <c r="L33" s="45">
        <f>IF(ISNUMBER($E$13),prep_table!$O$95,prep_table!$O$81)</f>
        <v>5</v>
      </c>
      <c r="M33" s="45">
        <f>IF(ISNUMBER($E$13),prep_table!$O$96,prep_table!$O$89)</f>
        <v>5</v>
      </c>
      <c r="N33" s="45">
        <f>IF(ISNUMBER($E$13),prep_table!$O$97,prep_table!$O$97)</f>
        <v>5</v>
      </c>
      <c r="O33" s="21"/>
      <c r="Q33" s="18"/>
      <c r="R33" s="49"/>
      <c r="S33" s="21"/>
      <c r="T33" s="49"/>
      <c r="U33" s="21"/>
      <c r="V33" s="49"/>
      <c r="W33" s="21"/>
      <c r="X33" s="49"/>
      <c r="Y33" s="21"/>
      <c r="Z33" s="49"/>
      <c r="AA33" s="21"/>
      <c r="AB33" s="49"/>
      <c r="AC33" s="21"/>
    </row>
    <row r="34" spans="1:29" ht="19" customHeight="1" x14ac:dyDescent="0.2">
      <c r="A34" s="7" t="s">
        <v>121</v>
      </c>
      <c r="B34"/>
      <c r="C34" s="17">
        <v>1</v>
      </c>
      <c r="D34" s="17">
        <v>2</v>
      </c>
      <c r="E34" s="17">
        <v>3</v>
      </c>
      <c r="F34" s="17">
        <v>4</v>
      </c>
      <c r="G34" s="17">
        <v>5</v>
      </c>
      <c r="H34" s="17">
        <v>6</v>
      </c>
      <c r="I34" s="17">
        <v>7</v>
      </c>
      <c r="J34" s="17">
        <v>8</v>
      </c>
      <c r="K34" s="17">
        <v>9</v>
      </c>
      <c r="L34" s="17">
        <v>10</v>
      </c>
      <c r="M34" s="17">
        <v>11</v>
      </c>
      <c r="N34" s="17">
        <v>12</v>
      </c>
      <c r="O34"/>
      <c r="Q34" s="18"/>
      <c r="R34" s="49"/>
      <c r="S34" s="21"/>
      <c r="T34" s="49"/>
      <c r="U34" s="21"/>
      <c r="V34" s="49"/>
      <c r="W34" s="21"/>
      <c r="X34" s="49"/>
      <c r="Y34" s="21"/>
      <c r="Z34" s="49"/>
      <c r="AA34" s="21"/>
      <c r="AB34" s="49"/>
      <c r="AC34" s="21"/>
    </row>
    <row r="35" spans="1:29" ht="23.5" customHeight="1" x14ac:dyDescent="0.2">
      <c r="B35" s="18" t="s">
        <v>1</v>
      </c>
      <c r="C35" s="45">
        <f>IF(ISNUMBER($E$13),prep_table!$N$2,prep_table!$N$2)</f>
        <v>0</v>
      </c>
      <c r="D35" s="45">
        <f>IF(ISNUMBER($E$13),prep_table!$N$3,prep_table!$N$10)</f>
        <v>0</v>
      </c>
      <c r="E35" s="45">
        <f>IF(ISNUMBER($E$13),prep_table!$N$4,prep_table!$N$18)</f>
        <v>0</v>
      </c>
      <c r="F35" s="45">
        <f>IF(ISNUMBER($E$13),prep_table!$N$5,prep_table!$N$26)</f>
        <v>0</v>
      </c>
      <c r="G35" s="45">
        <f>IF(ISNUMBER($E$13),prep_table!$N$6,prep_table!$N$34)</f>
        <v>0</v>
      </c>
      <c r="H35" s="45">
        <f>IF(ISNUMBER($E$13),prep_table!$N$7,prep_table!$N$42)</f>
        <v>0</v>
      </c>
      <c r="I35" s="45">
        <f>IF(ISNUMBER($E$13),prep_table!$N$8,prep_table!$N$50)</f>
        <v>0</v>
      </c>
      <c r="J35" s="45">
        <f>IF(ISNUMBER($E$13),prep_table!$N$9,prep_table!$N$58)</f>
        <v>0</v>
      </c>
      <c r="K35" s="45">
        <f>IF(ISNUMBER($E$13),prep_table!$N$10,prep_table!$N$66)</f>
        <v>0</v>
      </c>
      <c r="L35" s="45">
        <f>IF(ISNUMBER($E$13),prep_table!$N$11,prep_table!$N$74)</f>
        <v>0</v>
      </c>
      <c r="M35" s="45">
        <f>IF(ISNUMBER($E$13),prep_table!$N$12,prep_table!$N$82)</f>
        <v>0</v>
      </c>
      <c r="N35" s="45">
        <f>IF(ISNUMBER($E$13),prep_table!$N$13,prep_table!$N$90)</f>
        <v>0</v>
      </c>
      <c r="O35"/>
      <c r="Q35" s="18"/>
      <c r="R35" s="49"/>
      <c r="S35" s="21"/>
      <c r="T35" s="49"/>
      <c r="U35" s="21"/>
      <c r="V35" s="49"/>
      <c r="W35" s="21"/>
      <c r="X35" s="49"/>
      <c r="Y35" s="21"/>
      <c r="Z35" s="49"/>
      <c r="AA35" s="21"/>
      <c r="AB35" s="49"/>
      <c r="AC35" s="21"/>
    </row>
    <row r="36" spans="1:29" ht="23.5" customHeight="1" x14ac:dyDescent="0.2">
      <c r="B36" s="18" t="s">
        <v>2</v>
      </c>
      <c r="C36" s="45">
        <f>IF(ISNUMBER($E$13),prep_table!$N$14,prep_table!$N$3)</f>
        <v>0</v>
      </c>
      <c r="D36" s="45">
        <f>IF(ISNUMBER($E$13),prep_table!$N$15,prep_table!$N$11)</f>
        <v>0</v>
      </c>
      <c r="E36" s="45">
        <f>IF(ISNUMBER($E$13),prep_table!$N$16,prep_table!$N$19)</f>
        <v>0</v>
      </c>
      <c r="F36" s="45">
        <f>IF(ISNUMBER($E$13),prep_table!$N$17,prep_table!$N$27)</f>
        <v>0</v>
      </c>
      <c r="G36" s="45">
        <f>IF(ISNUMBER($E$13),prep_table!$N$18,prep_table!$N$35)</f>
        <v>0</v>
      </c>
      <c r="H36" s="45">
        <f>IF(ISNUMBER($E$13),prep_table!$N$19,prep_table!$N$43)</f>
        <v>0</v>
      </c>
      <c r="I36" s="45">
        <f>IF(ISNUMBER($E$13),prep_table!$N$20,prep_table!$N$51)</f>
        <v>0</v>
      </c>
      <c r="J36" s="45">
        <f>IF(ISNUMBER($E$13),prep_table!$N$21,prep_table!$N$59)</f>
        <v>0</v>
      </c>
      <c r="K36" s="45">
        <f>IF(ISNUMBER($E$13),prep_table!$N$22,prep_table!$N$67)</f>
        <v>0</v>
      </c>
      <c r="L36" s="45">
        <f>IF(ISNUMBER($E$13),prep_table!$N$23,prep_table!$N$75)</f>
        <v>0</v>
      </c>
      <c r="M36" s="45">
        <f>IF(ISNUMBER($E$13),prep_table!$N$24,prep_table!$N$83)</f>
        <v>0</v>
      </c>
      <c r="N36" s="45">
        <f>IF(ISNUMBER($E$13),prep_table!$N$25,prep_table!$N$91)</f>
        <v>0</v>
      </c>
      <c r="O36"/>
      <c r="Q36" s="18"/>
      <c r="R36" s="49"/>
      <c r="S36" s="21"/>
      <c r="T36" s="49"/>
      <c r="U36" s="21"/>
      <c r="V36" s="49"/>
      <c r="W36" s="21"/>
      <c r="X36" s="49"/>
      <c r="Y36" s="21"/>
      <c r="Z36" s="49"/>
      <c r="AA36" s="21"/>
      <c r="AB36" s="49"/>
      <c r="AC36" s="21"/>
    </row>
    <row r="37" spans="1:29" ht="23.5" customHeight="1" x14ac:dyDescent="0.2">
      <c r="B37" s="18" t="s">
        <v>3</v>
      </c>
      <c r="C37" s="45">
        <f>IF(ISNUMBER($E$13),prep_table!$N$26,prep_table!$N$4)</f>
        <v>0</v>
      </c>
      <c r="D37" s="45">
        <f>IF(ISNUMBER($E$13),prep_table!$N$27,prep_table!$N$12)</f>
        <v>0</v>
      </c>
      <c r="E37" s="45">
        <f>IF(ISNUMBER($E$13),prep_table!$N$28,prep_table!$N$20)</f>
        <v>0</v>
      </c>
      <c r="F37" s="45">
        <f>IF(ISNUMBER($E$13),prep_table!$N$29,prep_table!$N$28)</f>
        <v>0</v>
      </c>
      <c r="G37" s="45">
        <f>IF(ISNUMBER($E$13),prep_table!$N$30,prep_table!$N$36)</f>
        <v>0</v>
      </c>
      <c r="H37" s="45">
        <f>IF(ISNUMBER($E$13),prep_table!$N$31,prep_table!$N$44)</f>
        <v>0</v>
      </c>
      <c r="I37" s="45">
        <f>IF(ISNUMBER($E$13),prep_table!$N$32,prep_table!$N$52)</f>
        <v>0</v>
      </c>
      <c r="J37" s="45">
        <f>IF(ISNUMBER($E$13),prep_table!$N$33,prep_table!$N$60)</f>
        <v>0</v>
      </c>
      <c r="K37" s="45">
        <f>IF(ISNUMBER($E$13),prep_table!$N$34,prep_table!$N$68)</f>
        <v>0</v>
      </c>
      <c r="L37" s="45">
        <f>IF(ISNUMBER($E$13),prep_table!$N$35,prep_table!$N$76)</f>
        <v>0</v>
      </c>
      <c r="M37" s="45">
        <f>IF(ISNUMBER($E$13),prep_table!$N$36,prep_table!$N$84)</f>
        <v>0</v>
      </c>
      <c r="N37" s="45">
        <f>IF(ISNUMBER($E$13),prep_table!$N$37,prep_table!$N$92)</f>
        <v>0</v>
      </c>
      <c r="O37"/>
      <c r="Q37" s="18"/>
      <c r="R37" s="49"/>
      <c r="S37" s="21"/>
      <c r="T37" s="49"/>
      <c r="U37" s="21"/>
      <c r="V37" s="49"/>
      <c r="W37" s="21"/>
      <c r="X37" s="49"/>
      <c r="Y37" s="21"/>
      <c r="Z37" s="49"/>
      <c r="AA37" s="21"/>
      <c r="AB37" s="49"/>
      <c r="AC37" s="21"/>
    </row>
    <row r="38" spans="1:29" ht="23.5" customHeight="1" x14ac:dyDescent="0.2">
      <c r="B38" s="18" t="s">
        <v>4</v>
      </c>
      <c r="C38" s="45">
        <f>IF(ISNUMBER($E$13),prep_table!$N$38,prep_table!$N$5)</f>
        <v>0</v>
      </c>
      <c r="D38" s="45">
        <f>IF(ISNUMBER($E$13),prep_table!$N$39,prep_table!$N$13)</f>
        <v>0</v>
      </c>
      <c r="E38" s="45">
        <f>IF(ISNUMBER($E$13),prep_table!$N$40,prep_table!$N$21)</f>
        <v>0</v>
      </c>
      <c r="F38" s="45">
        <f>IF(ISNUMBER($E$13),prep_table!$N$41,prep_table!$N$29)</f>
        <v>0</v>
      </c>
      <c r="G38" s="45">
        <f>IF(ISNUMBER($E$13),prep_table!$N$42,prep_table!$N$37)</f>
        <v>0</v>
      </c>
      <c r="H38" s="45">
        <f>IF(ISNUMBER($E$13),prep_table!$N$43,prep_table!$N$45)</f>
        <v>0</v>
      </c>
      <c r="I38" s="45">
        <f>IF(ISNUMBER($E$13),prep_table!$N$43,prep_table!$N$53)</f>
        <v>0</v>
      </c>
      <c r="J38" s="45">
        <f>IF(ISNUMBER($E$13),prep_table!$N$44,prep_table!$N$61)</f>
        <v>0</v>
      </c>
      <c r="K38" s="45">
        <f>IF(ISNUMBER($E$13),prep_table!$N$45,prep_table!$N$69)</f>
        <v>0</v>
      </c>
      <c r="L38" s="45">
        <f>IF(ISNUMBER($E$13),prep_table!$N$46,prep_table!$N$77)</f>
        <v>0</v>
      </c>
      <c r="M38" s="45">
        <f>IF(ISNUMBER($E$13),prep_table!$N$47,prep_table!$N$85)</f>
        <v>0</v>
      </c>
      <c r="N38" s="45">
        <f>IF(ISNUMBER($E$13),prep_table!$N$48,prep_table!$N$93)</f>
        <v>0</v>
      </c>
      <c r="O38"/>
      <c r="Q38" s="18"/>
      <c r="R38" s="49"/>
      <c r="S38" s="21"/>
      <c r="T38" s="49"/>
      <c r="U38" s="21"/>
      <c r="V38" s="49"/>
      <c r="W38" s="21"/>
      <c r="X38" s="49"/>
      <c r="Y38" s="21"/>
      <c r="Z38" s="49"/>
      <c r="AA38" s="21"/>
      <c r="AB38" s="49"/>
      <c r="AC38" s="21"/>
    </row>
    <row r="39" spans="1:29" ht="23.5" customHeight="1" x14ac:dyDescent="0.2">
      <c r="B39" s="18" t="s">
        <v>5</v>
      </c>
      <c r="C39" s="45">
        <f>IF(ISNUMBER($E$13),prep_table!$N$50,prep_table!$N$6)</f>
        <v>0</v>
      </c>
      <c r="D39" s="45">
        <f>IF(ISNUMBER($E$13),prep_table!$N$50,prep_table!$N$14)</f>
        <v>0</v>
      </c>
      <c r="E39" s="45">
        <f>IF(ISNUMBER($E$13),prep_table!$N$51,prep_table!$N$22)</f>
        <v>0</v>
      </c>
      <c r="F39" s="45">
        <f>IF(ISNUMBER($E$13),prep_table!$N$52,prep_table!$N$30)</f>
        <v>0</v>
      </c>
      <c r="G39" s="45">
        <f>IF(ISNUMBER($E$13),prep_table!$N$53,prep_table!$N$38)</f>
        <v>0</v>
      </c>
      <c r="H39" s="45">
        <f>IF(ISNUMBER($E$13),prep_table!$N$54,prep_table!$N$46)</f>
        <v>0</v>
      </c>
      <c r="I39" s="45">
        <f>IF(ISNUMBER($E$13),prep_table!$N$55,prep_table!$N$54)</f>
        <v>0</v>
      </c>
      <c r="J39" s="45">
        <f>IF(ISNUMBER($E$13),prep_table!$N$56,prep_table!$N$62)</f>
        <v>0</v>
      </c>
      <c r="K39" s="45">
        <f>IF(ISNUMBER($E$13),prep_table!$N$57,prep_table!$N$70)</f>
        <v>0</v>
      </c>
      <c r="L39" s="45">
        <f>IF(ISNUMBER($E$13),prep_table!$N$58,prep_table!$N$78)</f>
        <v>0</v>
      </c>
      <c r="M39" s="45">
        <f>IF(ISNUMBER($E$13),prep_table!$N$59,prep_table!$N$86)</f>
        <v>0</v>
      </c>
      <c r="N39" s="45">
        <f>IF(ISNUMBER($E$13),prep_table!$N$60,prep_table!$N$94)</f>
        <v>0</v>
      </c>
      <c r="O39"/>
      <c r="Q39" s="18"/>
      <c r="R39" s="49"/>
      <c r="S39" s="21"/>
      <c r="T39" s="49"/>
      <c r="U39" s="21"/>
      <c r="V39" s="49"/>
      <c r="W39" s="21"/>
      <c r="X39" s="49"/>
      <c r="Y39" s="21"/>
      <c r="Z39" s="49"/>
      <c r="AA39" s="21"/>
      <c r="AB39" s="49"/>
      <c r="AC39" s="21"/>
    </row>
    <row r="40" spans="1:29" ht="23.5" customHeight="1" x14ac:dyDescent="0.2">
      <c r="B40" s="18" t="s">
        <v>6</v>
      </c>
      <c r="C40" s="45">
        <f>IF(ISNUMBER($E$13),prep_table!$N$62,prep_table!$N$7)</f>
        <v>0</v>
      </c>
      <c r="D40" s="45">
        <f>IF(ISNUMBER($E$13),prep_table!$N$62,prep_table!$N$15)</f>
        <v>0</v>
      </c>
      <c r="E40" s="45">
        <f>IF(ISNUMBER($E$13),prep_table!$N$63,prep_table!$N$23)</f>
        <v>0</v>
      </c>
      <c r="F40" s="45">
        <f>IF(ISNUMBER($E$13),prep_table!$N$64,prep_table!$N$31)</f>
        <v>0</v>
      </c>
      <c r="G40" s="45">
        <f>IF(ISNUMBER($E$13),prep_table!$N$65,prep_table!$N$39)</f>
        <v>0</v>
      </c>
      <c r="H40" s="45">
        <f>IF(ISNUMBER($E$13),prep_table!$N$66,prep_table!$N$47)</f>
        <v>0</v>
      </c>
      <c r="I40" s="45">
        <f>IF(ISNUMBER($E$13),prep_table!$N$67,prep_table!$N$55)</f>
        <v>0</v>
      </c>
      <c r="J40" s="45">
        <f>IF(ISNUMBER($E$13),prep_table!$N$68,prep_table!$N$63)</f>
        <v>0</v>
      </c>
      <c r="K40" s="45">
        <f>IF(ISNUMBER($E$13),prep_table!$N$69,prep_table!$N$71)</f>
        <v>0</v>
      </c>
      <c r="L40" s="45">
        <f>IF(ISNUMBER($E$13),prep_table!$N$70,prep_table!$N$79)</f>
        <v>0</v>
      </c>
      <c r="M40" s="45">
        <f>IF(ISNUMBER($E$13),prep_table!$N$71,prep_table!$N$87)</f>
        <v>0</v>
      </c>
      <c r="N40" s="45">
        <f>IF(ISNUMBER($E$13),prep_table!$N$71,prep_table!$N$95)</f>
        <v>0</v>
      </c>
      <c r="O40"/>
      <c r="Q40" s="18"/>
      <c r="R40" s="49"/>
      <c r="S40" s="21"/>
      <c r="T40" s="49"/>
      <c r="U40" s="21"/>
      <c r="V40" s="49"/>
      <c r="W40" s="21"/>
      <c r="X40" s="49"/>
      <c r="Y40" s="21"/>
      <c r="Z40" s="49"/>
      <c r="AA40" s="21"/>
      <c r="AB40" s="49"/>
      <c r="AC40" s="21"/>
    </row>
    <row r="41" spans="1:29" ht="23.5" customHeight="1" x14ac:dyDescent="0.2">
      <c r="B41" s="18" t="s">
        <v>7</v>
      </c>
      <c r="C41" s="45">
        <f>IF(ISNUMBER($E$13),prep_table!$N$74,prep_table!$N$8)</f>
        <v>0</v>
      </c>
      <c r="D41" s="45">
        <f>IF(ISNUMBER($E$13),prep_table!$N$74,prep_table!$N$16)</f>
        <v>0</v>
      </c>
      <c r="E41" s="45">
        <f>IF(ISNUMBER($E$13),prep_table!$N$75,prep_table!$N$24)</f>
        <v>0</v>
      </c>
      <c r="F41" s="45">
        <f>IF(ISNUMBER($E$13),prep_table!$N$78,prep_table!$N$32)</f>
        <v>0</v>
      </c>
      <c r="G41" s="45">
        <f>IF(ISNUMBER($E$13),prep_table!$N$79,prep_table!$N$40)</f>
        <v>0</v>
      </c>
      <c r="H41" s="45">
        <f>IF(ISNUMBER($E$13),prep_table!$N$80,prep_table!$N$48)</f>
        <v>0</v>
      </c>
      <c r="I41" s="45">
        <f>IF(ISNUMBER($E$13),prep_table!$N$81,prep_table!$N$56)</f>
        <v>0</v>
      </c>
      <c r="J41" s="45">
        <f>IF(ISNUMBER($E$13),prep_table!$N$82,prep_table!$N$64)</f>
        <v>0</v>
      </c>
      <c r="K41" s="45">
        <f>IF(ISNUMBER($E$13),prep_table!$N$83,prep_table!$N$72)</f>
        <v>0</v>
      </c>
      <c r="L41" s="45">
        <f>IF(ISNUMBER($E$13),prep_table!$N$84,prep_table!$N$80)</f>
        <v>0</v>
      </c>
      <c r="M41" s="45">
        <f>IF(ISNUMBER($E$13),prep_table!$N$85,prep_table!$N$88)</f>
        <v>0</v>
      </c>
      <c r="N41" s="45">
        <f>IF(ISNUMBER($E$13),prep_table!$N$86,prep_table!$N$96)</f>
        <v>0</v>
      </c>
      <c r="O41"/>
      <c r="Q41" s="18"/>
      <c r="R41" s="49"/>
      <c r="S41" s="21"/>
      <c r="T41" s="49"/>
      <c r="U41" s="21"/>
      <c r="V41" s="49"/>
      <c r="W41" s="21"/>
      <c r="X41" s="49"/>
      <c r="Y41" s="21"/>
      <c r="Z41" s="49"/>
      <c r="AA41" s="21"/>
      <c r="AB41" s="49"/>
      <c r="AC41" s="21"/>
    </row>
    <row r="42" spans="1:29" ht="23.5" customHeight="1" thickBot="1" x14ac:dyDescent="0.25">
      <c r="B42" s="18" t="s">
        <v>8</v>
      </c>
      <c r="C42" s="45">
        <f>IF(ISNUMBER($E$13),prep_table!$N$86,prep_table!$N$9)</f>
        <v>0</v>
      </c>
      <c r="D42" s="45">
        <f>IF(ISNUMBER($E$13),prep_table!$N$87,prep_table!$N$17)</f>
        <v>0</v>
      </c>
      <c r="E42" s="45">
        <f>IF(ISNUMBER($E$13),prep_table!$N$88,prep_table!$N$25)</f>
        <v>0</v>
      </c>
      <c r="F42" s="45">
        <f>IF(ISNUMBER($E$13),prep_table!$N$89,prep_table!$N$33)</f>
        <v>0</v>
      </c>
      <c r="G42" s="45">
        <f>IF(ISNUMBER($E$13),prep_table!$N$90,prep_table!$N$41)</f>
        <v>0</v>
      </c>
      <c r="H42" s="45">
        <f>IF(ISNUMBER($E$13),prep_table!$N$91,prep_table!$N$49)</f>
        <v>0</v>
      </c>
      <c r="I42" s="45">
        <f>IF(ISNUMBER($E$13),prep_table!$N$92,prep_table!$N$57)</f>
        <v>0</v>
      </c>
      <c r="J42" s="45">
        <f>IF(ISNUMBER($E$13),prep_table!$N$93,prep_table!$N$65)</f>
        <v>0</v>
      </c>
      <c r="K42" s="45">
        <f>IF(ISNUMBER($E$13),prep_table!$N$94,prep_table!$N$73)</f>
        <v>0</v>
      </c>
      <c r="L42" s="45">
        <f>IF(ISNUMBER($E$13),prep_table!$N$95,prep_table!$N$81)</f>
        <v>0</v>
      </c>
      <c r="M42" s="45">
        <f>IF(ISNUMBER($E$13),prep_table!$N$96,prep_table!$N$89)</f>
        <v>0</v>
      </c>
      <c r="N42" s="45">
        <f>IF(ISNUMBER($E$13),prep_table!$N$97,prep_table!$N$97)</f>
        <v>0</v>
      </c>
      <c r="O42"/>
      <c r="Q42" s="18"/>
      <c r="R42" s="49"/>
      <c r="S42" s="21"/>
      <c r="T42" s="49"/>
      <c r="U42" s="21"/>
      <c r="V42" s="49"/>
      <c r="W42" s="21"/>
      <c r="X42" s="49"/>
      <c r="Y42" s="21"/>
      <c r="Z42" s="49"/>
      <c r="AA42" s="21"/>
      <c r="AB42" s="49"/>
      <c r="AC42" s="21"/>
    </row>
    <row r="43" spans="1:29" ht="26.25" customHeight="1" thickBot="1" x14ac:dyDescent="0.25">
      <c r="A43" s="15"/>
      <c r="B43" s="157" t="s">
        <v>43</v>
      </c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9"/>
    </row>
    <row r="44" spans="1:29" ht="26.25" customHeight="1" thickBot="1" x14ac:dyDescent="0.25">
      <c r="A44" s="14"/>
      <c r="B44" s="6" t="str">
        <f>IF(ISNUMBER($E$12),IF($M$9="Yes",IF(F12=TRUE,CONCATENATE("Pipet ",FIXED(E13*D46/8*1.1)," µL of FS1 into each well of column 1 of MM plate"),CONCATENATE("Pipet ",FIXED((G12+1)*D46*1.1)," µL of FS1 into first ",H12," wells and ",FIXED((G12)*D46*1.1)," µL into the other wells of MM plate column 1")), "Skip" ), IF($F$13=TRUE,CONCATENATE("Pipet ",FIXED($E$13*D46/12*1.1)," µL of FS1 into each well of row A of MM plate"),CONCATENATE("Pipet ",FIXED(($G$13+1)*D46*1.1)," µL of FS1 into first ",$H$13," wells and ",FIXED(($G$13)*D46*1.1)," µL into the other wells of MM plate row A")))</f>
        <v>Pipet 11.00 µL of FS1 into first 1 wells and 5.50 µL into the other wells of MM plate row A</v>
      </c>
      <c r="C44" s="6"/>
      <c r="D44" s="6"/>
      <c r="E44" s="6"/>
      <c r="N44" s="160" t="str">
        <f>IF(M9="No","Skip this part",IF($M$9=$M$10,"Skip this only for low Input samples", " "))</f>
        <v xml:space="preserve"> </v>
      </c>
      <c r="O44" s="21"/>
    </row>
    <row r="45" spans="1:29" ht="26.25" customHeight="1" thickBot="1" x14ac:dyDescent="0.25">
      <c r="A45" s="14"/>
      <c r="B45" s="6" t="str">
        <f>IF($M$9="Yes", "Mix:", "Skip")</f>
        <v>Mix:</v>
      </c>
      <c r="C45" s="42" t="s">
        <v>11</v>
      </c>
      <c r="D45" s="23">
        <v>5</v>
      </c>
      <c r="E45" s="51" t="s">
        <v>49</v>
      </c>
      <c r="N45" s="161"/>
      <c r="O45" s="21"/>
      <c r="Q45" s="6"/>
    </row>
    <row r="46" spans="1:29" ht="16" customHeight="1" thickBot="1" x14ac:dyDescent="0.25">
      <c r="A46" s="15"/>
      <c r="B46" s="6"/>
      <c r="C46" s="25" t="s">
        <v>15</v>
      </c>
      <c r="D46" s="26">
        <v>5</v>
      </c>
      <c r="E46" s="62" t="s">
        <v>49</v>
      </c>
      <c r="N46" s="161"/>
      <c r="O46" s="21"/>
    </row>
    <row r="47" spans="1:29" ht="16" customHeight="1" thickBot="1" x14ac:dyDescent="0.25">
      <c r="A47" s="15"/>
      <c r="B47" s="6"/>
      <c r="C47" s="28"/>
      <c r="D47" s="29">
        <v>10</v>
      </c>
      <c r="E47" s="63" t="s">
        <v>49</v>
      </c>
      <c r="F47" s="7" t="s">
        <v>12</v>
      </c>
      <c r="N47" s="161"/>
      <c r="O47" s="21"/>
    </row>
    <row r="48" spans="1:29" ht="26.25" customHeight="1" thickBot="1" x14ac:dyDescent="0.25">
      <c r="A48" s="14"/>
      <c r="B48" s="6" t="str">
        <f>IF($M$9="Yes", "Incubate:", "Skip")</f>
        <v>Incubate:</v>
      </c>
      <c r="D48" s="31" t="s">
        <v>66</v>
      </c>
      <c r="E48" s="6"/>
      <c r="F48" s="32" t="s">
        <v>83</v>
      </c>
      <c r="N48" s="161"/>
      <c r="O48" s="21"/>
    </row>
    <row r="49" spans="1:15" ht="26.25" customHeight="1" thickBot="1" x14ac:dyDescent="0.25">
      <c r="A49" s="15"/>
      <c r="B49" s="6"/>
      <c r="D49" s="31" t="s">
        <v>13</v>
      </c>
      <c r="E49" s="6" t="s">
        <v>14</v>
      </c>
      <c r="F49" s="6"/>
      <c r="N49" s="161"/>
      <c r="O49" s="21"/>
    </row>
    <row r="50" spans="1:15" ht="26.25" customHeight="1" thickBot="1" x14ac:dyDescent="0.25">
      <c r="A50" s="14"/>
      <c r="B50" s="6" t="str">
        <f>IF(ISNUMBER($E$13),IF($F$13=TRUE,CONCATENATE("Prepare Mastermix (F) according to the following table and pipet ",FIXED($E$13*D54/12*1.1)," µL of F into each well of row B of MM plate"),CONCATENATE("Pipet ",FIXED(($G$13+1)*D54*1.1)," µL of F into first ",$H$13," wells and ",FIXED(($G$13)*D54*1.1)," µL into the other wells of MM plate row B")),IF(F12=TRUE,CONCATENATE("Prepare Mastermix (F) according to the following table and pipet ",FIXED(E12*D54/8*1.1)," µL into each well of column 2 of MM plate"),CONCATENATE("Prepare Mastermix (F) according to the following table and pipet ",FIXED((G12+1)*D54*1.1)," µL into first ",H12," wells and ",FIXED((G12)*D54*1.1)," µL into the other wells of MM plate column 2")))</f>
        <v>Pipet 22.00 µL of F into first 1 wells and 11.00 µL into the other wells of MM plate row B</v>
      </c>
      <c r="D50" s="6"/>
      <c r="E50" s="6"/>
    </row>
    <row r="51" spans="1:15" ht="33" customHeight="1" x14ac:dyDescent="0.2">
      <c r="A51" s="15"/>
      <c r="B51" s="6"/>
      <c r="C51" s="6"/>
      <c r="D51" s="64" t="s">
        <v>50</v>
      </c>
      <c r="E51" s="50" t="str">
        <f>IF(ISNUMBER($E$13),CONCATENATE(" Volume for ",$E$13," samples"),CONCATENATE(" Volume for ",$E$12," samples"))</f>
        <v xml:space="preserve"> Volume for 13 samples</v>
      </c>
      <c r="I51" s="142" t="s">
        <v>122</v>
      </c>
      <c r="J51" s="143"/>
      <c r="K51" s="65" t="s">
        <v>50</v>
      </c>
      <c r="L51" s="144" t="s">
        <v>163</v>
      </c>
      <c r="M51" s="144"/>
      <c r="N51" s="66"/>
    </row>
    <row r="52" spans="1:15" ht="26.25" customHeight="1" x14ac:dyDescent="0.2">
      <c r="A52" s="15"/>
      <c r="C52" s="22" t="s">
        <v>16</v>
      </c>
      <c r="D52" s="23">
        <v>9.5</v>
      </c>
      <c r="E52" s="23">
        <f>IF(ISNUMBER($E$13),D52*$E$13*1.1,D52*$E$12*1.1)</f>
        <v>135.85000000000002</v>
      </c>
      <c r="F52" s="51" t="s">
        <v>49</v>
      </c>
      <c r="J52" s="67" t="str">
        <f>IF(OR($M$10="Yes",$M$11="Yes"), "FS2","")</f>
        <v/>
      </c>
      <c r="K52" s="68" t="str">
        <f>IF(OR($M$10="Yes",$M$11="Yes"), "5","")</f>
        <v/>
      </c>
      <c r="L52" s="127" t="str">
        <f>IF(ISNUMBER($E$13),IF(OR($M$10="Yes",$M$11="Yes"),K52*$E$13*1.1,""),K52*$E$12*1.1)</f>
        <v/>
      </c>
      <c r="M52" s="128"/>
      <c r="N52" s="69" t="s">
        <v>49</v>
      </c>
    </row>
    <row r="53" spans="1:15" ht="26.25" customHeight="1" thickBot="1" x14ac:dyDescent="0.25">
      <c r="A53" s="15"/>
      <c r="C53" s="25" t="s">
        <v>9</v>
      </c>
      <c r="D53" s="26">
        <v>0.5</v>
      </c>
      <c r="E53" s="26">
        <f>IF(ISNUMBER($E$13),D53*$E$13*1.1,D53*$E$12*1.1)</f>
        <v>7.15</v>
      </c>
      <c r="F53" s="62" t="s">
        <v>49</v>
      </c>
      <c r="J53" s="67" t="str">
        <f>IF(OR($M$10="Yes",$M$11="Yes"), "FS2","")</f>
        <v/>
      </c>
      <c r="K53" s="68" t="str">
        <f>IF(OR($M$10="Yes",$M$11="Yes"), "9.5","")</f>
        <v/>
      </c>
      <c r="L53" s="127" t="str">
        <f t="shared" ref="L53:L54" si="0">IF(ISNUMBER($E$13),IF(OR($M$10="Yes",$M$11="Yes"),K53*$E$13*1.1,""),K53*$E$12*1.1)</f>
        <v/>
      </c>
      <c r="M53" s="128"/>
      <c r="N53" s="69" t="s">
        <v>49</v>
      </c>
    </row>
    <row r="54" spans="1:15" ht="26.25" customHeight="1" thickBot="1" x14ac:dyDescent="0.25">
      <c r="A54" s="15"/>
      <c r="C54" s="28"/>
      <c r="D54" s="29">
        <v>10</v>
      </c>
      <c r="E54" s="33">
        <f>E52+E53</f>
        <v>143.00000000000003</v>
      </c>
      <c r="F54" s="63" t="s">
        <v>49</v>
      </c>
      <c r="G54" s="7" t="s">
        <v>55</v>
      </c>
      <c r="J54" s="70" t="str">
        <f>IF(OR($M$10="Yes",$M$11="Yes"), "E1","")</f>
        <v/>
      </c>
      <c r="K54" s="71" t="str">
        <f>IF(OR($M$10="Yes",$M$11="Yes"), "0.5","")</f>
        <v/>
      </c>
      <c r="L54" s="127" t="str">
        <f t="shared" si="0"/>
        <v/>
      </c>
      <c r="M54" s="128"/>
      <c r="N54" s="72" t="s">
        <v>49</v>
      </c>
    </row>
    <row r="55" spans="1:15" ht="26.25" customHeight="1" thickBot="1" x14ac:dyDescent="0.25">
      <c r="A55" s="14"/>
      <c r="B55" s="6" t="s">
        <v>51</v>
      </c>
      <c r="F55" s="31" t="s">
        <v>17</v>
      </c>
      <c r="J55" s="73"/>
      <c r="K55" s="74">
        <f>SUM(K52:K54)</f>
        <v>0</v>
      </c>
      <c r="L55" s="129">
        <f>SUM(L52:L54)</f>
        <v>0</v>
      </c>
      <c r="M55" s="130"/>
      <c r="N55" s="75" t="s">
        <v>49</v>
      </c>
    </row>
    <row r="56" spans="1:15" ht="26.25" customHeight="1" thickBot="1" x14ac:dyDescent="0.25">
      <c r="A56" s="34"/>
      <c r="B56" s="6" t="s">
        <v>52</v>
      </c>
    </row>
    <row r="57" spans="1:15" ht="26.25" customHeight="1" thickBot="1" x14ac:dyDescent="0.25">
      <c r="A57" s="14"/>
      <c r="B57" s="35" t="s">
        <v>48</v>
      </c>
      <c r="D57" s="31" t="s">
        <v>18</v>
      </c>
      <c r="E57" s="6"/>
      <c r="G57" s="76" t="str">
        <f>IF(OR($M$10="Yes",$M$11="Yes"), "Incubate the low/ultralow input samples for 15 min or 1 hr at 42°C","")</f>
        <v/>
      </c>
    </row>
    <row r="58" spans="1:15" ht="26.25" customHeight="1" thickBot="1" x14ac:dyDescent="0.25">
      <c r="A58" s="15"/>
      <c r="D58" s="31" t="s">
        <v>22</v>
      </c>
      <c r="E58" s="6" t="s">
        <v>28</v>
      </c>
    </row>
    <row r="59" spans="1:15" ht="26.25" customHeight="1" thickBot="1" x14ac:dyDescent="0.25">
      <c r="A59" s="15"/>
      <c r="B59" s="131" t="s">
        <v>20</v>
      </c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3"/>
    </row>
    <row r="60" spans="1:15" s="6" customFormat="1" ht="26" customHeight="1" thickBot="1" x14ac:dyDescent="0.25">
      <c r="A60" s="37"/>
      <c r="B60" s="6" t="str">
        <f>IF(ISNUMBER($E$13),IF(F13=TRUE,CONCATENATE("Pipet ",FIXED(E13*D62/8*1.1)," µL of RS into each well of column 3 of MM plate"),CONCATENATE("Pipet ",FIXED((G13+1)*D62*1.1)," µL of RS into first ",H13," wells and ",FIXED((G13)*D62*1.1)," µL into the other wells of MM plate column 3")),IF($F$12=TRUE,CONCATENATE("Pipet ",FIXED($E$12*D62/8*1.1)," µL of RS into each well of column 3 of MM plate"),CONCATENATE("Pipet ",FIXED(($G$12+1)*D62*1.1)," µL of RS into first ",H12," wells and ",FIXED(($G$12)*D62*1.1)," µL into the other wells of MM plate column 3")))</f>
        <v>Pipet 11.00 µL of RS into first 1 wells and 5.50 µL into the other wells of MM plate column 3</v>
      </c>
    </row>
    <row r="61" spans="1:15" ht="26.25" customHeight="1" thickBot="1" x14ac:dyDescent="0.25">
      <c r="A61" s="14"/>
      <c r="B61" s="6" t="s">
        <v>47</v>
      </c>
      <c r="C61" s="23" t="s">
        <v>54</v>
      </c>
      <c r="D61" s="38">
        <v>20</v>
      </c>
      <c r="E61" s="51" t="s">
        <v>49</v>
      </c>
      <c r="H61" s="13" t="str">
        <f>IF($M$8="Yes", "Thaw USS at 37°C","Thaw SS1 at 37°C")</f>
        <v>Thaw USS at 37°C</v>
      </c>
    </row>
    <row r="62" spans="1:15" ht="26.25" customHeight="1" thickBot="1" x14ac:dyDescent="0.25">
      <c r="A62" s="15"/>
      <c r="C62" s="25" t="s">
        <v>21</v>
      </c>
      <c r="D62" s="26">
        <v>5</v>
      </c>
      <c r="E62" s="77" t="s">
        <v>49</v>
      </c>
    </row>
    <row r="63" spans="1:15" ht="17.5" customHeight="1" thickBot="1" x14ac:dyDescent="0.25">
      <c r="A63" s="15"/>
      <c r="C63" s="28"/>
      <c r="D63" s="29">
        <v>25</v>
      </c>
      <c r="E63" s="78" t="s">
        <v>49</v>
      </c>
      <c r="F63" s="39" t="s">
        <v>12</v>
      </c>
    </row>
    <row r="64" spans="1:15" ht="26.25" customHeight="1" thickBot="1" x14ac:dyDescent="0.25">
      <c r="A64" s="14"/>
      <c r="B64" s="6" t="s">
        <v>53</v>
      </c>
      <c r="C64" s="6"/>
      <c r="D64" s="31" t="s">
        <v>67</v>
      </c>
      <c r="E64" s="6"/>
      <c r="G64" s="76" t="str">
        <f>IF($M$11="Yes","Incubate: 95°C/5min for ULTRALOW", "")</f>
        <v/>
      </c>
    </row>
    <row r="65" spans="1:21" ht="26.25" customHeight="1" thickBot="1" x14ac:dyDescent="0.25">
      <c r="A65" s="15"/>
      <c r="B65" s="6"/>
      <c r="C65" s="6"/>
      <c r="D65" s="31" t="s">
        <v>22</v>
      </c>
      <c r="E65" s="6" t="s">
        <v>29</v>
      </c>
    </row>
    <row r="66" spans="1:21" ht="26.25" customHeight="1" thickBot="1" x14ac:dyDescent="0.25">
      <c r="A66" s="15"/>
      <c r="B66" s="134" t="s">
        <v>23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6"/>
    </row>
    <row r="67" spans="1:21" ht="26.25" customHeight="1" thickBot="1" x14ac:dyDescent="0.25">
      <c r="A67" s="14"/>
      <c r="B67" s="48" t="str">
        <f>IF($M$8="Yes", "Thaw USS at 37°C","Thaw SS1 at 37°C")</f>
        <v>Thaw USS at 37°C</v>
      </c>
      <c r="G67"/>
      <c r="H67"/>
      <c r="I67"/>
      <c r="J67" s="79"/>
      <c r="K67" s="79"/>
    </row>
    <row r="68" spans="1:21" ht="26.25" customHeight="1" thickBot="1" x14ac:dyDescent="0.25">
      <c r="A68" s="14"/>
      <c r="B68" s="6" t="str">
        <f>IF(ISNUMBER($E$13),IF(M8="No",IF(F13=TRUE,CONCATENATE("Pipet ",FIXED(E13*D70/12*1.1)," µL of SS1 into each well of row D of MM plate"),CONCATENATE("Pipet ",FIXED((G13+1)*D70*1.1)," µL of SS1 into first ",H13," wells and ",FIXED((G13)*D70*1.1)," µL into the other wells of MM plate Row D")),IF(F13=TRUE,CONCATENATE("Pipet ",FIXED(E13*D70/12*1.1)," µL of USS into each well of row D of MM plate"),CONCATENATE("Pipet ",FIXED((G13+1)*D70*1.1)," µL of USS into first ",H13," wells and ",FIXED((G13)*D70*1.1)," µL into the other wells of MM plate row D"))),IF(M8="No",IF(F12=TRUE,CONCATENATE("Pipet ",FIXED(E12*D70/8*1.1)," µL of SS1 into each well of column 4 of MM plate"),CONCATENATE("Pipet ",FIXED((G12+1)*D70*1.1)," µL of SS1 into first ",H13," wells and ",FIXED((G12)*D70*1.1)," µL into the other wells of MM plate column 4")),IF(F12=TRUE,CONCATENATE("Pipet ",FIXED(E12*D70/8*1.1)," µL of USS into each well of column 4 of MM plate"),CONCATENATE("Pipet ",FIXED((G12+1)*D70*1.1)," µL of USS into first ",H13," wells and ",FIXED((G12)*D70*1.1)," µL into the other wells of MM plate column 4"))))</f>
        <v>Pipet 22.00 µL of USS into first 1 wells and 11.00 µL into the other wells of MM plate row D</v>
      </c>
    </row>
    <row r="69" spans="1:21" ht="22" customHeight="1" x14ac:dyDescent="0.2">
      <c r="C69" s="23" t="s">
        <v>54</v>
      </c>
      <c r="D69" s="38">
        <v>25</v>
      </c>
      <c r="E69" s="51" t="s">
        <v>49</v>
      </c>
    </row>
    <row r="70" spans="1:21" ht="14.25" customHeight="1" thickBot="1" x14ac:dyDescent="0.25">
      <c r="A70" s="15"/>
      <c r="C70" s="25" t="str">
        <f>IF($M$8="Yes", "USS","SS1")</f>
        <v>USS</v>
      </c>
      <c r="D70" s="26">
        <v>10</v>
      </c>
      <c r="E70" s="77" t="s">
        <v>49</v>
      </c>
    </row>
    <row r="71" spans="1:21" ht="16.5" customHeight="1" thickBot="1" x14ac:dyDescent="0.25">
      <c r="A71" s="15"/>
      <c r="C71" s="28"/>
      <c r="D71" s="29">
        <v>35</v>
      </c>
      <c r="E71" s="80" t="s">
        <v>49</v>
      </c>
      <c r="F71" s="6" t="s">
        <v>12</v>
      </c>
    </row>
    <row r="72" spans="1:21" ht="26.25" customHeight="1" thickBot="1" x14ac:dyDescent="0.25">
      <c r="A72" s="14"/>
      <c r="B72" s="6" t="s">
        <v>48</v>
      </c>
      <c r="D72" s="36" t="s">
        <v>68</v>
      </c>
    </row>
    <row r="73" spans="1:21" ht="26.25" customHeight="1" x14ac:dyDescent="0.2">
      <c r="A73" s="15"/>
      <c r="D73" s="36" t="s">
        <v>24</v>
      </c>
    </row>
    <row r="74" spans="1:21" ht="26" customHeight="1" thickBot="1" x14ac:dyDescent="0.25">
      <c r="A74" s="15"/>
      <c r="D74" s="36" t="s">
        <v>25</v>
      </c>
      <c r="E74" s="7" t="s">
        <v>26</v>
      </c>
    </row>
    <row r="75" spans="1:21" ht="27" customHeight="1" thickBot="1" x14ac:dyDescent="0.25">
      <c r="A75" s="14"/>
      <c r="B75" s="6" t="str">
        <f>IF(ISNUMBER($E$12),IF(F12=TRUE,CONCATENATE("Prepare Mastermix (S) according to the following table and pipet ",FIXED(E12*D78/8*1.1)," µL of S into each well of column 5 of MM plate"),CONCATENATE("Prepare Mastermix (S) according to the following table and pipet ",FIXED((G12+1)*D78*1.1)," µL of S into first ",H12," wells and ",FIXED((G12)*D78*1.1)," µL into the other wells of MM plate column 5")),IF(F13=TRUE,CONCATENATE("Prepare Mastermix (S) according to the following table and pipet ",FIXED(E13*D78/12*1.1)," µL of S into each well of row E of MM plate"),CONCATENATE("Prepare Mastermix (S) according to the following table and pipet ",FIXED((G13+1)*D78*1.1)," µL of S into first ",H13," wells and ",FIXED((G13)*D78*1.1)," µL into the other wells of MM plate row E")))</f>
        <v>Prepare Mastermix (S) according to the following table and pipet 11.00 µL of S into first 1 wells and 5.50 µL into the other wells of MM plate row E</v>
      </c>
    </row>
    <row r="76" spans="1:21" ht="25" customHeight="1" thickBot="1" x14ac:dyDescent="0.25">
      <c r="A76" s="14"/>
      <c r="B76" s="6" t="s">
        <v>47</v>
      </c>
      <c r="C76" s="22" t="s">
        <v>27</v>
      </c>
      <c r="D76" s="23">
        <v>4</v>
      </c>
      <c r="E76" s="24">
        <f>IF(ISNUMBER($E$13),D52*$E$13*1.1,D52*$E$12*1.1)</f>
        <v>135.85000000000002</v>
      </c>
      <c r="F76" s="51" t="s">
        <v>49</v>
      </c>
      <c r="I76" s="137" t="s">
        <v>19</v>
      </c>
      <c r="J76" s="137"/>
      <c r="K76" s="137"/>
    </row>
    <row r="77" spans="1:21" ht="17.5" customHeight="1" thickBot="1" x14ac:dyDescent="0.25">
      <c r="C77" s="25" t="s">
        <v>10</v>
      </c>
      <c r="D77" s="26">
        <v>1</v>
      </c>
      <c r="E77" s="27">
        <f>D77*$E$13*1.1</f>
        <v>14.3</v>
      </c>
      <c r="F77" s="77" t="s">
        <v>49</v>
      </c>
    </row>
    <row r="78" spans="1:21" ht="17.5" customHeight="1" thickBot="1" x14ac:dyDescent="0.25">
      <c r="A78" s="15"/>
      <c r="C78" s="28"/>
      <c r="D78" s="29">
        <v>5</v>
      </c>
      <c r="E78" s="30">
        <f>SUM(E76:E77)</f>
        <v>150.15000000000003</v>
      </c>
      <c r="F78" s="80" t="s">
        <v>49</v>
      </c>
      <c r="G78" s="7" t="s">
        <v>12</v>
      </c>
    </row>
    <row r="79" spans="1:21" ht="26.25" customHeight="1" thickBot="1" x14ac:dyDescent="0.25">
      <c r="A79" s="14"/>
      <c r="B79" s="6" t="s">
        <v>48</v>
      </c>
      <c r="D79" s="31" t="s">
        <v>123</v>
      </c>
      <c r="P79" s="138" t="s">
        <v>124</v>
      </c>
      <c r="Q79" s="138"/>
    </row>
    <row r="80" spans="1:21" ht="33.5" customHeight="1" thickBot="1" x14ac:dyDescent="0.25">
      <c r="A80"/>
      <c r="B80" s="139" t="s">
        <v>125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1"/>
      <c r="P80" s="118" t="s">
        <v>126</v>
      </c>
      <c r="Q80" s="118"/>
      <c r="R80" s="118" t="s">
        <v>127</v>
      </c>
      <c r="S80" s="118"/>
      <c r="T80" s="118" t="s">
        <v>128</v>
      </c>
      <c r="U80" s="118"/>
    </row>
    <row r="81" spans="1:21" ht="22.5" customHeight="1" thickBot="1" x14ac:dyDescent="0.25">
      <c r="A81" s="14"/>
      <c r="B81" s="6" t="s">
        <v>129</v>
      </c>
      <c r="P81" s="117" t="s">
        <v>37</v>
      </c>
      <c r="Q81" s="117"/>
      <c r="R81" s="117">
        <v>7</v>
      </c>
      <c r="S81" s="117"/>
      <c r="T81" s="118"/>
      <c r="U81" s="118"/>
    </row>
    <row r="82" spans="1:21" ht="25" customHeight="1" thickBot="1" x14ac:dyDescent="0.25">
      <c r="A82" s="14"/>
      <c r="B82" s="124" t="s">
        <v>56</v>
      </c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6"/>
      <c r="P82" s="117" t="s">
        <v>38</v>
      </c>
      <c r="Q82" s="117"/>
      <c r="R82" s="117">
        <v>1</v>
      </c>
      <c r="S82" s="117"/>
      <c r="T82" s="118"/>
      <c r="U82" s="118"/>
    </row>
    <row r="83" spans="1:21" ht="18" customHeight="1" thickBot="1" x14ac:dyDescent="0.25">
      <c r="A83" s="15"/>
      <c r="B83" s="7" t="s">
        <v>130</v>
      </c>
      <c r="L83" s="40" t="s">
        <v>62</v>
      </c>
      <c r="M83" s="41"/>
      <c r="P83" s="117" t="s">
        <v>131</v>
      </c>
      <c r="Q83" s="117"/>
      <c r="R83" s="117">
        <v>5</v>
      </c>
      <c r="S83" s="117"/>
      <c r="T83" s="118"/>
      <c r="U83" s="118"/>
    </row>
    <row r="84" spans="1:21" ht="25" customHeight="1" thickBot="1" x14ac:dyDescent="0.25">
      <c r="A84" s="15"/>
      <c r="B84" s="120" t="s">
        <v>57</v>
      </c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2"/>
      <c r="P84" s="123" t="s">
        <v>132</v>
      </c>
      <c r="Q84" s="117"/>
      <c r="R84" s="117">
        <v>5</v>
      </c>
      <c r="S84" s="117"/>
      <c r="T84" s="118"/>
      <c r="U84" s="118"/>
    </row>
    <row r="85" spans="1:21" ht="25" customHeight="1" thickBot="1" x14ac:dyDescent="0.25">
      <c r="A85" s="14"/>
      <c r="B85" s="95" t="str">
        <f>IF(ISNUMBER($E$12),IF(F12=TRUE,CONCATENATE("Prepare Mastermix (P) according to the following table and pipet ",FIXED(E12*(D88+D89)/8*1.1)," µL of P into each well of column 6 of MM plate"),CONCATENATE("Prepare Mastermix (P) according to the following table and pipet ",FIXED((G12+1)*(D88+D89)*1.1)," µL of P into first ",H12," wells and ",FIXED((G12)*(D88+D89)*1.1)," µL into the other wells of MM plate column 6")),IF(F13=TRUE,CONCATENATE("Prepare Mastermix (P) according to the following table and pipet ",FIXED(E13*(D88+D89)/8*1.1)," µL of P into each well of column 6 of MM plate"),CONCATENATE("Prepare Mastermix (P) according to the following table and pipet ",FIXED((G13+1)*(D88+D89)*1.1)," µL of P into first ",H13," wells and ",FIXED((G13)*(D88+D89)*1.1)," µL into the other wells of MM plate column 6")) )</f>
        <v>Prepare Mastermix (P) according to the following table and pipet 8.80 µL of P into first 1 wells and 4.40 µL into the other wells of MM plate column 6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7"/>
      <c r="P85" s="119" t="s">
        <v>133</v>
      </c>
      <c r="Q85" s="119"/>
      <c r="R85" s="117">
        <v>0.03</v>
      </c>
      <c r="S85" s="117"/>
      <c r="T85" s="118"/>
      <c r="U85" s="118"/>
    </row>
    <row r="86" spans="1:21" ht="14.5" customHeight="1" x14ac:dyDescent="0.2">
      <c r="A86" s="15"/>
      <c r="B86" s="81"/>
      <c r="E86" s="7" t="s">
        <v>31</v>
      </c>
      <c r="P86" s="117" t="s">
        <v>134</v>
      </c>
      <c r="Q86" s="117"/>
      <c r="R86" s="117">
        <v>15.27</v>
      </c>
      <c r="S86" s="117"/>
      <c r="T86" s="118"/>
      <c r="U86" s="118"/>
    </row>
    <row r="87" spans="1:21" ht="17.5" customHeight="1" x14ac:dyDescent="0.2">
      <c r="A87" s="15"/>
      <c r="C87" s="42" t="s">
        <v>30</v>
      </c>
      <c r="D87" s="43">
        <v>8.5</v>
      </c>
      <c r="E87" s="43"/>
      <c r="F87" s="51" t="s">
        <v>49</v>
      </c>
      <c r="P87" s="117" t="s">
        <v>30</v>
      </c>
      <c r="Q87" s="117"/>
      <c r="R87" s="117">
        <v>1.7</v>
      </c>
      <c r="S87" s="117"/>
      <c r="T87" s="118" t="s">
        <v>135</v>
      </c>
      <c r="U87" s="118"/>
    </row>
    <row r="88" spans="1:21" ht="16" customHeight="1" x14ac:dyDescent="0.2">
      <c r="A88" s="15"/>
      <c r="C88" s="22" t="s">
        <v>37</v>
      </c>
      <c r="D88" s="43">
        <v>3.5</v>
      </c>
      <c r="E88" s="43">
        <f>D88*E13*1.1</f>
        <v>50.050000000000004</v>
      </c>
      <c r="F88" s="51" t="s">
        <v>49</v>
      </c>
      <c r="P88" s="117" t="s">
        <v>136</v>
      </c>
      <c r="Q88" s="117"/>
      <c r="R88" s="117">
        <v>33.299999999999997</v>
      </c>
      <c r="S88" s="117"/>
      <c r="T88" s="118"/>
      <c r="U88" s="118"/>
    </row>
    <row r="89" spans="1:21" ht="15.75" customHeight="1" x14ac:dyDescent="0.2">
      <c r="A89" s="15"/>
      <c r="C89" s="22" t="s">
        <v>38</v>
      </c>
      <c r="D89" s="23">
        <v>0.5</v>
      </c>
      <c r="E89" s="23">
        <f>D89*E13*1.1</f>
        <v>7.15</v>
      </c>
      <c r="F89" s="51" t="s">
        <v>49</v>
      </c>
    </row>
    <row r="90" spans="1:21" ht="19" customHeight="1" thickBot="1" x14ac:dyDescent="0.25">
      <c r="A90" s="15"/>
      <c r="C90" s="25" t="s">
        <v>39</v>
      </c>
      <c r="D90" s="26">
        <v>5</v>
      </c>
      <c r="E90" s="26"/>
      <c r="F90" s="77" t="s">
        <v>49</v>
      </c>
    </row>
    <row r="91" spans="1:21" ht="26.25" customHeight="1" thickBot="1" x14ac:dyDescent="0.25">
      <c r="A91" s="15"/>
      <c r="C91" s="28"/>
      <c r="D91" s="29">
        <f>SUM(D87:D90)</f>
        <v>17.5</v>
      </c>
      <c r="E91" s="33">
        <f>SUM(E88:E89)</f>
        <v>57.2</v>
      </c>
      <c r="F91" s="80" t="s">
        <v>49</v>
      </c>
    </row>
    <row r="92" spans="1:21" ht="26.25" customHeight="1" thickBot="1" x14ac:dyDescent="0.25">
      <c r="A92" s="44"/>
      <c r="B92" s="35" t="s">
        <v>60</v>
      </c>
      <c r="G92" s="7" t="s">
        <v>59</v>
      </c>
      <c r="H92" s="41"/>
    </row>
    <row r="93" spans="1:21" ht="17.5" customHeight="1" x14ac:dyDescent="0.2">
      <c r="A93" s="15"/>
      <c r="B93" s="16"/>
      <c r="C93" s="17">
        <v>1</v>
      </c>
      <c r="D93" s="17">
        <v>2</v>
      </c>
      <c r="E93" s="17">
        <v>3</v>
      </c>
      <c r="F93" s="17">
        <v>4</v>
      </c>
      <c r="G93" s="17">
        <v>5</v>
      </c>
      <c r="H93" s="17">
        <v>6</v>
      </c>
      <c r="I93" s="17">
        <v>7</v>
      </c>
      <c r="J93" s="17">
        <v>8</v>
      </c>
      <c r="K93" s="17">
        <v>9</v>
      </c>
      <c r="L93" s="17">
        <v>10</v>
      </c>
      <c r="M93" s="17">
        <v>11</v>
      </c>
      <c r="N93" s="17">
        <v>12</v>
      </c>
    </row>
    <row r="94" spans="1:21" ht="20.25" customHeight="1" x14ac:dyDescent="0.2">
      <c r="A94" s="15"/>
      <c r="B94" s="18" t="s">
        <v>1</v>
      </c>
      <c r="C94" s="45" t="e">
        <f>IF(ISNUMBER($H$92),prep_table!$AB$2,prep_table!$AB$2)</f>
        <v>#REF!</v>
      </c>
      <c r="D94" s="45" t="e">
        <f>IF(ISNUMBER($H$92),prep_table!$AB$3,prep_table!$AB$10)</f>
        <v>#REF!</v>
      </c>
      <c r="E94" s="45" t="e">
        <f>IF(ISNUMBER($H$92),prep_table!$AB$4,prep_table!$AB$18)</f>
        <v>#REF!</v>
      </c>
      <c r="F94" s="45" t="e">
        <f>IF(ISNUMBER($H$92),prep_table!$AB$5,prep_table!$AB$26)</f>
        <v>#REF!</v>
      </c>
      <c r="G94" s="45" t="e">
        <f>IF(ISNUMBER($H$92),prep_table!$AB$6,prep_table!$AB$34)</f>
        <v>#REF!</v>
      </c>
      <c r="H94" s="45" t="e">
        <f>IF(ISNUMBER($H$92),prep_table!$AB$7,prep_table!$AB$42)</f>
        <v>#REF!</v>
      </c>
      <c r="I94" s="45" t="e">
        <f>IF(ISNUMBER($H$92),prep_table!$AB$8,prep_table!$AB$50)</f>
        <v>#REF!</v>
      </c>
      <c r="J94" s="45" t="e">
        <f>IF(ISNUMBER($H$92),prep_table!$AB$9,prep_table!$AB$58)</f>
        <v>#REF!</v>
      </c>
      <c r="K94" s="45" t="e">
        <f>IF(ISNUMBER($H$92),prep_table!$AB$10,prep_table!$AB$66)</f>
        <v>#REF!</v>
      </c>
      <c r="L94" s="45" t="e">
        <f>IF(ISNUMBER($H$92),prep_table!$AB$11,prep_table!$AB$74)</f>
        <v>#REF!</v>
      </c>
      <c r="M94" s="45" t="e">
        <f>IF(ISNUMBER($H$92),prep_table!$AB$12,prep_table!$AB$82)</f>
        <v>#REF!</v>
      </c>
      <c r="N94" s="45" t="e">
        <f>IF(ISNUMBER($H$92),prep_table!$AB$13,prep_table!$AB$90)</f>
        <v>#REF!</v>
      </c>
    </row>
    <row r="95" spans="1:21" ht="20.25" customHeight="1" x14ac:dyDescent="0.2">
      <c r="B95" s="18" t="s">
        <v>2</v>
      </c>
      <c r="C95" s="45" t="e">
        <f>IF(ISNUMBER($H$92),prep_table!$AB$14,prep_table!$AB$3)</f>
        <v>#REF!</v>
      </c>
      <c r="D95" s="45" t="e">
        <f>IF(ISNUMBER($H$92),prep_table!$AB$15,prep_table!$AB$11)</f>
        <v>#REF!</v>
      </c>
      <c r="E95" s="45" t="e">
        <f>IF(ISNUMBER($H$92),prep_table!$AB$16,prep_table!$AB$19)</f>
        <v>#REF!</v>
      </c>
      <c r="F95" s="45" t="e">
        <f>IF(ISNUMBER($H$92),prep_table!$AB$17,prep_table!$AB$27)</f>
        <v>#REF!</v>
      </c>
      <c r="G95" s="45" t="e">
        <f>IF(ISNUMBER($H$92),prep_table!$AB$18,prep_table!$AB$35)</f>
        <v>#REF!</v>
      </c>
      <c r="H95" s="45" t="e">
        <f>IF(ISNUMBER($H$92),prep_table!$AB$19,prep_table!$AB$43)</f>
        <v>#REF!</v>
      </c>
      <c r="I95" s="45" t="e">
        <f>IF(ISNUMBER($H$92),prep_table!$AB$20,prep_table!$AB$51)</f>
        <v>#REF!</v>
      </c>
      <c r="J95" s="45" t="e">
        <f>IF(ISNUMBER($H$92),prep_table!$AB$21,prep_table!$AB$59)</f>
        <v>#REF!</v>
      </c>
      <c r="K95" s="45" t="e">
        <f>IF(ISNUMBER($H$92),prep_table!$AB$22,prep_table!$AB$67)</f>
        <v>#REF!</v>
      </c>
      <c r="L95" s="45" t="e">
        <f>IF(ISNUMBER($H$92),prep_table!$AB$23,prep_table!$AB$75)</f>
        <v>#REF!</v>
      </c>
      <c r="M95" s="45" t="e">
        <f>IF(ISNUMBER($H$92),prep_table!$AB$24,prep_table!$AB$83)</f>
        <v>#REF!</v>
      </c>
      <c r="N95" s="45" t="e">
        <f>IF(ISNUMBER($H$92),prep_table!$AB$25,prep_table!$AB$91)</f>
        <v>#REF!</v>
      </c>
    </row>
    <row r="96" spans="1:21" ht="20.25" customHeight="1" x14ac:dyDescent="0.2">
      <c r="B96" s="18" t="s">
        <v>3</v>
      </c>
      <c r="C96" s="45" t="e">
        <f>IF(ISNUMBER($H$92),prep_table!$AB$26,prep_table!$AB$4)</f>
        <v>#REF!</v>
      </c>
      <c r="D96" s="45" t="e">
        <f>IF(ISNUMBER($H$92),prep_table!$AB$27,prep_table!$AB$12)</f>
        <v>#REF!</v>
      </c>
      <c r="E96" s="45" t="e">
        <f>IF(ISNUMBER($H$92),prep_table!$AB$28,prep_table!$AB$20)</f>
        <v>#REF!</v>
      </c>
      <c r="F96" s="45" t="e">
        <f>IF(ISNUMBER($H$92),prep_table!$AB$29,prep_table!$AB$28)</f>
        <v>#REF!</v>
      </c>
      <c r="G96" s="45" t="e">
        <f>IF(ISNUMBER($H$92),prep_table!$AB$30,prep_table!$AB$36)</f>
        <v>#REF!</v>
      </c>
      <c r="H96" s="45" t="e">
        <f>IF(ISNUMBER($H$92),prep_table!$AB$31,prep_table!$AB$44)</f>
        <v>#REF!</v>
      </c>
      <c r="I96" s="45" t="e">
        <f>IF(ISNUMBER($H$92),prep_table!$AB$32,prep_table!$AB$52)</f>
        <v>#REF!</v>
      </c>
      <c r="J96" s="45" t="e">
        <f>IF(ISNUMBER($H$92),prep_table!$AB$33,prep_table!$AB$60)</f>
        <v>#REF!</v>
      </c>
      <c r="K96" s="45" t="e">
        <f>IF(ISNUMBER($H$92),prep_table!$AB$34,prep_table!$AB$68)</f>
        <v>#REF!</v>
      </c>
      <c r="L96" s="45" t="e">
        <f>IF(ISNUMBER($H$92),prep_table!$AB$35,prep_table!$AB$76)</f>
        <v>#REF!</v>
      </c>
      <c r="M96" s="45" t="e">
        <f>IF(ISNUMBER($H$92),prep_table!$AB$36,prep_table!$AB$84)</f>
        <v>#REF!</v>
      </c>
      <c r="N96" s="45" t="e">
        <f>IF(ISNUMBER($H$92),prep_table!$AB$37,prep_table!$AB$92)</f>
        <v>#REF!</v>
      </c>
    </row>
    <row r="97" spans="1:15" ht="20.25" customHeight="1" x14ac:dyDescent="0.2">
      <c r="B97" s="18" t="s">
        <v>4</v>
      </c>
      <c r="C97" s="45" t="e">
        <f>IF(ISNUMBER($H$92),prep_table!$AB$38,prep_table!$AB$5)</f>
        <v>#REF!</v>
      </c>
      <c r="D97" s="45" t="e">
        <f>IF(ISNUMBER($H$92),prep_table!$AB$39,prep_table!$AB$13)</f>
        <v>#REF!</v>
      </c>
      <c r="E97" s="45" t="e">
        <f>IF(ISNUMBER($H$92),prep_table!$AB$40,prep_table!$AB$21)</f>
        <v>#REF!</v>
      </c>
      <c r="F97" s="45" t="e">
        <f>IF(ISNUMBER($H$92),prep_table!$AB$41,prep_table!$AB$29)</f>
        <v>#REF!</v>
      </c>
      <c r="G97" s="45" t="e">
        <f>IF(ISNUMBER($H$92),prep_table!$AB$42,prep_table!$AB$37)</f>
        <v>#REF!</v>
      </c>
      <c r="H97" s="45" t="e">
        <f>IF(ISNUMBER($H$92),prep_table!$AB$43,prep_table!$AB$45)</f>
        <v>#REF!</v>
      </c>
      <c r="I97" s="45" t="e">
        <f>IF(ISNUMBER($H$92),prep_table!$AB$43,prep_table!$AB$53)</f>
        <v>#REF!</v>
      </c>
      <c r="J97" s="45" t="e">
        <f>IF(ISNUMBER($H$92),prep_table!$AB$44,prep_table!$AB$61)</f>
        <v>#REF!</v>
      </c>
      <c r="K97" s="45" t="e">
        <f>IF(ISNUMBER($H$92),prep_table!$AB$45,prep_table!$AB$69)</f>
        <v>#REF!</v>
      </c>
      <c r="L97" s="45" t="e">
        <f>IF(ISNUMBER($H$92),prep_table!$AB$46,prep_table!$AB$77)</f>
        <v>#REF!</v>
      </c>
      <c r="M97" s="45" t="e">
        <f>IF(ISNUMBER($H$92),prep_table!$AB$47,prep_table!$AB$85)</f>
        <v>#REF!</v>
      </c>
      <c r="N97" s="45" t="e">
        <f>IF(ISNUMBER($H$92),prep_table!$AB$48,prep_table!$AB$93)</f>
        <v>#REF!</v>
      </c>
    </row>
    <row r="98" spans="1:15" ht="20.25" customHeight="1" x14ac:dyDescent="0.2">
      <c r="B98" s="18" t="s">
        <v>5</v>
      </c>
      <c r="C98" s="45" t="e">
        <f>IF(ISNUMBER($H$92),prep_table!$AB$50,prep_table!$AB$6)</f>
        <v>#REF!</v>
      </c>
      <c r="D98" s="45" t="e">
        <f>IF(ISNUMBER($H$92),prep_table!$AB$50,prep_table!$AB$14)</f>
        <v>#REF!</v>
      </c>
      <c r="E98" s="45" t="e">
        <f>IF(ISNUMBER($H$92),prep_table!$AB$51,prep_table!$AB$22)</f>
        <v>#REF!</v>
      </c>
      <c r="F98" s="45" t="e">
        <f>IF(ISNUMBER($H$92),prep_table!$AB$52,prep_table!$AB$30)</f>
        <v>#REF!</v>
      </c>
      <c r="G98" s="45" t="e">
        <f>IF(ISNUMBER($H$92),prep_table!$AB$53,prep_table!$AB$38)</f>
        <v>#REF!</v>
      </c>
      <c r="H98" s="45" t="e">
        <f>IF(ISNUMBER($H$92),prep_table!$AB$54,prep_table!$AB$46)</f>
        <v>#REF!</v>
      </c>
      <c r="I98" s="45" t="e">
        <f>IF(ISNUMBER($H$92),prep_table!$AB$55,prep_table!$AB$54)</f>
        <v>#REF!</v>
      </c>
      <c r="J98" s="45" t="e">
        <f>IF(ISNUMBER($H$92),prep_table!$AB$56,prep_table!$AB$62)</f>
        <v>#REF!</v>
      </c>
      <c r="K98" s="45" t="e">
        <f>IF(ISNUMBER($H$92),prep_table!$AB$57,prep_table!$AB$70)</f>
        <v>#REF!</v>
      </c>
      <c r="L98" s="45" t="e">
        <f>IF(ISNUMBER($H$92),prep_table!$AB$58,prep_table!$AB$78)</f>
        <v>#REF!</v>
      </c>
      <c r="M98" s="45" t="e">
        <f>IF(ISNUMBER($H$92),prep_table!$AB$59,prep_table!$AB$86)</f>
        <v>#REF!</v>
      </c>
      <c r="N98" s="45" t="e">
        <f>IF(ISNUMBER($H$92),prep_table!$AB$60,prep_table!$AB$94)</f>
        <v>#REF!</v>
      </c>
    </row>
    <row r="99" spans="1:15" ht="20.25" customHeight="1" x14ac:dyDescent="0.2">
      <c r="B99" s="18" t="s">
        <v>6</v>
      </c>
      <c r="C99" s="45" t="e">
        <f>IF(ISNUMBER($H$92),prep_table!$AB$62,prep_table!$AB$7)</f>
        <v>#REF!</v>
      </c>
      <c r="D99" s="45" t="e">
        <f>IF(ISNUMBER($H$92),prep_table!$AB$62,prep_table!$AB$15)</f>
        <v>#REF!</v>
      </c>
      <c r="E99" s="45" t="e">
        <f>IF(ISNUMBER($H$92),prep_table!$AB$63,prep_table!$AB$23)</f>
        <v>#REF!</v>
      </c>
      <c r="F99" s="45" t="e">
        <f>IF(ISNUMBER($H$92),prep_table!$AB$64,prep_table!$AB$31)</f>
        <v>#REF!</v>
      </c>
      <c r="G99" s="45" t="e">
        <f>IF(ISNUMBER($H$92),prep_table!$AB$65,prep_table!$AB$39)</f>
        <v>#REF!</v>
      </c>
      <c r="H99" s="45" t="e">
        <f>IF(ISNUMBER($H$92),prep_table!$AB$66,prep_table!$AB$47)</f>
        <v>#REF!</v>
      </c>
      <c r="I99" s="45" t="e">
        <f>IF(ISNUMBER($H$92),prep_table!$AB$67,prep_table!$AB$55)</f>
        <v>#REF!</v>
      </c>
      <c r="J99" s="45" t="e">
        <f>IF(ISNUMBER($H$92),prep_table!$AB$68,prep_table!$AB$63)</f>
        <v>#REF!</v>
      </c>
      <c r="K99" s="45" t="e">
        <f>IF(ISNUMBER($H$92),prep_table!$AB$69,prep_table!$AB$71)</f>
        <v>#REF!</v>
      </c>
      <c r="L99" s="45" t="e">
        <f>IF(ISNUMBER($H$92),prep_table!$AB$70,prep_table!$AB$79)</f>
        <v>#REF!</v>
      </c>
      <c r="M99" s="45" t="e">
        <f>IF(ISNUMBER($H$92),prep_table!$AB$71,prep_table!$AB$87)</f>
        <v>#REF!</v>
      </c>
      <c r="N99" s="45" t="e">
        <f>IF(ISNUMBER($H$92),prep_table!$AB$71,prep_table!$AB$95)</f>
        <v>#REF!</v>
      </c>
    </row>
    <row r="100" spans="1:15" ht="20.25" customHeight="1" x14ac:dyDescent="0.2">
      <c r="B100" s="18" t="s">
        <v>7</v>
      </c>
      <c r="C100" s="45" t="e">
        <f>IF(ISNUMBER($H$92),prep_table!$AB$74,prep_table!$AB$8)</f>
        <v>#REF!</v>
      </c>
      <c r="D100" s="45" t="e">
        <f>IF(ISNUMBER($H$92),prep_table!$AB$74,prep_table!$AB$16)</f>
        <v>#REF!</v>
      </c>
      <c r="E100" s="45" t="e">
        <f>IF(ISNUMBER($H$92),prep_table!$AB$75,prep_table!$AB$24)</f>
        <v>#REF!</v>
      </c>
      <c r="F100" s="45" t="e">
        <f>IF(ISNUMBER($H$92),prep_table!$AB$78,prep_table!$AB$32)</f>
        <v>#REF!</v>
      </c>
      <c r="G100" s="45" t="e">
        <f>IF(ISNUMBER($H$92),prep_table!$AB$79,prep_table!$AB$40)</f>
        <v>#REF!</v>
      </c>
      <c r="H100" s="45" t="e">
        <f>IF(ISNUMBER($H$92),prep_table!$AB$80,prep_table!$AB$48)</f>
        <v>#REF!</v>
      </c>
      <c r="I100" s="45" t="e">
        <f>IF(ISNUMBER($H$92),prep_table!$AB$81,prep_table!$AB$56)</f>
        <v>#REF!</v>
      </c>
      <c r="J100" s="45" t="e">
        <f>IF(ISNUMBER($H$92),prep_table!$AB$82,prep_table!$AB$64)</f>
        <v>#REF!</v>
      </c>
      <c r="K100" s="45" t="e">
        <f>IF(ISNUMBER($H$92),prep_table!$AB$83,prep_table!$AB$72)</f>
        <v>#REF!</v>
      </c>
      <c r="L100" s="45" t="e">
        <f>IF(ISNUMBER($H$92),prep_table!$AB$84,prep_table!$AB$80)</f>
        <v>#REF!</v>
      </c>
      <c r="M100" s="45" t="e">
        <f>IF(ISNUMBER($H$92),prep_table!$AB$85,prep_table!$AB$88)</f>
        <v>#REF!</v>
      </c>
      <c r="N100" s="45" t="e">
        <f>IF(ISNUMBER($H$92),prep_table!$AB$86,prep_table!$AB$96)</f>
        <v>#REF!</v>
      </c>
    </row>
    <row r="101" spans="1:15" ht="20.25" customHeight="1" thickBot="1" x14ac:dyDescent="0.25">
      <c r="B101" s="18" t="s">
        <v>8</v>
      </c>
      <c r="C101" s="45" t="e">
        <f>IF(ISNUMBER($H$92),prep_table!$AB$86,prep_table!$AB$9)</f>
        <v>#REF!</v>
      </c>
      <c r="D101" s="45" t="e">
        <f>IF(ISNUMBER($H$92),prep_table!$AB$87,prep_table!$AB$17)</f>
        <v>#REF!</v>
      </c>
      <c r="E101" s="45" t="e">
        <f>IF(ISNUMBER($H$92),prep_table!$AB$88,prep_table!$AB$25)</f>
        <v>#REF!</v>
      </c>
      <c r="F101" s="45" t="e">
        <f>IF(ISNUMBER($H$92),prep_table!$AB$89,prep_table!$AB$33)</f>
        <v>#REF!</v>
      </c>
      <c r="G101" s="45" t="e">
        <f>IF(ISNUMBER($H$92),prep_table!$AB$90,prep_table!$AB$41)</f>
        <v>#REF!</v>
      </c>
      <c r="H101" s="45" t="e">
        <f>IF(ISNUMBER($H$92),prep_table!$AB$91,prep_table!$AB$49)</f>
        <v>#REF!</v>
      </c>
      <c r="I101" s="45" t="e">
        <f>IF(ISNUMBER($H$92),prep_table!$AB$92,prep_table!$AB$57)</f>
        <v>#REF!</v>
      </c>
      <c r="J101" s="45" t="e">
        <f>IF(ISNUMBER($H$92),prep_table!$AB$93,prep_table!$AB$65)</f>
        <v>#REF!</v>
      </c>
      <c r="K101" s="45" t="e">
        <f>IF(ISNUMBER($H$92),prep_table!$AB$94,prep_table!$AB$73)</f>
        <v>#REF!</v>
      </c>
      <c r="L101" s="45" t="e">
        <f>IF(ISNUMBER($H$92),prep_table!$AB$95,prep_table!$AB$81)</f>
        <v>#REF!</v>
      </c>
      <c r="M101" s="45" t="e">
        <f>IF(ISNUMBER($H$92),prep_table!$AB$96,prep_table!$AB$89)</f>
        <v>#REF!</v>
      </c>
      <c r="N101" s="45" t="e">
        <f>IF(ISNUMBER($H$92),prep_table!$AB$97,prep_table!$AB$97)</f>
        <v>#REF!</v>
      </c>
    </row>
    <row r="102" spans="1:15" ht="25" customHeight="1" thickBot="1" x14ac:dyDescent="0.25">
      <c r="A102" s="14"/>
      <c r="B102" s="6" t="s">
        <v>58</v>
      </c>
      <c r="F102" s="31" t="s">
        <v>137</v>
      </c>
    </row>
    <row r="103" spans="1:15" ht="20.5" customHeight="1" x14ac:dyDescent="0.2">
      <c r="A103" s="15"/>
      <c r="F103" s="82" t="s">
        <v>40</v>
      </c>
      <c r="G103" s="108" t="str">
        <f>IF(M83&gt;0,CONCATENATE(M83," cycles"),"___cycles")</f>
        <v>___cycles</v>
      </c>
    </row>
    <row r="104" spans="1:15" ht="20.5" customHeight="1" x14ac:dyDescent="0.2">
      <c r="A104" s="15"/>
      <c r="F104" s="83" t="s">
        <v>138</v>
      </c>
      <c r="G104" s="109"/>
    </row>
    <row r="105" spans="1:15" ht="20.5" customHeight="1" x14ac:dyDescent="0.2">
      <c r="A105" s="15"/>
      <c r="F105" s="84" t="s">
        <v>41</v>
      </c>
      <c r="G105" s="110"/>
    </row>
    <row r="106" spans="1:15" ht="20.5" customHeight="1" x14ac:dyDescent="0.2">
      <c r="A106" s="15"/>
      <c r="F106" s="31" t="s">
        <v>139</v>
      </c>
    </row>
    <row r="107" spans="1:15" ht="20.5" customHeight="1" thickBot="1" x14ac:dyDescent="0.25">
      <c r="F107" s="31" t="s">
        <v>32</v>
      </c>
    </row>
    <row r="108" spans="1:15" ht="26.25" customHeight="1" thickBot="1" x14ac:dyDescent="0.25">
      <c r="A108"/>
      <c r="B108" s="111" t="s">
        <v>140</v>
      </c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3"/>
    </row>
    <row r="109" spans="1:15" ht="26.25" customHeight="1" thickBot="1" x14ac:dyDescent="0.25">
      <c r="A109" s="14"/>
      <c r="B109" s="6" t="s">
        <v>141</v>
      </c>
      <c r="F109" s="36"/>
      <c r="K109" s="85"/>
    </row>
    <row r="110" spans="1:15" ht="26.25" customHeight="1" thickBot="1" x14ac:dyDescent="0.25">
      <c r="A110" s="86"/>
      <c r="B110" s="114" t="s">
        <v>63</v>
      </c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6"/>
    </row>
    <row r="111" spans="1:15" ht="17.5" customHeight="1" x14ac:dyDescent="0.2">
      <c r="B111" s="7" t="s">
        <v>82</v>
      </c>
    </row>
    <row r="112" spans="1:15" ht="17.5" customHeight="1" x14ac:dyDescent="0.2">
      <c r="B112" s="16"/>
      <c r="C112" s="17">
        <v>1</v>
      </c>
      <c r="D112" s="17">
        <v>2</v>
      </c>
      <c r="E112" s="17">
        <v>3</v>
      </c>
      <c r="F112" s="17">
        <v>4</v>
      </c>
      <c r="G112" s="17">
        <v>5</v>
      </c>
      <c r="H112" s="17">
        <v>6</v>
      </c>
      <c r="I112" s="17">
        <v>7</v>
      </c>
      <c r="J112" s="17">
        <v>8</v>
      </c>
      <c r="K112" s="17">
        <v>9</v>
      </c>
      <c r="L112" s="17">
        <v>10</v>
      </c>
      <c r="M112" s="17">
        <v>11</v>
      </c>
      <c r="N112" s="17">
        <v>12</v>
      </c>
    </row>
    <row r="113" spans="1:14" ht="26.25" customHeight="1" x14ac:dyDescent="0.2">
      <c r="B113" s="18" t="s">
        <v>1</v>
      </c>
      <c r="C113" s="19" t="e" cm="1">
        <f t="array" ref="C113">IF($L$6=1,(#REF!),IF($L$6=2,(#REF!),IF($L$6=4,(#REF!),(#REF!))))</f>
        <v>#REF!</v>
      </c>
      <c r="D113" s="88" t="e" cm="1">
        <f t="array" ref="D113">IF($L$6=1,(#REF!),IF($L$6=2,(#REF!),IF($L$6=4,(#REF!),(#REF!))))</f>
        <v>#REF!</v>
      </c>
      <c r="E113" s="19" t="e" cm="1">
        <f t="array" ref="E113">IF($L$6=1,(#REF!),IF($L$6=2,(#REF!),IF($L$6=4,(#REF!),(#REF!))))</f>
        <v>#REF!</v>
      </c>
      <c r="F113" s="90" t="e" cm="1">
        <f t="array" ref="F113">IF($L$6=1,(#REF!),IF($L$6=2,(#REF!),IF($L$6=4,(#REF!),(#REF!))))</f>
        <v>#REF!</v>
      </c>
      <c r="G113" s="19" t="e" cm="1">
        <f t="array" ref="G113">IF($L$6=1,(#REF!),IF($L$6=2,(#REF!),IF($L$6=4,(#REF!),(#REF!))))</f>
        <v>#REF!</v>
      </c>
      <c r="H113" s="90" t="e" cm="1">
        <f t="array" ref="H113">IF($L$6=1,(#REF!),IF($L$6=2,(#REF!),IF($L$6=4,(#REF!),(#REF!))))</f>
        <v>#REF!</v>
      </c>
      <c r="I113" s="19" t="e" cm="1">
        <f t="array" ref="I113">IF($L$6=1,(#REF!),IF($L$6=2,(#REF!),IF($L$6=4,(#REF!),(#REF!))))</f>
        <v>#REF!</v>
      </c>
      <c r="J113" s="90" t="e" cm="1">
        <f t="array" ref="J113">IF($L$6=1,(#REF!),IF($L$6=2,(#REF!),IF($L$6=4,(#REF!),(#REF!))))</f>
        <v>#REF!</v>
      </c>
      <c r="K113" s="19" t="e" cm="1">
        <f t="array" ref="K113">IF($L$6=1,(#REF!),IF($L$6=2,(#REF!),IF($L$6=4,(#REF!),(#REF!))))</f>
        <v>#REF!</v>
      </c>
      <c r="L113" s="90" t="e" cm="1">
        <f t="array" ref="L113">IF($L$6=1,(#REF!),IF($L$6=2,(#REF!),IF($L$6=4,(#REF!),(#REF!))))</f>
        <v>#REF!</v>
      </c>
      <c r="M113" s="19" t="e" cm="1">
        <f t="array" ref="M113">IF($L$6=1,(#REF!),IF($L$6=2,(#REF!),IF($L$6=4,(#REF!),(#REF!))))</f>
        <v>#REF!</v>
      </c>
      <c r="N113" s="90" t="e" cm="1">
        <f t="array" ref="N113">IF($L$6=1,(#REF!),IF($L$6=2,(#REF!),IF($L$6=4,(#REF!),(#REF!))))</f>
        <v>#REF!</v>
      </c>
    </row>
    <row r="114" spans="1:14" ht="26.25" customHeight="1" x14ac:dyDescent="0.2">
      <c r="B114" s="18" t="s">
        <v>2</v>
      </c>
      <c r="C114" s="87"/>
      <c r="D114" s="89"/>
      <c r="E114" s="87"/>
      <c r="F114" s="89"/>
      <c r="G114" s="87"/>
      <c r="H114" s="89"/>
      <c r="I114" s="87"/>
      <c r="J114" s="89"/>
      <c r="K114" s="87"/>
      <c r="L114" s="89"/>
      <c r="M114" s="87"/>
      <c r="N114" s="89"/>
    </row>
    <row r="115" spans="1:14" ht="26.25" customHeight="1" x14ac:dyDescent="0.2">
      <c r="B115" s="18" t="s">
        <v>3</v>
      </c>
      <c r="C115" s="87"/>
      <c r="D115" s="89"/>
      <c r="E115" s="87"/>
      <c r="F115" s="89"/>
      <c r="G115" s="87"/>
      <c r="H115" s="89"/>
      <c r="I115" s="87"/>
      <c r="J115" s="89"/>
      <c r="K115" s="87"/>
      <c r="L115" s="89"/>
      <c r="M115" s="87"/>
      <c r="N115" s="89"/>
    </row>
    <row r="116" spans="1:14" ht="26.25" customHeight="1" x14ac:dyDescent="0.2">
      <c r="B116" s="18" t="s">
        <v>4</v>
      </c>
      <c r="C116" s="87"/>
      <c r="D116" s="89"/>
      <c r="E116" s="87"/>
      <c r="F116" s="89"/>
      <c r="G116" s="87"/>
      <c r="H116" s="89"/>
      <c r="I116" s="87"/>
      <c r="J116" s="89"/>
      <c r="K116" s="87"/>
      <c r="L116" s="89"/>
      <c r="M116" s="87"/>
      <c r="N116" s="89"/>
    </row>
    <row r="117" spans="1:14" ht="26.25" customHeight="1" x14ac:dyDescent="0.2">
      <c r="B117" s="18" t="s">
        <v>5</v>
      </c>
      <c r="C117" s="87"/>
      <c r="D117" s="89"/>
      <c r="E117" s="87"/>
      <c r="F117" s="89"/>
      <c r="G117" s="87"/>
      <c r="H117" s="89"/>
      <c r="I117" s="87"/>
      <c r="J117" s="89"/>
      <c r="K117" s="87"/>
      <c r="L117" s="89"/>
      <c r="M117" s="87"/>
      <c r="N117" s="89"/>
    </row>
    <row r="118" spans="1:14" ht="26.25" customHeight="1" x14ac:dyDescent="0.2">
      <c r="B118" s="18" t="s">
        <v>6</v>
      </c>
      <c r="C118" s="87"/>
      <c r="D118" s="89"/>
      <c r="E118" s="87"/>
      <c r="F118" s="89"/>
      <c r="G118" s="87"/>
      <c r="H118" s="89"/>
      <c r="I118" s="87"/>
      <c r="J118" s="89"/>
      <c r="K118" s="87"/>
      <c r="L118" s="89"/>
      <c r="M118" s="87"/>
      <c r="N118" s="89"/>
    </row>
    <row r="119" spans="1:14" ht="26.25" customHeight="1" x14ac:dyDescent="0.2">
      <c r="B119" s="18" t="s">
        <v>7</v>
      </c>
      <c r="C119" s="87"/>
      <c r="D119" s="89"/>
      <c r="E119" s="87"/>
      <c r="F119" s="89"/>
      <c r="G119" s="87"/>
      <c r="H119" s="89"/>
      <c r="I119" s="87"/>
      <c r="J119" s="89"/>
      <c r="K119" s="87"/>
      <c r="L119" s="89"/>
      <c r="M119" s="87"/>
      <c r="N119" s="89"/>
    </row>
    <row r="120" spans="1:14" ht="20.25" customHeight="1" thickBot="1" x14ac:dyDescent="0.25">
      <c r="B120" s="18" t="s">
        <v>8</v>
      </c>
      <c r="C120" s="87"/>
      <c r="D120" s="89"/>
      <c r="E120" s="87"/>
      <c r="F120" s="89"/>
      <c r="G120" s="87"/>
      <c r="H120" s="89"/>
      <c r="I120" s="87"/>
      <c r="J120" s="89"/>
      <c r="K120" s="87"/>
      <c r="L120" s="89"/>
      <c r="M120" s="87"/>
      <c r="N120" s="89"/>
    </row>
    <row r="121" spans="1:14" ht="26.25" customHeight="1" thickBot="1" x14ac:dyDescent="0.25">
      <c r="A121" s="37"/>
      <c r="B121" s="91" t="s">
        <v>142</v>
      </c>
      <c r="C121" s="6"/>
      <c r="E121" s="92"/>
    </row>
    <row r="122" spans="1:14" ht="26.25" customHeight="1" thickBot="1" x14ac:dyDescent="0.25">
      <c r="A122" s="37"/>
      <c r="B122" s="6" t="s">
        <v>143</v>
      </c>
      <c r="C122"/>
      <c r="D122"/>
      <c r="E122"/>
    </row>
    <row r="123" spans="1:14" ht="26.25" customHeight="1" x14ac:dyDescent="0.2">
      <c r="A123" s="35"/>
      <c r="B123" s="6"/>
      <c r="C123" s="91" t="s">
        <v>144</v>
      </c>
      <c r="D123" s="91"/>
      <c r="E123" s="91"/>
      <c r="F123" s="91"/>
      <c r="G123" s="6" t="s">
        <v>145</v>
      </c>
    </row>
    <row r="124" spans="1:14" ht="26.25" customHeight="1" x14ac:dyDescent="0.2">
      <c r="A124" s="35"/>
      <c r="B124" s="6"/>
      <c r="C124" s="91" t="s">
        <v>146</v>
      </c>
      <c r="D124" s="6"/>
      <c r="E124" s="91"/>
      <c r="F124" s="91"/>
      <c r="G124" s="6" t="s">
        <v>147</v>
      </c>
    </row>
    <row r="125" spans="1:14" ht="26.25" customHeight="1" x14ac:dyDescent="0.2">
      <c r="A125" s="35"/>
      <c r="C125" s="101" t="s">
        <v>148</v>
      </c>
      <c r="D125" s="101"/>
      <c r="E125" s="101"/>
      <c r="F125" s="101"/>
      <c r="G125" s="101"/>
      <c r="H125" s="101"/>
      <c r="I125" s="101"/>
      <c r="J125" s="101"/>
      <c r="K125" s="102" t="s">
        <v>149</v>
      </c>
      <c r="L125" s="102"/>
    </row>
    <row r="126" spans="1:14" ht="26.25" customHeight="1" x14ac:dyDescent="0.2">
      <c r="A126" s="35"/>
      <c r="C126" s="101" t="s">
        <v>150</v>
      </c>
      <c r="D126" s="101"/>
      <c r="E126" s="101"/>
      <c r="F126" s="101"/>
      <c r="G126" s="101"/>
      <c r="H126" s="101"/>
      <c r="I126" s="101"/>
      <c r="J126" s="101"/>
      <c r="K126" s="102" t="s">
        <v>151</v>
      </c>
      <c r="L126" s="102"/>
    </row>
    <row r="127" spans="1:14" ht="26.25" customHeight="1" x14ac:dyDescent="0.2">
      <c r="A127" s="35"/>
      <c r="C127" s="101" t="s">
        <v>152</v>
      </c>
      <c r="D127" s="101"/>
      <c r="E127" s="101"/>
      <c r="F127" s="101"/>
      <c r="G127" s="101"/>
      <c r="H127" s="101"/>
      <c r="I127" s="101"/>
      <c r="J127" s="101"/>
      <c r="K127" s="102" t="s">
        <v>153</v>
      </c>
      <c r="L127" s="102"/>
    </row>
    <row r="128" spans="1:14" ht="26.25" customHeight="1" x14ac:dyDescent="0.2">
      <c r="A128" s="35"/>
      <c r="C128" s="101" t="s">
        <v>154</v>
      </c>
      <c r="D128" s="101"/>
      <c r="E128" s="101"/>
      <c r="F128" s="101"/>
      <c r="G128" s="101"/>
      <c r="H128" s="101"/>
      <c r="I128" s="101"/>
      <c r="J128" s="101"/>
      <c r="K128" s="102" t="s">
        <v>155</v>
      </c>
      <c r="L128" s="102"/>
    </row>
    <row r="129" spans="1:12" ht="26.25" customHeight="1" x14ac:dyDescent="0.2">
      <c r="A129" s="35"/>
      <c r="C129" s="101" t="s">
        <v>156</v>
      </c>
      <c r="D129" s="101"/>
      <c r="E129" s="101"/>
      <c r="F129" s="101"/>
      <c r="G129" s="101"/>
      <c r="H129" s="101"/>
      <c r="I129" s="101"/>
      <c r="J129" s="101"/>
      <c r="K129" s="102" t="s">
        <v>157</v>
      </c>
      <c r="L129" s="102"/>
    </row>
    <row r="130" spans="1:12" ht="27.5" customHeight="1" x14ac:dyDescent="0.2">
      <c r="A130" s="35"/>
      <c r="C130" s="101" t="s">
        <v>158</v>
      </c>
      <c r="D130" s="101"/>
      <c r="E130" s="101"/>
      <c r="F130" s="101"/>
      <c r="G130" s="101"/>
      <c r="H130" s="101"/>
      <c r="I130" s="101"/>
      <c r="J130" s="101"/>
      <c r="K130" s="102" t="s">
        <v>159</v>
      </c>
      <c r="L130" s="102"/>
    </row>
    <row r="133" spans="1:12" ht="25.5" customHeight="1" x14ac:dyDescent="0.2">
      <c r="C133" s="103" t="s">
        <v>71</v>
      </c>
      <c r="D133" s="103"/>
      <c r="E133" s="103"/>
      <c r="F133" s="98" t="s">
        <v>72</v>
      </c>
      <c r="G133" s="99"/>
      <c r="H133" s="99"/>
      <c r="I133" s="100"/>
    </row>
    <row r="134" spans="1:12" ht="26.25" customHeight="1" x14ac:dyDescent="0.2">
      <c r="C134" s="104" t="s">
        <v>73</v>
      </c>
      <c r="D134" s="104"/>
      <c r="E134" s="104"/>
      <c r="F134" s="98" t="s">
        <v>69</v>
      </c>
      <c r="G134" s="99"/>
      <c r="H134" s="99"/>
      <c r="I134" s="100"/>
    </row>
    <row r="135" spans="1:12" ht="26.25" customHeight="1" x14ac:dyDescent="0.2">
      <c r="C135" s="104" t="s">
        <v>74</v>
      </c>
      <c r="D135" s="104"/>
      <c r="E135" s="104"/>
      <c r="F135" s="98" t="s">
        <v>70</v>
      </c>
      <c r="G135" s="99"/>
      <c r="H135" s="99"/>
      <c r="I135" s="100"/>
    </row>
    <row r="136" spans="1:12" ht="51.75" customHeight="1" x14ac:dyDescent="0.2">
      <c r="C136" s="98" t="s">
        <v>75</v>
      </c>
      <c r="D136" s="99"/>
      <c r="E136" s="100"/>
      <c r="F136" s="98" t="s">
        <v>160</v>
      </c>
      <c r="G136" s="99"/>
      <c r="H136" s="99"/>
      <c r="I136" s="100"/>
    </row>
    <row r="137" spans="1:12" ht="26.25" customHeight="1" x14ac:dyDescent="0.2">
      <c r="C137" s="98" t="s">
        <v>76</v>
      </c>
      <c r="D137" s="99"/>
      <c r="E137" s="100"/>
      <c r="F137" s="98" t="s">
        <v>64</v>
      </c>
      <c r="G137" s="99"/>
      <c r="H137" s="99"/>
      <c r="I137" s="100"/>
    </row>
    <row r="138" spans="1:12" ht="26.25" customHeight="1" x14ac:dyDescent="0.2">
      <c r="C138" s="98" t="s">
        <v>77</v>
      </c>
      <c r="D138" s="99"/>
      <c r="E138" s="100"/>
      <c r="F138" s="98" t="s">
        <v>161</v>
      </c>
      <c r="G138" s="99"/>
      <c r="H138" s="99"/>
      <c r="I138" s="100"/>
    </row>
    <row r="139" spans="1:12" ht="26.25" customHeight="1" x14ac:dyDescent="0.2">
      <c r="C139" s="98" t="s">
        <v>79</v>
      </c>
      <c r="D139" s="99"/>
      <c r="E139" s="100"/>
      <c r="F139" s="98" t="s">
        <v>162</v>
      </c>
      <c r="G139" s="99"/>
      <c r="H139" s="99"/>
      <c r="I139" s="100"/>
    </row>
    <row r="140" spans="1:12" ht="26.25" customHeight="1" x14ac:dyDescent="0.2">
      <c r="C140" s="98" t="s">
        <v>78</v>
      </c>
      <c r="D140" s="99"/>
      <c r="E140" s="100"/>
      <c r="F140" s="105">
        <v>20240716</v>
      </c>
      <c r="G140" s="106"/>
      <c r="H140" s="106"/>
      <c r="I140" s="107"/>
    </row>
  </sheetData>
  <mergeCells count="100">
    <mergeCell ref="A7:F7"/>
    <mergeCell ref="G7:I7"/>
    <mergeCell ref="J7:K7"/>
    <mergeCell ref="C1:J1"/>
    <mergeCell ref="A2:F2"/>
    <mergeCell ref="G2:I2"/>
    <mergeCell ref="A6:F6"/>
    <mergeCell ref="G6:I6"/>
    <mergeCell ref="A3:F3"/>
    <mergeCell ref="G3:I3"/>
    <mergeCell ref="A4:F4"/>
    <mergeCell ref="G4:I4"/>
    <mergeCell ref="A5:F5"/>
    <mergeCell ref="G5:I5"/>
    <mergeCell ref="I51:J51"/>
    <mergeCell ref="L51:M51"/>
    <mergeCell ref="A9:F9"/>
    <mergeCell ref="G9:I9"/>
    <mergeCell ref="A10:F10"/>
    <mergeCell ref="G10:I10"/>
    <mergeCell ref="A11:F11"/>
    <mergeCell ref="G11:I11"/>
    <mergeCell ref="A12:D12"/>
    <mergeCell ref="A13:D13"/>
    <mergeCell ref="B14:O14"/>
    <mergeCell ref="B43:O43"/>
    <mergeCell ref="N44:N49"/>
    <mergeCell ref="O2:R10"/>
    <mergeCell ref="A8:F8"/>
    <mergeCell ref="G8:I8"/>
    <mergeCell ref="T80:U80"/>
    <mergeCell ref="L52:M52"/>
    <mergeCell ref="L53:M53"/>
    <mergeCell ref="L54:M54"/>
    <mergeCell ref="L55:M55"/>
    <mergeCell ref="B59:O59"/>
    <mergeCell ref="B66:O66"/>
    <mergeCell ref="I76:K76"/>
    <mergeCell ref="P79:Q79"/>
    <mergeCell ref="B80:O80"/>
    <mergeCell ref="P80:Q80"/>
    <mergeCell ref="R80:S80"/>
    <mergeCell ref="P81:Q81"/>
    <mergeCell ref="R81:S81"/>
    <mergeCell ref="T81:U81"/>
    <mergeCell ref="B82:O82"/>
    <mergeCell ref="P82:Q82"/>
    <mergeCell ref="R82:S82"/>
    <mergeCell ref="T82:U82"/>
    <mergeCell ref="P83:Q83"/>
    <mergeCell ref="R83:S83"/>
    <mergeCell ref="T83:U83"/>
    <mergeCell ref="B84:O84"/>
    <mergeCell ref="P84:Q84"/>
    <mergeCell ref="R84:S84"/>
    <mergeCell ref="T84:U84"/>
    <mergeCell ref="P85:Q85"/>
    <mergeCell ref="R85:S85"/>
    <mergeCell ref="T85:U85"/>
    <mergeCell ref="P86:Q86"/>
    <mergeCell ref="R86:S86"/>
    <mergeCell ref="T86:U86"/>
    <mergeCell ref="P87:Q87"/>
    <mergeCell ref="R87:S87"/>
    <mergeCell ref="T87:U87"/>
    <mergeCell ref="P88:Q88"/>
    <mergeCell ref="R88:S88"/>
    <mergeCell ref="T88:U88"/>
    <mergeCell ref="K129:L129"/>
    <mergeCell ref="G103:G105"/>
    <mergeCell ref="B108:O108"/>
    <mergeCell ref="B110:O110"/>
    <mergeCell ref="C125:J125"/>
    <mergeCell ref="K125:L125"/>
    <mergeCell ref="C126:J126"/>
    <mergeCell ref="K126:L126"/>
    <mergeCell ref="C140:E140"/>
    <mergeCell ref="F140:I140"/>
    <mergeCell ref="C135:E135"/>
    <mergeCell ref="F135:I135"/>
    <mergeCell ref="C136:E136"/>
    <mergeCell ref="F136:I136"/>
    <mergeCell ref="C137:E137"/>
    <mergeCell ref="F137:I137"/>
    <mergeCell ref="B85:O85"/>
    <mergeCell ref="C138:E138"/>
    <mergeCell ref="F138:I138"/>
    <mergeCell ref="C139:E139"/>
    <mergeCell ref="F139:I139"/>
    <mergeCell ref="C130:J130"/>
    <mergeCell ref="K130:L130"/>
    <mergeCell ref="C133:E133"/>
    <mergeCell ref="F133:I133"/>
    <mergeCell ref="C134:E134"/>
    <mergeCell ref="F134:I134"/>
    <mergeCell ref="C127:J127"/>
    <mergeCell ref="K127:L127"/>
    <mergeCell ref="C128:J128"/>
    <mergeCell ref="K128:L128"/>
    <mergeCell ref="C129:J129"/>
  </mergeCells>
  <conditionalFormatting sqref="C26:N33">
    <cfRule type="cellIs" dxfId="62" priority="27" operator="equal">
      <formula>1</formula>
    </cfRule>
    <cfRule type="cellIs" dxfId="61" priority="26" operator="equal">
      <formula>2</formula>
    </cfRule>
    <cfRule type="cellIs" dxfId="60" priority="25" operator="equal">
      <formula>3</formula>
    </cfRule>
    <cfRule type="cellIs" dxfId="59" priority="24" operator="equal">
      <formula>4</formula>
    </cfRule>
    <cfRule type="cellIs" dxfId="58" priority="23" operator="equal">
      <formula>5</formula>
    </cfRule>
    <cfRule type="cellIs" dxfId="57" priority="22" operator="equal">
      <formula>1.5</formula>
    </cfRule>
    <cfRule type="cellIs" dxfId="56" priority="21" operator="equal">
      <formula>2.5</formula>
    </cfRule>
    <cfRule type="cellIs" dxfId="55" priority="20" operator="equal">
      <formula>3.5</formula>
    </cfRule>
    <cfRule type="cellIs" dxfId="54" priority="19" operator="equal">
      <formula>4.5</formula>
    </cfRule>
  </conditionalFormatting>
  <conditionalFormatting sqref="C35:N42">
    <cfRule type="cellIs" dxfId="53" priority="14" operator="equal">
      <formula>5</formula>
    </cfRule>
    <cfRule type="cellIs" dxfId="52" priority="11" operator="equal">
      <formula>3.5</formula>
    </cfRule>
    <cfRule type="cellIs" dxfId="51" priority="12" operator="equal">
      <formula>2.5</formula>
    </cfRule>
    <cfRule type="cellIs" dxfId="50" priority="13" operator="equal">
      <formula>1.5</formula>
    </cfRule>
    <cfRule type="cellIs" dxfId="49" priority="10" operator="equal">
      <formula>4.5</formula>
    </cfRule>
    <cfRule type="cellIs" dxfId="48" priority="15" operator="equal">
      <formula>4</formula>
    </cfRule>
    <cfRule type="cellIs" dxfId="47" priority="16" operator="equal">
      <formula>3</formula>
    </cfRule>
    <cfRule type="cellIs" dxfId="46" priority="17" operator="equal">
      <formula>2</formula>
    </cfRule>
    <cfRule type="cellIs" dxfId="45" priority="18" operator="equal">
      <formula>1</formula>
    </cfRule>
  </conditionalFormatting>
  <conditionalFormatting sqref="C94:N101">
    <cfRule type="cellIs" dxfId="44" priority="9" operator="equal">
      <formula>1</formula>
    </cfRule>
    <cfRule type="cellIs" dxfId="43" priority="8" operator="equal">
      <formula>2</formula>
    </cfRule>
    <cfRule type="cellIs" dxfId="42" priority="7" operator="equal">
      <formula>3</formula>
    </cfRule>
    <cfRule type="cellIs" dxfId="41" priority="6" operator="equal">
      <formula>4</formula>
    </cfRule>
    <cfRule type="cellIs" dxfId="40" priority="5" operator="equal">
      <formula>5</formula>
    </cfRule>
    <cfRule type="cellIs" dxfId="39" priority="4" operator="equal">
      <formula>1.5</formula>
    </cfRule>
    <cfRule type="cellIs" dxfId="38" priority="3" operator="equal">
      <formula>2.5</formula>
    </cfRule>
    <cfRule type="cellIs" dxfId="37" priority="2" operator="equal">
      <formula>3.5</formula>
    </cfRule>
    <cfRule type="cellIs" dxfId="36" priority="1" operator="equal">
      <formula>4.5</formula>
    </cfRule>
  </conditionalFormatting>
  <conditionalFormatting sqref="F113">
    <cfRule type="cellIs" dxfId="35" priority="57" operator="equal">
      <formula>5</formula>
    </cfRule>
    <cfRule type="cellIs" dxfId="34" priority="52" operator="equal">
      <formula>0</formula>
    </cfRule>
    <cfRule type="cellIs" dxfId="33" priority="53" operator="equal">
      <formula>1</formula>
    </cfRule>
    <cfRule type="cellIs" dxfId="32" priority="54" operator="equal">
      <formula>2</formula>
    </cfRule>
    <cfRule type="cellIs" dxfId="31" priority="55" operator="equal">
      <formula>3</formula>
    </cfRule>
    <cfRule type="cellIs" dxfId="30" priority="56" operator="equal">
      <formula>4</formula>
    </cfRule>
  </conditionalFormatting>
  <conditionalFormatting sqref="H113">
    <cfRule type="cellIs" dxfId="29" priority="62" operator="equal">
      <formula>4</formula>
    </cfRule>
    <cfRule type="cellIs" dxfId="28" priority="61" operator="equal">
      <formula>3</formula>
    </cfRule>
    <cfRule type="cellIs" dxfId="27" priority="60" operator="equal">
      <formula>2</formula>
    </cfRule>
    <cfRule type="cellIs" dxfId="26" priority="63" operator="equal">
      <formula>5</formula>
    </cfRule>
    <cfRule type="cellIs" dxfId="25" priority="59" operator="equal">
      <formula>1</formula>
    </cfRule>
    <cfRule type="cellIs" dxfId="24" priority="58" operator="equal">
      <formula>0</formula>
    </cfRule>
  </conditionalFormatting>
  <conditionalFormatting sqref="J113">
    <cfRule type="cellIs" dxfId="23" priority="69" operator="equal">
      <formula>5</formula>
    </cfRule>
    <cfRule type="cellIs" dxfId="22" priority="64" operator="equal">
      <formula>0</formula>
    </cfRule>
    <cfRule type="cellIs" dxfId="21" priority="65" operator="equal">
      <formula>1</formula>
    </cfRule>
    <cfRule type="cellIs" dxfId="20" priority="66" operator="equal">
      <formula>2</formula>
    </cfRule>
    <cfRule type="cellIs" dxfId="19" priority="67" operator="equal">
      <formula>3</formula>
    </cfRule>
    <cfRule type="cellIs" dxfId="18" priority="68" operator="equal">
      <formula>4</formula>
    </cfRule>
  </conditionalFormatting>
  <conditionalFormatting sqref="L113">
    <cfRule type="cellIs" dxfId="17" priority="71" operator="equal">
      <formula>1</formula>
    </cfRule>
    <cfRule type="cellIs" dxfId="16" priority="72" operator="equal">
      <formula>2</formula>
    </cfRule>
    <cfRule type="cellIs" dxfId="15" priority="73" operator="equal">
      <formula>3</formula>
    </cfRule>
    <cfRule type="cellIs" dxfId="14" priority="74" operator="equal">
      <formula>4</formula>
    </cfRule>
    <cfRule type="cellIs" dxfId="13" priority="75" operator="equal">
      <formula>5</formula>
    </cfRule>
    <cfRule type="cellIs" dxfId="12" priority="70" operator="equal">
      <formula>0</formula>
    </cfRule>
  </conditionalFormatting>
  <conditionalFormatting sqref="N113">
    <cfRule type="cellIs" dxfId="11" priority="81" operator="equal">
      <formula>5</formula>
    </cfRule>
    <cfRule type="cellIs" dxfId="10" priority="76" operator="equal">
      <formula>0</formula>
    </cfRule>
    <cfRule type="cellIs" dxfId="9" priority="77" operator="equal">
      <formula>1</formula>
    </cfRule>
    <cfRule type="cellIs" dxfId="8" priority="78" operator="equal">
      <formula>2</formula>
    </cfRule>
    <cfRule type="cellIs" dxfId="7" priority="79" operator="equal">
      <formula>3</formula>
    </cfRule>
    <cfRule type="cellIs" dxfId="6" priority="80" operator="equal">
      <formula>4</formula>
    </cfRule>
  </conditionalFormatting>
  <conditionalFormatting sqref="R25:AC42 D113">
    <cfRule type="cellIs" dxfId="5" priority="51" operator="equal">
      <formula>5</formula>
    </cfRule>
    <cfRule type="cellIs" dxfId="4" priority="49" operator="equal">
      <formula>3</formula>
    </cfRule>
    <cfRule type="cellIs" dxfId="3" priority="48" operator="equal">
      <formula>2</formula>
    </cfRule>
    <cfRule type="cellIs" dxfId="2" priority="47" operator="equal">
      <formula>1</formula>
    </cfRule>
    <cfRule type="cellIs" dxfId="1" priority="46" operator="equal">
      <formula>0</formula>
    </cfRule>
    <cfRule type="cellIs" dxfId="0" priority="50" operator="equal">
      <formula>4</formula>
    </cfRule>
  </conditionalFormatting>
  <dataValidations disablePrompts="1" count="1">
    <dataValidation type="list" allowBlank="1" showInputMessage="1" showErrorMessage="1" sqref="M8:M11" xr:uid="{319D1AB4-3C0B-4017-BC56-892EC389ADA5}">
      <formula1>"Yes, No"</formula1>
    </dataValidation>
  </dataValidations>
  <pageMargins left="0.25" right="0" top="0.25" bottom="0.25" header="0" footer="0"/>
  <pageSetup paperSize="0" scale="5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109</xdr:row>
                    <xdr:rowOff>50800</xdr:rowOff>
                  </from>
                  <to>
                    <xdr:col>1</xdr:col>
                    <xdr:colOff>76200</xdr:colOff>
                    <xdr:row>110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25400</xdr:colOff>
                    <xdr:row>100</xdr:row>
                    <xdr:rowOff>228600</xdr:rowOff>
                  </from>
                  <to>
                    <xdr:col>1</xdr:col>
                    <xdr:colOff>63500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90</xdr:row>
                    <xdr:rowOff>279400</xdr:rowOff>
                  </from>
                  <to>
                    <xdr:col>1</xdr:col>
                    <xdr:colOff>76200</xdr:colOff>
                    <xdr:row>92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83</xdr:row>
                    <xdr:rowOff>266700</xdr:rowOff>
                  </from>
                  <to>
                    <xdr:col>1</xdr:col>
                    <xdr:colOff>76200</xdr:colOff>
                    <xdr:row>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80</xdr:row>
                    <xdr:rowOff>254000</xdr:rowOff>
                  </from>
                  <to>
                    <xdr:col>1</xdr:col>
                    <xdr:colOff>50800</xdr:colOff>
                    <xdr:row>82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12700</xdr:colOff>
                    <xdr:row>77</xdr:row>
                    <xdr:rowOff>190500</xdr:rowOff>
                  </from>
                  <to>
                    <xdr:col>1</xdr:col>
                    <xdr:colOff>63500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73</xdr:row>
                    <xdr:rowOff>279400</xdr:rowOff>
                  </from>
                  <to>
                    <xdr:col>1</xdr:col>
                    <xdr:colOff>88900</xdr:colOff>
                    <xdr:row>75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50800</xdr:rowOff>
                  </from>
                  <to>
                    <xdr:col>1</xdr:col>
                    <xdr:colOff>76200</xdr:colOff>
                    <xdr:row>72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50800</xdr:colOff>
                    <xdr:row>75</xdr:row>
                    <xdr:rowOff>0</xdr:rowOff>
                  </from>
                  <to>
                    <xdr:col>1</xdr:col>
                    <xdr:colOff>101600</xdr:colOff>
                    <xdr:row>75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50800</xdr:rowOff>
                  </from>
                  <to>
                    <xdr:col>1</xdr:col>
                    <xdr:colOff>76200</xdr:colOff>
                    <xdr:row>68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66</xdr:row>
                    <xdr:rowOff>50800</xdr:rowOff>
                  </from>
                  <to>
                    <xdr:col>1</xdr:col>
                    <xdr:colOff>76200</xdr:colOff>
                    <xdr:row>67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50800</xdr:rowOff>
                  </from>
                  <to>
                    <xdr:col>1</xdr:col>
                    <xdr:colOff>76200</xdr:colOff>
                    <xdr:row>64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50800</xdr:rowOff>
                  </from>
                  <to>
                    <xdr:col>1</xdr:col>
                    <xdr:colOff>76200</xdr:colOff>
                    <xdr:row>61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59</xdr:row>
                    <xdr:rowOff>50800</xdr:rowOff>
                  </from>
                  <to>
                    <xdr:col>1</xdr:col>
                    <xdr:colOff>76200</xdr:colOff>
                    <xdr:row>60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50800</xdr:rowOff>
                  </from>
                  <to>
                    <xdr:col>1</xdr:col>
                    <xdr:colOff>76200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55</xdr:row>
                    <xdr:rowOff>50800</xdr:rowOff>
                  </from>
                  <to>
                    <xdr:col>1</xdr:col>
                    <xdr:colOff>76200</xdr:colOff>
                    <xdr:row>56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50800</xdr:rowOff>
                  </from>
                  <to>
                    <xdr:col>1</xdr:col>
                    <xdr:colOff>76200</xdr:colOff>
                    <xdr:row>55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50800</xdr:rowOff>
                  </from>
                  <to>
                    <xdr:col>1</xdr:col>
                    <xdr:colOff>76200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50800</xdr:rowOff>
                  </from>
                  <to>
                    <xdr:col>1</xdr:col>
                    <xdr:colOff>76200</xdr:colOff>
                    <xdr:row>48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50800</xdr:rowOff>
                  </from>
                  <to>
                    <xdr:col>1</xdr:col>
                    <xdr:colOff>76200</xdr:colOff>
                    <xdr:row>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50800</xdr:rowOff>
                  </from>
                  <to>
                    <xdr:col>1</xdr:col>
                    <xdr:colOff>76200</xdr:colOff>
                    <xdr:row>44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50800</xdr:rowOff>
                  </from>
                  <to>
                    <xdr:col>1</xdr:col>
                    <xdr:colOff>76200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10</xdr:col>
                    <xdr:colOff>152400</xdr:colOff>
                    <xdr:row>7</xdr:row>
                    <xdr:rowOff>38100</xdr:rowOff>
                  </from>
                  <to>
                    <xdr:col>10</xdr:col>
                    <xdr:colOff>533400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10</xdr:col>
                    <xdr:colOff>152400</xdr:colOff>
                    <xdr:row>9</xdr:row>
                    <xdr:rowOff>38100</xdr:rowOff>
                  </from>
                  <to>
                    <xdr:col>10</xdr:col>
                    <xdr:colOff>533400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10</xdr:col>
                    <xdr:colOff>152400</xdr:colOff>
                    <xdr:row>10</xdr:row>
                    <xdr:rowOff>38100</xdr:rowOff>
                  </from>
                  <to>
                    <xdr:col>10</xdr:col>
                    <xdr:colOff>533400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10</xdr:col>
                    <xdr:colOff>152400</xdr:colOff>
                    <xdr:row>8</xdr:row>
                    <xdr:rowOff>38100</xdr:rowOff>
                  </from>
                  <to>
                    <xdr:col>10</xdr:col>
                    <xdr:colOff>533400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50800</xdr:rowOff>
                  </from>
                  <to>
                    <xdr:col>1</xdr:col>
                    <xdr:colOff>63500</xdr:colOff>
                    <xdr:row>80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0</xdr:col>
                    <xdr:colOff>50800</xdr:colOff>
                    <xdr:row>107</xdr:row>
                    <xdr:rowOff>317500</xdr:rowOff>
                  </from>
                  <to>
                    <xdr:col>1</xdr:col>
                    <xdr:colOff>101600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0</xdr:col>
                    <xdr:colOff>25400</xdr:colOff>
                    <xdr:row>119</xdr:row>
                    <xdr:rowOff>241300</xdr:rowOff>
                  </from>
                  <to>
                    <xdr:col>1</xdr:col>
                    <xdr:colOff>76200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0</xdr:col>
                    <xdr:colOff>25400</xdr:colOff>
                    <xdr:row>119</xdr:row>
                    <xdr:rowOff>241300</xdr:rowOff>
                  </from>
                  <to>
                    <xdr:col>1</xdr:col>
                    <xdr:colOff>76200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120</xdr:row>
                    <xdr:rowOff>304800</xdr:rowOff>
                  </from>
                  <to>
                    <xdr:col>1</xdr:col>
                    <xdr:colOff>88900</xdr:colOff>
                    <xdr:row>122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Chan</dc:creator>
  <cp:lastModifiedBy>Artur Gynter</cp:lastModifiedBy>
  <cp:lastPrinted>2024-07-15T12:24:02Z</cp:lastPrinted>
  <dcterms:created xsi:type="dcterms:W3CDTF">2021-12-15T12:05:33Z</dcterms:created>
  <dcterms:modified xsi:type="dcterms:W3CDTF">2024-10-30T09:48:20Z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