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emmat-my.sharepoint.com/personal/hriegler_cemm_at/Documents/Documents/GitHub/limbless-app/services/limbless-app/static/resources/templates/library_prep/"/>
    </mc:Choice>
  </mc:AlternateContent>
  <xr:revisionPtr revIDLastSave="95" documentId="13_ncr:1_{20134356-98F2-1144-A368-CD0ACE66660A}" xr6:coauthVersionLast="47" xr6:coauthVersionMax="47" xr10:uidLastSave="{ACDC3188-362B-49DC-9785-033E66760D37}"/>
  <bookViews>
    <workbookView xWindow="28680" yWindow="-120" windowWidth="29040" windowHeight="17520" activeTab="1" xr2:uid="{B38823E2-9AAF-4849-A302-784C5AB9E0F5}"/>
  </bookViews>
  <sheets>
    <sheet name="prep_table" sheetId="27" r:id="rId1"/>
    <sheet name="Smartseq" sheetId="30" r:id="rId2"/>
  </sheets>
  <definedNames>
    <definedName name="_Hlk114062637" localSheetId="1">Smartseq!$C$131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3" i="30" l="1"/>
  <c r="M113" i="30"/>
  <c r="L113" i="30"/>
  <c r="K113" i="30"/>
  <c r="J113" i="30"/>
  <c r="I113" i="30"/>
  <c r="H113" i="30"/>
  <c r="G113" i="30"/>
  <c r="F113" i="30"/>
  <c r="E113" i="30"/>
  <c r="D113" i="30"/>
  <c r="C113" i="30"/>
  <c r="N112" i="30"/>
  <c r="M112" i="30"/>
  <c r="L112" i="30"/>
  <c r="K112" i="30"/>
  <c r="J112" i="30"/>
  <c r="I112" i="30"/>
  <c r="H112" i="30"/>
  <c r="G112" i="30"/>
  <c r="F112" i="30"/>
  <c r="E112" i="30"/>
  <c r="D112" i="30"/>
  <c r="C112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O3" i="27" l="1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2" i="27"/>
  <c r="R2" i="27" s="1"/>
  <c r="B96" i="30" l="1"/>
  <c r="E103" i="30"/>
  <c r="F102" i="30"/>
  <c r="F101" i="30"/>
  <c r="F98" i="30"/>
  <c r="F103" i="30" l="1"/>
  <c r="B22" i="30" l="1"/>
  <c r="C22" i="30"/>
  <c r="D22" i="30"/>
  <c r="E22" i="30"/>
  <c r="F22" i="30"/>
  <c r="G22" i="30"/>
  <c r="H22" i="30"/>
  <c r="I22" i="30"/>
  <c r="J22" i="30"/>
  <c r="K22" i="30"/>
  <c r="L22" i="30"/>
  <c r="A22" i="30"/>
  <c r="B20" i="30"/>
  <c r="E65" i="30" l="1"/>
  <c r="F40" i="30"/>
  <c r="E19" i="30"/>
  <c r="F18" i="30"/>
  <c r="F17" i="30"/>
  <c r="F16" i="30"/>
  <c r="F15" i="30"/>
  <c r="F19" i="30" l="1"/>
  <c r="F26" i="30"/>
  <c r="F27" i="30"/>
  <c r="F24" i="30"/>
  <c r="F9" i="30"/>
  <c r="G9" i="30"/>
  <c r="E88" i="30"/>
  <c r="F87" i="30"/>
  <c r="F86" i="30"/>
  <c r="F85" i="30"/>
  <c r="F84" i="30"/>
  <c r="F83" i="30"/>
  <c r="E71" i="30"/>
  <c r="F70" i="30"/>
  <c r="F69" i="30"/>
  <c r="F68" i="30"/>
  <c r="F67" i="30"/>
  <c r="E43" i="30"/>
  <c r="F41" i="30"/>
  <c r="F39" i="30"/>
  <c r="F38" i="30"/>
  <c r="F37" i="30"/>
  <c r="F42" i="30"/>
  <c r="F36" i="30"/>
  <c r="F35" i="30"/>
  <c r="F34" i="30"/>
  <c r="E28" i="30"/>
  <c r="AC97" i="27"/>
  <c r="AD97" i="27" s="1"/>
  <c r="N132" i="30" s="1"/>
  <c r="R97" i="27"/>
  <c r="P97" i="27"/>
  <c r="AC96" i="27"/>
  <c r="AD96" i="27" s="1"/>
  <c r="M132" i="30" s="1"/>
  <c r="R96" i="27"/>
  <c r="P96" i="27"/>
  <c r="AC95" i="27"/>
  <c r="AD95" i="27" s="1"/>
  <c r="L132" i="30" s="1"/>
  <c r="R95" i="27"/>
  <c r="P95" i="27"/>
  <c r="AC94" i="27"/>
  <c r="AD94" i="27" s="1"/>
  <c r="K132" i="30" s="1"/>
  <c r="R94" i="27"/>
  <c r="P94" i="27"/>
  <c r="AC93" i="27"/>
  <c r="AD93" i="27" s="1"/>
  <c r="J132" i="30" s="1"/>
  <c r="R93" i="27"/>
  <c r="P93" i="27"/>
  <c r="AC92" i="27"/>
  <c r="AD92" i="27" s="1"/>
  <c r="I132" i="30" s="1"/>
  <c r="R92" i="27"/>
  <c r="P92" i="27"/>
  <c r="AC91" i="27"/>
  <c r="AD91" i="27" s="1"/>
  <c r="H132" i="30" s="1"/>
  <c r="R91" i="27"/>
  <c r="P91" i="27"/>
  <c r="AC90" i="27"/>
  <c r="AD90" i="27" s="1"/>
  <c r="G132" i="30" s="1"/>
  <c r="R90" i="27"/>
  <c r="P90" i="27"/>
  <c r="AC89" i="27"/>
  <c r="AD89" i="27" s="1"/>
  <c r="F132" i="30" s="1"/>
  <c r="R89" i="27"/>
  <c r="P89" i="27"/>
  <c r="AC88" i="27"/>
  <c r="AD88" i="27" s="1"/>
  <c r="E132" i="30" s="1"/>
  <c r="R88" i="27"/>
  <c r="P88" i="27"/>
  <c r="AC87" i="27"/>
  <c r="AD87" i="27" s="1"/>
  <c r="D132" i="30" s="1"/>
  <c r="R87" i="27"/>
  <c r="P87" i="27"/>
  <c r="AC86" i="27"/>
  <c r="AD86" i="27" s="1"/>
  <c r="C132" i="30" s="1"/>
  <c r="R86" i="27"/>
  <c r="P86" i="27"/>
  <c r="AC85" i="27"/>
  <c r="AD85" i="27" s="1"/>
  <c r="N131" i="30" s="1"/>
  <c r="R85" i="27"/>
  <c r="P85" i="27"/>
  <c r="AC84" i="27"/>
  <c r="AD84" i="27" s="1"/>
  <c r="M131" i="30" s="1"/>
  <c r="R84" i="27"/>
  <c r="P84" i="27"/>
  <c r="AC83" i="27"/>
  <c r="AD83" i="27" s="1"/>
  <c r="L131" i="30" s="1"/>
  <c r="R83" i="27"/>
  <c r="P83" i="27"/>
  <c r="AC82" i="27"/>
  <c r="AD82" i="27" s="1"/>
  <c r="K131" i="30" s="1"/>
  <c r="R82" i="27"/>
  <c r="P82" i="27"/>
  <c r="AC81" i="27"/>
  <c r="AD81" i="27" s="1"/>
  <c r="J131" i="30" s="1"/>
  <c r="R81" i="27"/>
  <c r="P81" i="27"/>
  <c r="AC80" i="27"/>
  <c r="AD80" i="27" s="1"/>
  <c r="I131" i="30" s="1"/>
  <c r="R80" i="27"/>
  <c r="P80" i="27"/>
  <c r="AC79" i="27"/>
  <c r="AD79" i="27" s="1"/>
  <c r="H131" i="30" s="1"/>
  <c r="R79" i="27"/>
  <c r="P79" i="27"/>
  <c r="AC78" i="27"/>
  <c r="AD78" i="27" s="1"/>
  <c r="G131" i="30" s="1"/>
  <c r="R78" i="27"/>
  <c r="P78" i="27"/>
  <c r="AC77" i="27"/>
  <c r="AD77" i="27" s="1"/>
  <c r="F131" i="30" s="1"/>
  <c r="R77" i="27"/>
  <c r="P77" i="27"/>
  <c r="AC76" i="27"/>
  <c r="AD76" i="27" s="1"/>
  <c r="E131" i="30" s="1"/>
  <c r="R76" i="27"/>
  <c r="P76" i="27"/>
  <c r="AC75" i="27"/>
  <c r="AD75" i="27" s="1"/>
  <c r="D131" i="30" s="1"/>
  <c r="R75" i="27"/>
  <c r="P75" i="27"/>
  <c r="AC74" i="27"/>
  <c r="AD74" i="27" s="1"/>
  <c r="C131" i="30" s="1"/>
  <c r="R74" i="27"/>
  <c r="P74" i="27"/>
  <c r="AC73" i="27"/>
  <c r="AD73" i="27" s="1"/>
  <c r="N130" i="30" s="1"/>
  <c r="R73" i="27"/>
  <c r="P73" i="27"/>
  <c r="AC72" i="27"/>
  <c r="AD72" i="27" s="1"/>
  <c r="M130" i="30" s="1"/>
  <c r="R72" i="27"/>
  <c r="P72" i="27"/>
  <c r="AC71" i="27"/>
  <c r="AD71" i="27" s="1"/>
  <c r="L130" i="30" s="1"/>
  <c r="R71" i="27"/>
  <c r="P71" i="27"/>
  <c r="AC70" i="27"/>
  <c r="AD70" i="27" s="1"/>
  <c r="K130" i="30" s="1"/>
  <c r="R70" i="27"/>
  <c r="P70" i="27"/>
  <c r="AC69" i="27"/>
  <c r="AD69" i="27" s="1"/>
  <c r="J130" i="30" s="1"/>
  <c r="R69" i="27"/>
  <c r="P69" i="27"/>
  <c r="AC68" i="27"/>
  <c r="AD68" i="27" s="1"/>
  <c r="I130" i="30" s="1"/>
  <c r="R68" i="27"/>
  <c r="P68" i="27"/>
  <c r="AC67" i="27"/>
  <c r="AD67" i="27" s="1"/>
  <c r="H130" i="30" s="1"/>
  <c r="R67" i="27"/>
  <c r="P67" i="27"/>
  <c r="AC66" i="27"/>
  <c r="AD66" i="27" s="1"/>
  <c r="G130" i="30" s="1"/>
  <c r="R66" i="27"/>
  <c r="P66" i="27"/>
  <c r="AC65" i="27"/>
  <c r="AD65" i="27" s="1"/>
  <c r="F130" i="30" s="1"/>
  <c r="R65" i="27"/>
  <c r="P65" i="27"/>
  <c r="AC64" i="27"/>
  <c r="AD64" i="27" s="1"/>
  <c r="E130" i="30" s="1"/>
  <c r="R64" i="27"/>
  <c r="P64" i="27"/>
  <c r="AC63" i="27"/>
  <c r="AD63" i="27" s="1"/>
  <c r="D130" i="30" s="1"/>
  <c r="R63" i="27"/>
  <c r="P63" i="27"/>
  <c r="AC62" i="27"/>
  <c r="AD62" i="27" s="1"/>
  <c r="C130" i="30" s="1"/>
  <c r="R62" i="27"/>
  <c r="P62" i="27"/>
  <c r="AC61" i="27"/>
  <c r="AD61" i="27" s="1"/>
  <c r="N129" i="30" s="1"/>
  <c r="R61" i="27"/>
  <c r="P61" i="27"/>
  <c r="AC60" i="27"/>
  <c r="AD60" i="27" s="1"/>
  <c r="M129" i="30" s="1"/>
  <c r="R60" i="27"/>
  <c r="P60" i="27"/>
  <c r="AC59" i="27"/>
  <c r="AD59" i="27" s="1"/>
  <c r="L129" i="30" s="1"/>
  <c r="R59" i="27"/>
  <c r="P59" i="27"/>
  <c r="AC58" i="27"/>
  <c r="AD58" i="27" s="1"/>
  <c r="K129" i="30" s="1"/>
  <c r="R58" i="27"/>
  <c r="P58" i="27"/>
  <c r="AC57" i="27"/>
  <c r="AD57" i="27" s="1"/>
  <c r="J129" i="30" s="1"/>
  <c r="R57" i="27"/>
  <c r="P57" i="27"/>
  <c r="AC56" i="27"/>
  <c r="AD56" i="27" s="1"/>
  <c r="I129" i="30" s="1"/>
  <c r="R56" i="27"/>
  <c r="P56" i="27"/>
  <c r="AC55" i="27"/>
  <c r="AD55" i="27" s="1"/>
  <c r="H129" i="30" s="1"/>
  <c r="R55" i="27"/>
  <c r="P55" i="27"/>
  <c r="AC54" i="27"/>
  <c r="AD54" i="27" s="1"/>
  <c r="G129" i="30" s="1"/>
  <c r="R54" i="27"/>
  <c r="P54" i="27"/>
  <c r="AC53" i="27"/>
  <c r="AD53" i="27" s="1"/>
  <c r="F129" i="30" s="1"/>
  <c r="R53" i="27"/>
  <c r="P53" i="27"/>
  <c r="AC52" i="27"/>
  <c r="AD52" i="27" s="1"/>
  <c r="E129" i="30" s="1"/>
  <c r="R52" i="27"/>
  <c r="P52" i="27"/>
  <c r="AC51" i="27"/>
  <c r="AD51" i="27" s="1"/>
  <c r="D129" i="30" s="1"/>
  <c r="R51" i="27"/>
  <c r="P51" i="27"/>
  <c r="AC50" i="27"/>
  <c r="AD50" i="27" s="1"/>
  <c r="C129" i="30" s="1"/>
  <c r="R50" i="27"/>
  <c r="P50" i="27"/>
  <c r="AC49" i="27"/>
  <c r="AD49" i="27" s="1"/>
  <c r="N128" i="30" s="1"/>
  <c r="R49" i="27"/>
  <c r="P49" i="27"/>
  <c r="AC48" i="27"/>
  <c r="AD48" i="27" s="1"/>
  <c r="M128" i="30" s="1"/>
  <c r="R48" i="27"/>
  <c r="P48" i="27"/>
  <c r="AC47" i="27"/>
  <c r="AD47" i="27" s="1"/>
  <c r="L128" i="30" s="1"/>
  <c r="R47" i="27"/>
  <c r="P47" i="27"/>
  <c r="AC46" i="27"/>
  <c r="AD46" i="27" s="1"/>
  <c r="K128" i="30" s="1"/>
  <c r="R46" i="27"/>
  <c r="P46" i="27"/>
  <c r="AC45" i="27"/>
  <c r="AD45" i="27" s="1"/>
  <c r="J128" i="30" s="1"/>
  <c r="R45" i="27"/>
  <c r="P45" i="27"/>
  <c r="AC44" i="27"/>
  <c r="AD44" i="27" s="1"/>
  <c r="I128" i="30" s="1"/>
  <c r="R44" i="27"/>
  <c r="P44" i="27"/>
  <c r="AC43" i="27"/>
  <c r="AD43" i="27" s="1"/>
  <c r="H128" i="30" s="1"/>
  <c r="R43" i="27"/>
  <c r="P43" i="27"/>
  <c r="AC42" i="27"/>
  <c r="AD42" i="27" s="1"/>
  <c r="G128" i="30" s="1"/>
  <c r="R42" i="27"/>
  <c r="P42" i="27"/>
  <c r="AC41" i="27"/>
  <c r="AD41" i="27" s="1"/>
  <c r="F128" i="30" s="1"/>
  <c r="R41" i="27"/>
  <c r="P41" i="27"/>
  <c r="AC40" i="27"/>
  <c r="AD40" i="27" s="1"/>
  <c r="E128" i="30" s="1"/>
  <c r="R40" i="27"/>
  <c r="P40" i="27"/>
  <c r="AC39" i="27"/>
  <c r="AD39" i="27" s="1"/>
  <c r="D128" i="30" s="1"/>
  <c r="R39" i="27"/>
  <c r="P39" i="27"/>
  <c r="AC38" i="27"/>
  <c r="AD38" i="27" s="1"/>
  <c r="C128" i="30" s="1"/>
  <c r="R38" i="27"/>
  <c r="P38" i="27"/>
  <c r="AC37" i="27"/>
  <c r="AD37" i="27" s="1"/>
  <c r="N127" i="30" s="1"/>
  <c r="R37" i="27"/>
  <c r="P37" i="27"/>
  <c r="AC36" i="27"/>
  <c r="AD36" i="27" s="1"/>
  <c r="M127" i="30" s="1"/>
  <c r="R36" i="27"/>
  <c r="P36" i="27"/>
  <c r="AC35" i="27"/>
  <c r="AD35" i="27" s="1"/>
  <c r="L127" i="30" s="1"/>
  <c r="R35" i="27"/>
  <c r="P35" i="27"/>
  <c r="AC34" i="27"/>
  <c r="AD34" i="27" s="1"/>
  <c r="K127" i="30" s="1"/>
  <c r="R34" i="27"/>
  <c r="P34" i="27"/>
  <c r="AC33" i="27"/>
  <c r="AD33" i="27" s="1"/>
  <c r="J127" i="30" s="1"/>
  <c r="R33" i="27"/>
  <c r="P33" i="27"/>
  <c r="AC32" i="27"/>
  <c r="AD32" i="27" s="1"/>
  <c r="I127" i="30" s="1"/>
  <c r="R32" i="27"/>
  <c r="P32" i="27"/>
  <c r="AC31" i="27"/>
  <c r="AD31" i="27" s="1"/>
  <c r="H127" i="30" s="1"/>
  <c r="R31" i="27"/>
  <c r="P31" i="27"/>
  <c r="AC30" i="27"/>
  <c r="AD30" i="27" s="1"/>
  <c r="G127" i="30" s="1"/>
  <c r="R30" i="27"/>
  <c r="P30" i="27"/>
  <c r="AC29" i="27"/>
  <c r="AD29" i="27" s="1"/>
  <c r="F127" i="30" s="1"/>
  <c r="R29" i="27"/>
  <c r="P29" i="27"/>
  <c r="AC28" i="27"/>
  <c r="AD28" i="27" s="1"/>
  <c r="E127" i="30" s="1"/>
  <c r="R28" i="27"/>
  <c r="P28" i="27"/>
  <c r="AC27" i="27"/>
  <c r="AD27" i="27" s="1"/>
  <c r="D127" i="30" s="1"/>
  <c r="R27" i="27"/>
  <c r="P27" i="27"/>
  <c r="AC26" i="27"/>
  <c r="AD26" i="27" s="1"/>
  <c r="C127" i="30" s="1"/>
  <c r="R26" i="27"/>
  <c r="P26" i="27"/>
  <c r="AC25" i="27"/>
  <c r="AD25" i="27" s="1"/>
  <c r="N126" i="30" s="1"/>
  <c r="R25" i="27"/>
  <c r="P25" i="27"/>
  <c r="AC24" i="27"/>
  <c r="AD24" i="27" s="1"/>
  <c r="M126" i="30" s="1"/>
  <c r="R24" i="27"/>
  <c r="P24" i="27"/>
  <c r="AC23" i="27"/>
  <c r="AD23" i="27" s="1"/>
  <c r="L126" i="30" s="1"/>
  <c r="R23" i="27"/>
  <c r="P23" i="27"/>
  <c r="AC22" i="27"/>
  <c r="AD22" i="27" s="1"/>
  <c r="K126" i="30" s="1"/>
  <c r="R22" i="27"/>
  <c r="P22" i="27"/>
  <c r="AC21" i="27"/>
  <c r="AD21" i="27" s="1"/>
  <c r="J126" i="30" s="1"/>
  <c r="R21" i="27"/>
  <c r="P21" i="27"/>
  <c r="AC20" i="27"/>
  <c r="AD20" i="27" s="1"/>
  <c r="I126" i="30" s="1"/>
  <c r="R20" i="27"/>
  <c r="P20" i="27"/>
  <c r="AC19" i="27"/>
  <c r="AD19" i="27" s="1"/>
  <c r="H126" i="30" s="1"/>
  <c r="R19" i="27"/>
  <c r="P19" i="27"/>
  <c r="AC18" i="27"/>
  <c r="AD18" i="27" s="1"/>
  <c r="G126" i="30" s="1"/>
  <c r="R18" i="27"/>
  <c r="P18" i="27"/>
  <c r="AC17" i="27"/>
  <c r="AD17" i="27" s="1"/>
  <c r="F126" i="30" s="1"/>
  <c r="R17" i="27"/>
  <c r="P17" i="27"/>
  <c r="AC16" i="27"/>
  <c r="AD16" i="27" s="1"/>
  <c r="E126" i="30" s="1"/>
  <c r="R16" i="27"/>
  <c r="P16" i="27"/>
  <c r="AC15" i="27"/>
  <c r="AD15" i="27" s="1"/>
  <c r="D126" i="30" s="1"/>
  <c r="R15" i="27"/>
  <c r="P15" i="27"/>
  <c r="AC14" i="27"/>
  <c r="AD14" i="27" s="1"/>
  <c r="C126" i="30" s="1"/>
  <c r="R14" i="27"/>
  <c r="P14" i="27"/>
  <c r="AC13" i="27"/>
  <c r="AD13" i="27" s="1"/>
  <c r="N125" i="30" s="1"/>
  <c r="R13" i="27"/>
  <c r="P13" i="27"/>
  <c r="AC12" i="27"/>
  <c r="AD12" i="27" s="1"/>
  <c r="M125" i="30" s="1"/>
  <c r="R12" i="27"/>
  <c r="P12" i="27"/>
  <c r="AC11" i="27"/>
  <c r="AD11" i="27" s="1"/>
  <c r="L125" i="30" s="1"/>
  <c r="R11" i="27"/>
  <c r="P11" i="27"/>
  <c r="AC10" i="27"/>
  <c r="AD10" i="27" s="1"/>
  <c r="K125" i="30" s="1"/>
  <c r="R10" i="27"/>
  <c r="P10" i="27"/>
  <c r="AC9" i="27"/>
  <c r="AD9" i="27" s="1"/>
  <c r="J125" i="30" s="1"/>
  <c r="R9" i="27"/>
  <c r="P9" i="27"/>
  <c r="AC8" i="27"/>
  <c r="AD8" i="27" s="1"/>
  <c r="I125" i="30" s="1"/>
  <c r="R8" i="27"/>
  <c r="P8" i="27"/>
  <c r="AC7" i="27"/>
  <c r="AD7" i="27" s="1"/>
  <c r="H125" i="30" s="1"/>
  <c r="R7" i="27"/>
  <c r="P7" i="27"/>
  <c r="AC6" i="27"/>
  <c r="AD6" i="27" s="1"/>
  <c r="G125" i="30" s="1"/>
  <c r="R6" i="27"/>
  <c r="P6" i="27"/>
  <c r="AC5" i="27"/>
  <c r="AD5" i="27" s="1"/>
  <c r="F125" i="30" s="1"/>
  <c r="R5" i="27"/>
  <c r="P5" i="27"/>
  <c r="AC4" i="27"/>
  <c r="AD4" i="27" s="1"/>
  <c r="E125" i="30" s="1"/>
  <c r="R4" i="27"/>
  <c r="P4" i="27"/>
  <c r="AC3" i="27"/>
  <c r="AD3" i="27" s="1"/>
  <c r="D125" i="30" s="1"/>
  <c r="R3" i="27"/>
  <c r="P3" i="27"/>
  <c r="AC2" i="27"/>
  <c r="AD2" i="27" s="1"/>
  <c r="C125" i="30" s="1"/>
  <c r="P2" i="27"/>
  <c r="B66" i="30" l="1"/>
  <c r="B82" i="30"/>
  <c r="B91" i="30"/>
  <c r="D33" i="30"/>
  <c r="E33" i="30"/>
  <c r="F33" i="30"/>
  <c r="G33" i="30"/>
  <c r="H33" i="30"/>
  <c r="B33" i="30"/>
  <c r="C33" i="30"/>
  <c r="I33" i="30"/>
  <c r="K33" i="30"/>
  <c r="J33" i="30"/>
  <c r="L33" i="30"/>
  <c r="A33" i="30"/>
  <c r="F28" i="30"/>
  <c r="H9" i="30"/>
  <c r="F88" i="30"/>
  <c r="F43" i="30"/>
  <c r="F71" i="30"/>
  <c r="B31" i="3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sharedStrings.xml><?xml version="1.0" encoding="utf-8"?>
<sst xmlns="http://schemas.openxmlformats.org/spreadsheetml/2006/main" count="231" uniqueCount="161">
  <si>
    <t>A</t>
  </si>
  <si>
    <t>B</t>
  </si>
  <si>
    <t>C</t>
  </si>
  <si>
    <t>D</t>
  </si>
  <si>
    <t>E</t>
  </si>
  <si>
    <t>F</t>
  </si>
  <si>
    <t>G</t>
  </si>
  <si>
    <t>H</t>
  </si>
  <si>
    <t>RNA</t>
  </si>
  <si>
    <t>mix, spin</t>
  </si>
  <si>
    <t>4˚/hold</t>
  </si>
  <si>
    <t>cDNA</t>
  </si>
  <si>
    <t xml:space="preserve">Library person: </t>
  </si>
  <si>
    <t>Library date:</t>
  </si>
  <si>
    <t>INDEX</t>
  </si>
  <si>
    <t xml:space="preserve">SOP Version: </t>
  </si>
  <si>
    <t>Preparation of working plate</t>
  </si>
  <si>
    <t xml:space="preserve">Incubate: </t>
  </si>
  <si>
    <t>µL</t>
  </si>
  <si>
    <t>Volume per reaction</t>
  </si>
  <si>
    <t>mix,spin</t>
  </si>
  <si>
    <t xml:space="preserve">Run the following programm: </t>
  </si>
  <si>
    <t>Plate:</t>
  </si>
  <si>
    <t xml:space="preserve">Indicate which Indexes you used: </t>
  </si>
  <si>
    <t>QC (Qubit, BA, pooling)</t>
  </si>
  <si>
    <t>Hannah Riegler</t>
  </si>
  <si>
    <t>Signature:</t>
  </si>
  <si>
    <t>BSF</t>
  </si>
  <si>
    <t>CeMM</t>
  </si>
  <si>
    <t xml:space="preserve">Identification number: 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</si>
  <si>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</si>
  <si>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</si>
  <si>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</si>
  <si>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</si>
  <si>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</si>
  <si>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</si>
  <si>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</si>
  <si>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</si>
  <si>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</si>
  <si>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</si>
  <si>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Number of samples:</t>
  </si>
  <si>
    <t>Indexplate Set:</t>
  </si>
  <si>
    <t>Reverse transcription</t>
  </si>
  <si>
    <t>oligo-dT primer 10uM</t>
  </si>
  <si>
    <t>72˚/3min</t>
  </si>
  <si>
    <t>spin</t>
  </si>
  <si>
    <t>ice/5min</t>
  </si>
  <si>
    <t>5x protoscript buffer</t>
  </si>
  <si>
    <t>Template switching oligo 100uM</t>
  </si>
  <si>
    <t>Protoscript II (RT enzyme)</t>
  </si>
  <si>
    <t>betain 5M</t>
  </si>
  <si>
    <t>1M MgCl2</t>
  </si>
  <si>
    <t>100mM DTT</t>
  </si>
  <si>
    <t>RNAse inhibitor</t>
  </si>
  <si>
    <t>H2O</t>
  </si>
  <si>
    <t>42˚/90 min</t>
  </si>
  <si>
    <t>50˚/2min</t>
  </si>
  <si>
    <r>
      <t>42</t>
    </r>
    <r>
      <rPr>
        <i/>
        <sz val="11"/>
        <color theme="1"/>
        <rFont val="Calibri"/>
        <family val="2"/>
      </rPr>
      <t>˚/2min</t>
    </r>
  </si>
  <si>
    <t>70˚/15min</t>
  </si>
  <si>
    <t>cDNA amplification</t>
  </si>
  <si>
    <t>Q5 HotStart</t>
  </si>
  <si>
    <r>
      <t>98</t>
    </r>
    <r>
      <rPr>
        <i/>
        <sz val="11"/>
        <color theme="1"/>
        <rFont val="Calibri"/>
        <family val="2"/>
      </rPr>
      <t>˚/3min</t>
    </r>
  </si>
  <si>
    <t>98˚/20s</t>
  </si>
  <si>
    <t xml:space="preserve">  __ cycles</t>
  </si>
  <si>
    <r>
      <t>67</t>
    </r>
    <r>
      <rPr>
        <i/>
        <sz val="11"/>
        <color theme="1"/>
        <rFont val="Calibri"/>
        <family val="2"/>
      </rPr>
      <t>˚/15s</t>
    </r>
  </si>
  <si>
    <t>72˚/6min</t>
  </si>
  <si>
    <r>
      <t>72</t>
    </r>
    <r>
      <rPr>
        <i/>
        <sz val="11"/>
        <color theme="1"/>
        <rFont val="Calibri"/>
        <family val="2"/>
      </rPr>
      <t>˚/5min</t>
    </r>
  </si>
  <si>
    <t>Prepare a plate with 0.8 ng of cDNA in 4 µL</t>
  </si>
  <si>
    <t>TDE1 enzyme</t>
  </si>
  <si>
    <t>Tn5 dilution buffer</t>
  </si>
  <si>
    <t>5x Tagmentation buffer</t>
  </si>
  <si>
    <t>55°C/5min</t>
  </si>
  <si>
    <t>4°C/hold</t>
  </si>
  <si>
    <t>Add 2.5 µL of 0.2 % SDS to each sample. Mix, spin</t>
  </si>
  <si>
    <t>23˚/5min</t>
  </si>
  <si>
    <t>Endpoint PCR</t>
  </si>
  <si>
    <t>KAPA PCR MM</t>
  </si>
  <si>
    <r>
      <t>72</t>
    </r>
    <r>
      <rPr>
        <i/>
        <sz val="12"/>
        <color theme="1"/>
        <rFont val="Calibri"/>
        <family val="2"/>
      </rPr>
      <t>˚/3min</t>
    </r>
  </si>
  <si>
    <r>
      <t>95</t>
    </r>
    <r>
      <rPr>
        <i/>
        <sz val="12"/>
        <color theme="1"/>
        <rFont val="Calibri"/>
        <family val="2"/>
      </rPr>
      <t>˚/30s</t>
    </r>
  </si>
  <si>
    <t>95˚/10s</t>
  </si>
  <si>
    <t>12 cycles</t>
  </si>
  <si>
    <t>63˚/30s</t>
  </si>
  <si>
    <r>
      <t>72</t>
    </r>
    <r>
      <rPr>
        <i/>
        <sz val="12"/>
        <color theme="1"/>
        <rFont val="Calibri"/>
        <family val="2"/>
      </rPr>
      <t>˚/30s</t>
    </r>
  </si>
  <si>
    <r>
      <t>72</t>
    </r>
    <r>
      <rPr>
        <i/>
        <sz val="12"/>
        <color theme="1"/>
        <rFont val="Calibri"/>
        <family val="2"/>
      </rPr>
      <t>˚/5min</t>
    </r>
  </si>
  <si>
    <t>Checklist Smartseq 2 rows</t>
  </si>
  <si>
    <t>-</t>
  </si>
  <si>
    <t>BSF_LP_CH_000004</t>
  </si>
  <si>
    <t>CLEAN-UP (1X, elute in 25 µL, recover 20µL)</t>
  </si>
  <si>
    <t>Protoscript II LOT#:</t>
  </si>
  <si>
    <t>TDE1 LOT#:</t>
  </si>
  <si>
    <t>RIN</t>
  </si>
  <si>
    <t>Mix 5.7 µL (RT) with each sample and incubate:</t>
  </si>
  <si>
    <r>
      <t>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</si>
  <si>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t xml:space="preserve">Cell Priming: </t>
  </si>
  <si>
    <t>QC (Qubit, BA)</t>
  </si>
  <si>
    <t>CLEAN UP (1x) 25 µl beads, elute in 22 µL, recover 20 µL</t>
  </si>
  <si>
    <t>cDNA tagmentation</t>
  </si>
  <si>
    <r>
      <t>Dilute oligo-dT</t>
    </r>
    <r>
      <rPr>
        <sz val="8"/>
        <color theme="1"/>
        <rFont val="Calibri (Body)"/>
      </rPr>
      <t>30</t>
    </r>
    <r>
      <rPr>
        <sz val="12"/>
        <color theme="1"/>
        <rFont val="Calibri (Body)"/>
      </rPr>
      <t>VN primer to 10 µM.</t>
    </r>
    <r>
      <rPr>
        <sz val="8"/>
        <color theme="1"/>
        <rFont val="Calibri (Body)"/>
      </rPr>
      <t xml:space="preserve"> </t>
    </r>
  </si>
  <si>
    <t>Rnase inhibitor</t>
  </si>
  <si>
    <t>DO NOT VORTEX!</t>
  </si>
  <si>
    <t>mix without enzymes, put enzymes, mix again</t>
  </si>
  <si>
    <t>10 cycles</t>
  </si>
  <si>
    <t>If Input is more then one plate: Prepare an working plate in the following sheme:</t>
  </si>
  <si>
    <r>
      <t>H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</si>
  <si>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t>Carina Suete</t>
  </si>
  <si>
    <t>Dilute IS PCR Primer to 10 µM, mix by pipetting, NO vortex</t>
  </si>
  <si>
    <t>Volume for up to 170 samples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</si>
  <si>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</si>
  <si>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 xml:space="preserve">dNTPs </t>
    </r>
    <r>
      <rPr>
        <b/>
        <sz val="11"/>
        <color rgb="FFFF0000"/>
        <rFont val="Calibri"/>
        <family val="2"/>
        <scheme val="minor"/>
      </rPr>
      <t>(10mM)</t>
    </r>
  </si>
  <si>
    <r>
      <t xml:space="preserve">oligo-dT30VN </t>
    </r>
    <r>
      <rPr>
        <b/>
        <sz val="10"/>
        <color rgb="FFFF0000"/>
        <rFont val="Calibri"/>
        <family val="2"/>
        <scheme val="minor"/>
      </rPr>
      <t>100µM</t>
    </r>
  </si>
  <si>
    <r>
      <t xml:space="preserve">IS PCR primer </t>
    </r>
    <r>
      <rPr>
        <b/>
        <sz val="10"/>
        <color rgb="FFFF0000"/>
        <rFont val="Calibri"/>
        <family val="2"/>
        <scheme val="minor"/>
      </rPr>
      <t>100 µM</t>
    </r>
  </si>
  <si>
    <r>
      <t xml:space="preserve">IS PCR primer </t>
    </r>
    <r>
      <rPr>
        <b/>
        <sz val="10"/>
        <color rgb="FFFF0000"/>
        <rFont val="Calibri"/>
        <family val="2"/>
        <scheme val="minor"/>
      </rPr>
      <t>10 µM</t>
    </r>
  </si>
  <si>
    <t>Mix 6 µL MM with 4µL sample and incubate:</t>
  </si>
  <si>
    <t>sample_num</t>
  </si>
  <si>
    <t>plate_well</t>
  </si>
  <si>
    <t>library_name</t>
  </si>
  <si>
    <t>library_id</t>
  </si>
  <si>
    <t>cell_sorted _in_well</t>
  </si>
  <si>
    <t>requestor</t>
  </si>
  <si>
    <t>pool</t>
  </si>
  <si>
    <t>library_kits</t>
  </si>
  <si>
    <t>library_prep_type</t>
  </si>
  <si>
    <t>dilution_factor</t>
  </si>
  <si>
    <t>ul_h2o</t>
  </si>
  <si>
    <t>ul_cDNA</t>
  </si>
  <si>
    <t>input_ng</t>
  </si>
  <si>
    <t>index_well</t>
  </si>
  <si>
    <t>kit_i7</t>
  </si>
  <si>
    <t>kit_i5</t>
  </si>
  <si>
    <t>sequence_i7</t>
  </si>
  <si>
    <t>name_i7</t>
  </si>
  <si>
    <t>sequence_i5</t>
  </si>
  <si>
    <t>name_i5</t>
  </si>
  <si>
    <t>ba</t>
  </si>
  <si>
    <t>pooling_factor</t>
  </si>
  <si>
    <t>ul_pooling</t>
  </si>
  <si>
    <t>Library type</t>
  </si>
  <si>
    <t>Library kit</t>
  </si>
  <si>
    <t>BSF001</t>
  </si>
  <si>
    <t>BSF002</t>
  </si>
  <si>
    <t>Put the name into the prep_table:</t>
  </si>
  <si>
    <t>smartseq2_bulk_RNA</t>
  </si>
  <si>
    <t>smartseq2_single_cell_RNA</t>
  </si>
  <si>
    <t>column</t>
  </si>
  <si>
    <t>lib_conc_ng_ul</t>
  </si>
  <si>
    <t>sample number until plate merge</t>
  </si>
  <si>
    <t>Add a NC (4µl water) to a well and a positive control (50pg for single cell 500pg for ~200 cells) well</t>
  </si>
  <si>
    <t>Mix 4 µL sample with 2 µL MM (P)</t>
  </si>
  <si>
    <t>Total input</t>
  </si>
  <si>
    <t>PCR cycles</t>
  </si>
  <si>
    <t>500 cells</t>
  </si>
  <si>
    <t>1 ng</t>
  </si>
  <si>
    <t>100 cells</t>
  </si>
  <si>
    <t>1cell</t>
  </si>
  <si>
    <t>23-35</t>
  </si>
  <si>
    <r>
      <t>Mix</t>
    </r>
    <r>
      <rPr>
        <b/>
        <sz val="12"/>
        <color theme="1"/>
        <rFont val="Calibri"/>
        <family val="2"/>
        <scheme val="minor"/>
      </rPr>
      <t xml:space="preserve"> cDNA</t>
    </r>
    <r>
      <rPr>
        <sz val="12"/>
        <color theme="1"/>
        <rFont val="Calibri"/>
        <family val="2"/>
        <scheme val="minor"/>
      </rPr>
      <t xml:space="preserve"> with </t>
    </r>
    <r>
      <rPr>
        <b/>
        <sz val="12"/>
        <color theme="1"/>
        <rFont val="Calibri"/>
        <family val="2"/>
        <scheme val="minor"/>
      </rPr>
      <t>2.5 µL Index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20 µL MM</t>
    </r>
    <r>
      <rPr>
        <sz val="12"/>
        <color theme="1"/>
        <rFont val="Calibri"/>
        <family val="2"/>
        <scheme val="minor"/>
      </rPr>
      <t>.</t>
    </r>
  </si>
  <si>
    <t>pcr_cycles</t>
  </si>
  <si>
    <t>rna_ng_per_ul_qubit</t>
  </si>
  <si>
    <t>cDNA_ng_per_ul_qubit</t>
  </si>
  <si>
    <t>cDNA_amp_cycles</t>
  </si>
  <si>
    <t>cdna_ba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</si>
</sst>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8"/>
      <color theme="1"/>
      <name val="Calibri (Body)"/>
    </font>
    <font>
      <sz val="12"/>
      <color theme="1"/>
      <name val="Calibri (Body)"/>
    </font>
    <font>
      <b/>
      <sz val="10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17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9" fillId="0" borderId="3" xfId="0" applyFont="1" applyBorder="1" applyAlignment="1">
      <alignment horizontal="left" vertical="center"/>
    </xf>
    <xf numFmtId="0" fontId="9" fillId="0" borderId="14" xfId="0" applyFont="1" applyBorder="1" applyAlignment="1">
      <alignment horizontal="right" vertical="center"/>
    </xf>
    <xf numFmtId="0" fontId="9" fillId="6" borderId="0" xfId="0" applyFont="1" applyFill="1"/>
    <xf numFmtId="0" fontId="11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5" fillId="0" borderId="0" xfId="0" applyFont="1"/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/>
    <xf numFmtId="0" fontId="1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/>
    </xf>
    <xf numFmtId="2" fontId="9" fillId="0" borderId="14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164" fontId="9" fillId="0" borderId="8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9" fillId="6" borderId="7" xfId="0" applyFont="1" applyFill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/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8" fillId="0" borderId="1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10" fillId="10" borderId="5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16" fillId="0" borderId="11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6"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ABAB"/>
      <color rgb="FFFF7C80"/>
      <color rgb="FFFF7D7D"/>
      <color rgb="FF808000"/>
      <color rgb="FFD60093"/>
      <color rgb="FF9900CC"/>
      <color rgb="FFCC00FF"/>
      <color rgb="FF339966"/>
      <color rgb="FFCC33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8-5843-BC0C-0A6E5313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71535"/>
        <c:axId val="1357963631"/>
      </c:scatterChart>
      <c:valAx>
        <c:axId val="13579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3631"/>
        <c:crosses val="autoZero"/>
        <c:crossBetween val="midCat"/>
      </c:valAx>
      <c:valAx>
        <c:axId val="13579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695324</xdr:colOff>
      <xdr:row>97</xdr:row>
      <xdr:rowOff>142875</xdr:rowOff>
    </xdr:from>
    <xdr:to>
      <xdr:col>29</xdr:col>
      <xdr:colOff>85724</xdr:colOff>
      <xdr:row>116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92</xdr:row>
          <xdr:rowOff>47625</xdr:rowOff>
        </xdr:from>
        <xdr:to>
          <xdr:col>1</xdr:col>
          <xdr:colOff>76200</xdr:colOff>
          <xdr:row>92</xdr:row>
          <xdr:rowOff>304800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88</xdr:row>
          <xdr:rowOff>47625</xdr:rowOff>
        </xdr:from>
        <xdr:to>
          <xdr:col>1</xdr:col>
          <xdr:colOff>76200</xdr:colOff>
          <xdr:row>88</xdr:row>
          <xdr:rowOff>276225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77</xdr:row>
          <xdr:rowOff>47625</xdr:rowOff>
        </xdr:from>
        <xdr:to>
          <xdr:col>1</xdr:col>
          <xdr:colOff>76200</xdr:colOff>
          <xdr:row>77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43</xdr:row>
          <xdr:rowOff>47625</xdr:rowOff>
        </xdr:from>
        <xdr:to>
          <xdr:col>1</xdr:col>
          <xdr:colOff>76200</xdr:colOff>
          <xdr:row>43</xdr:row>
          <xdr:rowOff>276225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30</xdr:row>
          <xdr:rowOff>47625</xdr:rowOff>
        </xdr:from>
        <xdr:to>
          <xdr:col>1</xdr:col>
          <xdr:colOff>76200</xdr:colOff>
          <xdr:row>30</xdr:row>
          <xdr:rowOff>276225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28</xdr:row>
          <xdr:rowOff>47625</xdr:rowOff>
        </xdr:from>
        <xdr:to>
          <xdr:col>1</xdr:col>
          <xdr:colOff>76200</xdr:colOff>
          <xdr:row>28</xdr:row>
          <xdr:rowOff>276225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</xdr:row>
          <xdr:rowOff>47625</xdr:rowOff>
        </xdr:from>
        <xdr:to>
          <xdr:col>1</xdr:col>
          <xdr:colOff>76200</xdr:colOff>
          <xdr:row>24</xdr:row>
          <xdr:rowOff>276225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</xdr:row>
          <xdr:rowOff>47625</xdr:rowOff>
        </xdr:from>
        <xdr:to>
          <xdr:col>1</xdr:col>
          <xdr:colOff>76200</xdr:colOff>
          <xdr:row>19</xdr:row>
          <xdr:rowOff>276225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49</xdr:row>
          <xdr:rowOff>47625</xdr:rowOff>
        </xdr:from>
        <xdr:to>
          <xdr:col>1</xdr:col>
          <xdr:colOff>76200</xdr:colOff>
          <xdr:row>49</xdr:row>
          <xdr:rowOff>276225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120</xdr:row>
          <xdr:rowOff>47625</xdr:rowOff>
        </xdr:from>
        <xdr:to>
          <xdr:col>1</xdr:col>
          <xdr:colOff>76200</xdr:colOff>
          <xdr:row>121</xdr:row>
          <xdr:rowOff>85725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121</xdr:row>
          <xdr:rowOff>47625</xdr:rowOff>
        </xdr:from>
        <xdr:to>
          <xdr:col>1</xdr:col>
          <xdr:colOff>76200</xdr:colOff>
          <xdr:row>122</xdr:row>
          <xdr:rowOff>85725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113</xdr:row>
          <xdr:rowOff>47625</xdr:rowOff>
        </xdr:from>
        <xdr:to>
          <xdr:col>1</xdr:col>
          <xdr:colOff>76200</xdr:colOff>
          <xdr:row>114</xdr:row>
          <xdr:rowOff>85725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103</xdr:row>
          <xdr:rowOff>0</xdr:rowOff>
        </xdr:from>
        <xdr:to>
          <xdr:col>1</xdr:col>
          <xdr:colOff>114300</xdr:colOff>
          <xdr:row>104</xdr:row>
          <xdr:rowOff>66675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314325</xdr:rowOff>
        </xdr:from>
        <xdr:to>
          <xdr:col>1</xdr:col>
          <xdr:colOff>76200</xdr:colOff>
          <xdr:row>82</xdr:row>
          <xdr:rowOff>38100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47625</xdr:rowOff>
        </xdr:from>
        <xdr:to>
          <xdr:col>1</xdr:col>
          <xdr:colOff>76200</xdr:colOff>
          <xdr:row>81</xdr:row>
          <xdr:rowOff>85725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135</xdr:row>
      <xdr:rowOff>30163</xdr:rowOff>
    </xdr:from>
    <xdr:to>
      <xdr:col>5</xdr:col>
      <xdr:colOff>50799</xdr:colOff>
      <xdr:row>136</xdr:row>
      <xdr:rowOff>185738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9063613"/>
          <a:ext cx="24003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89</xdr:row>
          <xdr:rowOff>304800</xdr:rowOff>
        </xdr:from>
        <xdr:to>
          <xdr:col>1</xdr:col>
          <xdr:colOff>85725</xdr:colOff>
          <xdr:row>91</xdr:row>
          <xdr:rowOff>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90</xdr:row>
          <xdr:rowOff>304800</xdr:rowOff>
        </xdr:from>
        <xdr:to>
          <xdr:col>1</xdr:col>
          <xdr:colOff>85725</xdr:colOff>
          <xdr:row>92</xdr:row>
          <xdr:rowOff>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95</xdr:row>
          <xdr:rowOff>0</xdr:rowOff>
        </xdr:from>
        <xdr:to>
          <xdr:col>1</xdr:col>
          <xdr:colOff>76200</xdr:colOff>
          <xdr:row>96</xdr:row>
          <xdr:rowOff>76200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65</xdr:row>
          <xdr:rowOff>47625</xdr:rowOff>
        </xdr:from>
        <xdr:to>
          <xdr:col>1</xdr:col>
          <xdr:colOff>76200</xdr:colOff>
          <xdr:row>65</xdr:row>
          <xdr:rowOff>276225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71</xdr:row>
          <xdr:rowOff>47625</xdr:rowOff>
        </xdr:from>
        <xdr:to>
          <xdr:col>1</xdr:col>
          <xdr:colOff>76200</xdr:colOff>
          <xdr:row>71</xdr:row>
          <xdr:rowOff>276225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78</xdr:row>
          <xdr:rowOff>0</xdr:rowOff>
        </xdr:from>
        <xdr:to>
          <xdr:col>1</xdr:col>
          <xdr:colOff>76200</xdr:colOff>
          <xdr:row>79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</xdr:row>
          <xdr:rowOff>323850</xdr:rowOff>
        </xdr:from>
        <xdr:to>
          <xdr:col>1</xdr:col>
          <xdr:colOff>76200</xdr:colOff>
          <xdr:row>14</xdr:row>
          <xdr:rowOff>28575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47625</xdr:rowOff>
        </xdr:from>
        <xdr:to>
          <xdr:col>1</xdr:col>
          <xdr:colOff>76200</xdr:colOff>
          <xdr:row>60</xdr:row>
          <xdr:rowOff>276225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131</xdr:row>
          <xdr:rowOff>228600</xdr:rowOff>
        </xdr:from>
        <xdr:to>
          <xdr:col>1</xdr:col>
          <xdr:colOff>66675</xdr:colOff>
          <xdr:row>133</xdr:row>
          <xdr:rowOff>9525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11</xdr:row>
          <xdr:rowOff>314325</xdr:rowOff>
        </xdr:from>
        <xdr:to>
          <xdr:col>1</xdr:col>
          <xdr:colOff>66675</xdr:colOff>
          <xdr:row>13</xdr:row>
          <xdr:rowOff>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22</xdr:row>
          <xdr:rowOff>47625</xdr:rowOff>
        </xdr:from>
        <xdr:to>
          <xdr:col>1</xdr:col>
          <xdr:colOff>76200</xdr:colOff>
          <xdr:row>22</xdr:row>
          <xdr:rowOff>276225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95</xdr:row>
          <xdr:rowOff>0</xdr:rowOff>
        </xdr:from>
        <xdr:to>
          <xdr:col>1</xdr:col>
          <xdr:colOff>66675</xdr:colOff>
          <xdr:row>96</xdr:row>
          <xdr:rowOff>85725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96</xdr:row>
          <xdr:rowOff>0</xdr:rowOff>
        </xdr:from>
        <xdr:to>
          <xdr:col>1</xdr:col>
          <xdr:colOff>66675</xdr:colOff>
          <xdr:row>97</xdr:row>
          <xdr:rowOff>85725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D97"/>
  <sheetViews>
    <sheetView topLeftCell="J1" workbookViewId="0">
      <selection activeCell="N2" sqref="N2"/>
    </sheetView>
  </sheetViews>
  <sheetFormatPr defaultColWidth="9.140625" defaultRowHeight="15"/>
  <cols>
    <col min="1" max="1" width="12.42578125" customWidth="1"/>
    <col min="2" max="2" width="12.42578125" style="78" customWidth="1"/>
    <col min="3" max="31" width="12.42578125" customWidth="1"/>
    <col min="32" max="32" width="14.42578125" customWidth="1"/>
    <col min="33" max="33" width="7.85546875" customWidth="1"/>
    <col min="34" max="34" width="12.42578125" bestFit="1" customWidth="1"/>
    <col min="35" max="37" width="7.85546875" customWidth="1"/>
  </cols>
  <sheetData>
    <row r="1" spans="1:30" ht="30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117</v>
      </c>
      <c r="J1" s="1" t="s">
        <v>157</v>
      </c>
      <c r="K1" s="1" t="s">
        <v>90</v>
      </c>
      <c r="L1" s="1" t="s">
        <v>159</v>
      </c>
      <c r="M1" s="1" t="s">
        <v>158</v>
      </c>
      <c r="N1" s="1" t="s">
        <v>160</v>
      </c>
      <c r="O1" s="1" t="s">
        <v>122</v>
      </c>
      <c r="P1" s="1" t="s">
        <v>123</v>
      </c>
      <c r="Q1" s="1" t="s">
        <v>124</v>
      </c>
      <c r="R1" s="1" t="s">
        <v>125</v>
      </c>
      <c r="S1" s="1" t="s">
        <v>156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144</v>
      </c>
      <c r="AB1" s="1" t="s">
        <v>133</v>
      </c>
      <c r="AC1" s="1" t="s">
        <v>134</v>
      </c>
      <c r="AD1" s="1" t="s">
        <v>135</v>
      </c>
    </row>
    <row r="2" spans="1:30">
      <c r="A2" s="78">
        <v>1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>
        <f>M2/0.2</f>
        <v>0</v>
      </c>
      <c r="P2" s="78">
        <f>O2-Q2</f>
        <v>-1</v>
      </c>
      <c r="Q2" s="78">
        <v>1</v>
      </c>
      <c r="R2" s="78" t="e">
        <f>M2/O2*4</f>
        <v>#DIV/0!</v>
      </c>
      <c r="S2" s="78"/>
      <c r="T2" s="78"/>
      <c r="U2" s="78"/>
      <c r="V2" s="78"/>
      <c r="W2" s="78"/>
      <c r="X2" s="78"/>
      <c r="Y2" s="78"/>
      <c r="Z2" s="78"/>
      <c r="AA2" s="78"/>
      <c r="AB2" s="78"/>
      <c r="AC2" s="78" t="e">
        <f t="shared" ref="AC2:AC33" si="0">(MAX($AA$2:$AA$97))/AA2</f>
        <v>#DIV/0!</v>
      </c>
      <c r="AD2" s="78" t="e">
        <f>AC2*1</f>
        <v>#DIV/0!</v>
      </c>
    </row>
    <row r="3" spans="1:30">
      <c r="A3" s="78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>
        <f t="shared" ref="O3:O66" si="1">M3/0.2</f>
        <v>0</v>
      </c>
      <c r="P3" s="78">
        <f t="shared" ref="P3:P66" si="2">O3-Q3</f>
        <v>-1</v>
      </c>
      <c r="Q3" s="78">
        <v>1</v>
      </c>
      <c r="R3" s="78" t="e">
        <f t="shared" ref="R3:R66" si="3">M3/O3*4</f>
        <v>#DIV/0!</v>
      </c>
      <c r="S3" s="78"/>
      <c r="T3" s="78"/>
      <c r="U3" s="78"/>
      <c r="V3" s="78"/>
      <c r="W3" s="78"/>
      <c r="X3" s="78"/>
      <c r="Y3" s="78"/>
      <c r="Z3" s="78"/>
      <c r="AA3" s="78"/>
      <c r="AB3" s="78"/>
      <c r="AC3" s="78" t="e">
        <f t="shared" si="0"/>
        <v>#DIV/0!</v>
      </c>
      <c r="AD3" s="78" t="e">
        <f t="shared" ref="AD3:AD66" si="4">AC3*1</f>
        <v>#DIV/0!</v>
      </c>
    </row>
    <row r="4" spans="1:30">
      <c r="A4" s="78">
        <v>3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>
        <f t="shared" si="1"/>
        <v>0</v>
      </c>
      <c r="P4" s="78">
        <f t="shared" si="2"/>
        <v>-1</v>
      </c>
      <c r="Q4" s="78">
        <v>1</v>
      </c>
      <c r="R4" s="78" t="e">
        <f t="shared" si="3"/>
        <v>#DIV/0!</v>
      </c>
      <c r="S4" s="78"/>
      <c r="T4" s="78"/>
      <c r="U4" s="78"/>
      <c r="V4" s="78"/>
      <c r="W4" s="78"/>
      <c r="X4" s="78"/>
      <c r="Y4" s="78"/>
      <c r="Z4" s="78"/>
      <c r="AA4" s="78"/>
      <c r="AB4" s="78"/>
      <c r="AC4" s="78" t="e">
        <f t="shared" si="0"/>
        <v>#DIV/0!</v>
      </c>
      <c r="AD4" s="78" t="e">
        <f t="shared" si="4"/>
        <v>#DIV/0!</v>
      </c>
    </row>
    <row r="5" spans="1:30">
      <c r="A5" s="78">
        <v>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>
        <f t="shared" si="1"/>
        <v>0</v>
      </c>
      <c r="P5" s="78">
        <f t="shared" si="2"/>
        <v>-1</v>
      </c>
      <c r="Q5" s="78">
        <v>1</v>
      </c>
      <c r="R5" s="78" t="e">
        <f t="shared" si="3"/>
        <v>#DIV/0!</v>
      </c>
      <c r="S5" s="78"/>
      <c r="T5" s="78"/>
      <c r="U5" s="78"/>
      <c r="V5" s="78"/>
      <c r="W5" s="78"/>
      <c r="X5" s="78"/>
      <c r="Y5" s="78"/>
      <c r="Z5" s="78"/>
      <c r="AA5" s="78"/>
      <c r="AB5" s="78"/>
      <c r="AC5" s="78" t="e">
        <f t="shared" si="0"/>
        <v>#DIV/0!</v>
      </c>
      <c r="AD5" s="78" t="e">
        <f t="shared" si="4"/>
        <v>#DIV/0!</v>
      </c>
    </row>
    <row r="6" spans="1:30">
      <c r="A6" s="78">
        <v>5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>
        <f t="shared" si="1"/>
        <v>0</v>
      </c>
      <c r="P6" s="78">
        <f t="shared" si="2"/>
        <v>-1</v>
      </c>
      <c r="Q6" s="78">
        <v>1</v>
      </c>
      <c r="R6" s="78" t="e">
        <f t="shared" si="3"/>
        <v>#DIV/0!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 t="e">
        <f t="shared" si="0"/>
        <v>#DIV/0!</v>
      </c>
      <c r="AD6" s="78" t="e">
        <f t="shared" si="4"/>
        <v>#DIV/0!</v>
      </c>
    </row>
    <row r="7" spans="1:30">
      <c r="A7" s="78">
        <v>6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>
        <f t="shared" si="1"/>
        <v>0</v>
      </c>
      <c r="P7" s="78">
        <f t="shared" si="2"/>
        <v>-1</v>
      </c>
      <c r="Q7" s="78">
        <v>1</v>
      </c>
      <c r="R7" s="78" t="e">
        <f t="shared" si="3"/>
        <v>#DIV/0!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 t="e">
        <f t="shared" si="0"/>
        <v>#DIV/0!</v>
      </c>
      <c r="AD7" s="78" t="e">
        <f t="shared" si="4"/>
        <v>#DIV/0!</v>
      </c>
    </row>
    <row r="8" spans="1:30">
      <c r="A8" s="78">
        <v>7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>
        <f t="shared" si="1"/>
        <v>0</v>
      </c>
      <c r="P8" s="78">
        <f t="shared" si="2"/>
        <v>-1</v>
      </c>
      <c r="Q8" s="78">
        <v>1</v>
      </c>
      <c r="R8" s="78" t="e">
        <f t="shared" si="3"/>
        <v>#DIV/0!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 t="e">
        <f t="shared" si="0"/>
        <v>#DIV/0!</v>
      </c>
      <c r="AD8" s="78" t="e">
        <f t="shared" si="4"/>
        <v>#DIV/0!</v>
      </c>
    </row>
    <row r="9" spans="1:30">
      <c r="A9" s="78">
        <v>8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>
        <f t="shared" si="1"/>
        <v>0</v>
      </c>
      <c r="P9" s="78">
        <f t="shared" si="2"/>
        <v>-1</v>
      </c>
      <c r="Q9" s="78">
        <v>1</v>
      </c>
      <c r="R9" s="78" t="e">
        <f t="shared" si="3"/>
        <v>#DIV/0!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 t="e">
        <f t="shared" si="0"/>
        <v>#DIV/0!</v>
      </c>
      <c r="AD9" s="78" t="e">
        <f t="shared" si="4"/>
        <v>#DIV/0!</v>
      </c>
    </row>
    <row r="10" spans="1:30">
      <c r="A10" s="78">
        <v>9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>
        <f t="shared" si="1"/>
        <v>0</v>
      </c>
      <c r="P10" s="78">
        <f t="shared" si="2"/>
        <v>-1</v>
      </c>
      <c r="Q10" s="78">
        <v>1</v>
      </c>
      <c r="R10" s="78" t="e">
        <f t="shared" si="3"/>
        <v>#DIV/0!</v>
      </c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 t="e">
        <f t="shared" si="0"/>
        <v>#DIV/0!</v>
      </c>
      <c r="AD10" s="78" t="e">
        <f t="shared" si="4"/>
        <v>#DIV/0!</v>
      </c>
    </row>
    <row r="11" spans="1:30">
      <c r="A11" s="78">
        <v>10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>
        <f t="shared" si="1"/>
        <v>0</v>
      </c>
      <c r="P11" s="78">
        <f t="shared" si="2"/>
        <v>-1</v>
      </c>
      <c r="Q11" s="78">
        <v>1</v>
      </c>
      <c r="R11" s="78" t="e">
        <f t="shared" si="3"/>
        <v>#DIV/0!</v>
      </c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 t="e">
        <f t="shared" si="0"/>
        <v>#DIV/0!</v>
      </c>
      <c r="AD11" s="78" t="e">
        <f t="shared" si="4"/>
        <v>#DIV/0!</v>
      </c>
    </row>
    <row r="12" spans="1:30">
      <c r="A12" s="78">
        <v>11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>
        <f t="shared" si="1"/>
        <v>0</v>
      </c>
      <c r="P12" s="78">
        <f t="shared" si="2"/>
        <v>-1</v>
      </c>
      <c r="Q12" s="78">
        <v>1</v>
      </c>
      <c r="R12" s="78" t="e">
        <f t="shared" si="3"/>
        <v>#DIV/0!</v>
      </c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 t="e">
        <f t="shared" si="0"/>
        <v>#DIV/0!</v>
      </c>
      <c r="AD12" s="78" t="e">
        <f t="shared" si="4"/>
        <v>#DIV/0!</v>
      </c>
    </row>
    <row r="13" spans="1:30">
      <c r="A13" s="78">
        <v>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>
        <f t="shared" si="1"/>
        <v>0</v>
      </c>
      <c r="P13" s="78">
        <f t="shared" si="2"/>
        <v>-1</v>
      </c>
      <c r="Q13" s="78">
        <v>1</v>
      </c>
      <c r="R13" s="78" t="e">
        <f t="shared" si="3"/>
        <v>#DIV/0!</v>
      </c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 t="e">
        <f t="shared" si="0"/>
        <v>#DIV/0!</v>
      </c>
      <c r="AD13" s="78" t="e">
        <f t="shared" si="4"/>
        <v>#DIV/0!</v>
      </c>
    </row>
    <row r="14" spans="1:30">
      <c r="A14" s="78">
        <v>13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>
        <f t="shared" si="1"/>
        <v>0</v>
      </c>
      <c r="P14" s="78">
        <f t="shared" si="2"/>
        <v>-1</v>
      </c>
      <c r="Q14" s="78">
        <v>1</v>
      </c>
      <c r="R14" s="78" t="e">
        <f t="shared" si="3"/>
        <v>#DIV/0!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 t="e">
        <f t="shared" si="0"/>
        <v>#DIV/0!</v>
      </c>
      <c r="AD14" s="78" t="e">
        <f t="shared" si="4"/>
        <v>#DIV/0!</v>
      </c>
    </row>
    <row r="15" spans="1:30">
      <c r="A15" s="78">
        <v>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>
        <f t="shared" si="1"/>
        <v>0</v>
      </c>
      <c r="P15" s="78">
        <f t="shared" si="2"/>
        <v>-1</v>
      </c>
      <c r="Q15" s="78">
        <v>1</v>
      </c>
      <c r="R15" s="78" t="e">
        <f t="shared" si="3"/>
        <v>#DIV/0!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 t="e">
        <f t="shared" si="0"/>
        <v>#DIV/0!</v>
      </c>
      <c r="AD15" s="78" t="e">
        <f t="shared" si="4"/>
        <v>#DIV/0!</v>
      </c>
    </row>
    <row r="16" spans="1:30">
      <c r="A16" s="78">
        <v>15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>
        <f t="shared" si="1"/>
        <v>0</v>
      </c>
      <c r="P16" s="78">
        <f t="shared" si="2"/>
        <v>-1</v>
      </c>
      <c r="Q16" s="78">
        <v>1</v>
      </c>
      <c r="R16" s="78" t="e">
        <f t="shared" si="3"/>
        <v>#DIV/0!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 t="e">
        <f t="shared" si="0"/>
        <v>#DIV/0!</v>
      </c>
      <c r="AD16" s="78" t="e">
        <f t="shared" si="4"/>
        <v>#DIV/0!</v>
      </c>
    </row>
    <row r="17" spans="1:30">
      <c r="A17" s="78">
        <v>16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>
        <f t="shared" si="1"/>
        <v>0</v>
      </c>
      <c r="P17" s="78">
        <f t="shared" si="2"/>
        <v>-1</v>
      </c>
      <c r="Q17" s="78">
        <v>1</v>
      </c>
      <c r="R17" s="78" t="e">
        <f t="shared" si="3"/>
        <v>#DIV/0!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 t="e">
        <f t="shared" si="0"/>
        <v>#DIV/0!</v>
      </c>
      <c r="AD17" s="78" t="e">
        <f t="shared" si="4"/>
        <v>#DIV/0!</v>
      </c>
    </row>
    <row r="18" spans="1:30">
      <c r="A18" s="78">
        <v>17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>
        <f t="shared" si="1"/>
        <v>0</v>
      </c>
      <c r="P18" s="78">
        <f t="shared" si="2"/>
        <v>-1</v>
      </c>
      <c r="Q18" s="78">
        <v>1</v>
      </c>
      <c r="R18" s="78" t="e">
        <f t="shared" si="3"/>
        <v>#DIV/0!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 t="e">
        <f t="shared" si="0"/>
        <v>#DIV/0!</v>
      </c>
      <c r="AD18" s="78" t="e">
        <f t="shared" si="4"/>
        <v>#DIV/0!</v>
      </c>
    </row>
    <row r="19" spans="1:30">
      <c r="A19" s="78">
        <v>18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>
        <f t="shared" si="1"/>
        <v>0</v>
      </c>
      <c r="P19" s="78">
        <f t="shared" si="2"/>
        <v>-1</v>
      </c>
      <c r="Q19" s="78">
        <v>1</v>
      </c>
      <c r="R19" s="78" t="e">
        <f t="shared" si="3"/>
        <v>#DIV/0!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 t="e">
        <f t="shared" si="0"/>
        <v>#DIV/0!</v>
      </c>
      <c r="AD19" s="78" t="e">
        <f t="shared" si="4"/>
        <v>#DIV/0!</v>
      </c>
    </row>
    <row r="20" spans="1:30">
      <c r="A20" s="78">
        <v>19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>
        <f t="shared" si="1"/>
        <v>0</v>
      </c>
      <c r="P20" s="78">
        <f t="shared" si="2"/>
        <v>-1</v>
      </c>
      <c r="Q20" s="78">
        <v>1</v>
      </c>
      <c r="R20" s="78" t="e">
        <f t="shared" si="3"/>
        <v>#DIV/0!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 t="e">
        <f t="shared" si="0"/>
        <v>#DIV/0!</v>
      </c>
      <c r="AD20" s="78" t="e">
        <f t="shared" si="4"/>
        <v>#DIV/0!</v>
      </c>
    </row>
    <row r="21" spans="1:30">
      <c r="A21" s="78">
        <v>20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>
        <f t="shared" si="1"/>
        <v>0</v>
      </c>
      <c r="P21" s="78">
        <f t="shared" si="2"/>
        <v>-1</v>
      </c>
      <c r="Q21" s="78">
        <v>1</v>
      </c>
      <c r="R21" s="78" t="e">
        <f t="shared" si="3"/>
        <v>#DIV/0!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 t="e">
        <f t="shared" si="0"/>
        <v>#DIV/0!</v>
      </c>
      <c r="AD21" s="78" t="e">
        <f t="shared" si="4"/>
        <v>#DIV/0!</v>
      </c>
    </row>
    <row r="22" spans="1:30">
      <c r="A22" s="78">
        <v>21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>
        <f t="shared" si="1"/>
        <v>0</v>
      </c>
      <c r="P22" s="78">
        <f t="shared" si="2"/>
        <v>-1</v>
      </c>
      <c r="Q22" s="78">
        <v>1</v>
      </c>
      <c r="R22" s="78" t="e">
        <f t="shared" si="3"/>
        <v>#DIV/0!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 t="e">
        <f t="shared" si="0"/>
        <v>#DIV/0!</v>
      </c>
      <c r="AD22" s="78" t="e">
        <f t="shared" si="4"/>
        <v>#DIV/0!</v>
      </c>
    </row>
    <row r="23" spans="1:30">
      <c r="A23" s="78">
        <v>22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>
        <f t="shared" si="1"/>
        <v>0</v>
      </c>
      <c r="P23" s="78">
        <f t="shared" si="2"/>
        <v>-1</v>
      </c>
      <c r="Q23" s="78">
        <v>1</v>
      </c>
      <c r="R23" s="78" t="e">
        <f t="shared" si="3"/>
        <v>#DIV/0!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 t="e">
        <f t="shared" si="0"/>
        <v>#DIV/0!</v>
      </c>
      <c r="AD23" s="78" t="e">
        <f t="shared" si="4"/>
        <v>#DIV/0!</v>
      </c>
    </row>
    <row r="24" spans="1:30">
      <c r="A24" s="78">
        <v>23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>
        <f t="shared" si="1"/>
        <v>0</v>
      </c>
      <c r="P24" s="78">
        <f t="shared" si="2"/>
        <v>-1</v>
      </c>
      <c r="Q24" s="78">
        <v>1</v>
      </c>
      <c r="R24" s="78" t="e">
        <f t="shared" si="3"/>
        <v>#DIV/0!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 t="e">
        <f t="shared" si="0"/>
        <v>#DIV/0!</v>
      </c>
      <c r="AD24" s="78" t="e">
        <f t="shared" si="4"/>
        <v>#DIV/0!</v>
      </c>
    </row>
    <row r="25" spans="1:30">
      <c r="A25" s="78">
        <v>24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>
        <f t="shared" si="1"/>
        <v>0</v>
      </c>
      <c r="P25" s="78">
        <f t="shared" si="2"/>
        <v>-1</v>
      </c>
      <c r="Q25" s="78">
        <v>1</v>
      </c>
      <c r="R25" s="78" t="e">
        <f t="shared" si="3"/>
        <v>#DIV/0!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 t="e">
        <f t="shared" si="0"/>
        <v>#DIV/0!</v>
      </c>
      <c r="AD25" s="78" t="e">
        <f t="shared" si="4"/>
        <v>#DIV/0!</v>
      </c>
    </row>
    <row r="26" spans="1:30">
      <c r="A26" s="78">
        <v>25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>
        <f t="shared" si="1"/>
        <v>0</v>
      </c>
      <c r="P26" s="78">
        <f t="shared" si="2"/>
        <v>-1</v>
      </c>
      <c r="Q26" s="78">
        <v>1</v>
      </c>
      <c r="R26" s="78" t="e">
        <f t="shared" si="3"/>
        <v>#DIV/0!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 t="e">
        <f t="shared" si="0"/>
        <v>#DIV/0!</v>
      </c>
      <c r="AD26" s="78" t="e">
        <f t="shared" si="4"/>
        <v>#DIV/0!</v>
      </c>
    </row>
    <row r="27" spans="1:30">
      <c r="A27" s="78">
        <v>26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>
        <f t="shared" si="1"/>
        <v>0</v>
      </c>
      <c r="P27" s="78">
        <f t="shared" si="2"/>
        <v>-1</v>
      </c>
      <c r="Q27" s="78">
        <v>1</v>
      </c>
      <c r="R27" s="78" t="e">
        <f t="shared" si="3"/>
        <v>#DIV/0!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 t="e">
        <f t="shared" si="0"/>
        <v>#DIV/0!</v>
      </c>
      <c r="AD27" s="78" t="e">
        <f t="shared" si="4"/>
        <v>#DIV/0!</v>
      </c>
    </row>
    <row r="28" spans="1:30">
      <c r="A28" s="78">
        <v>27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>
        <f t="shared" si="1"/>
        <v>0</v>
      </c>
      <c r="P28" s="78">
        <f t="shared" si="2"/>
        <v>-1</v>
      </c>
      <c r="Q28" s="78">
        <v>1</v>
      </c>
      <c r="R28" s="78" t="e">
        <f t="shared" si="3"/>
        <v>#DIV/0!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 t="e">
        <f t="shared" si="0"/>
        <v>#DIV/0!</v>
      </c>
      <c r="AD28" s="78" t="e">
        <f t="shared" si="4"/>
        <v>#DIV/0!</v>
      </c>
    </row>
    <row r="29" spans="1:30">
      <c r="A29" s="78">
        <v>28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>
        <f t="shared" si="1"/>
        <v>0</v>
      </c>
      <c r="P29" s="78">
        <f t="shared" si="2"/>
        <v>-1</v>
      </c>
      <c r="Q29" s="78">
        <v>1</v>
      </c>
      <c r="R29" s="78" t="e">
        <f t="shared" si="3"/>
        <v>#DIV/0!</v>
      </c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 t="e">
        <f t="shared" si="0"/>
        <v>#DIV/0!</v>
      </c>
      <c r="AD29" s="78" t="e">
        <f t="shared" si="4"/>
        <v>#DIV/0!</v>
      </c>
    </row>
    <row r="30" spans="1:30">
      <c r="A30" s="78">
        <v>29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>
        <f t="shared" si="1"/>
        <v>0</v>
      </c>
      <c r="P30" s="78">
        <f t="shared" si="2"/>
        <v>-1</v>
      </c>
      <c r="Q30" s="78">
        <v>1</v>
      </c>
      <c r="R30" s="78" t="e">
        <f t="shared" si="3"/>
        <v>#DIV/0!</v>
      </c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 t="e">
        <f t="shared" si="0"/>
        <v>#DIV/0!</v>
      </c>
      <c r="AD30" s="78" t="e">
        <f t="shared" si="4"/>
        <v>#DIV/0!</v>
      </c>
    </row>
    <row r="31" spans="1:30">
      <c r="A31" s="78">
        <v>30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>
        <f t="shared" si="1"/>
        <v>0</v>
      </c>
      <c r="P31" s="78">
        <f t="shared" si="2"/>
        <v>-1</v>
      </c>
      <c r="Q31" s="78">
        <v>1</v>
      </c>
      <c r="R31" s="78" t="e">
        <f t="shared" si="3"/>
        <v>#DIV/0!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 t="e">
        <f t="shared" si="0"/>
        <v>#DIV/0!</v>
      </c>
      <c r="AD31" s="78" t="e">
        <f t="shared" si="4"/>
        <v>#DIV/0!</v>
      </c>
    </row>
    <row r="32" spans="1:30">
      <c r="A32" s="78">
        <v>31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>
        <f t="shared" si="1"/>
        <v>0</v>
      </c>
      <c r="P32" s="78">
        <f t="shared" si="2"/>
        <v>-1</v>
      </c>
      <c r="Q32" s="78">
        <v>1</v>
      </c>
      <c r="R32" s="78" t="e">
        <f t="shared" si="3"/>
        <v>#DIV/0!</v>
      </c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 t="e">
        <f t="shared" si="0"/>
        <v>#DIV/0!</v>
      </c>
      <c r="AD32" s="78" t="e">
        <f t="shared" si="4"/>
        <v>#DIV/0!</v>
      </c>
    </row>
    <row r="33" spans="1:30">
      <c r="A33" s="78">
        <v>32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>
        <f t="shared" si="1"/>
        <v>0</v>
      </c>
      <c r="P33" s="78">
        <f t="shared" si="2"/>
        <v>-1</v>
      </c>
      <c r="Q33" s="78">
        <v>1</v>
      </c>
      <c r="R33" s="78" t="e">
        <f t="shared" si="3"/>
        <v>#DIV/0!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 t="e">
        <f t="shared" si="0"/>
        <v>#DIV/0!</v>
      </c>
      <c r="AD33" s="78" t="e">
        <f t="shared" si="4"/>
        <v>#DIV/0!</v>
      </c>
    </row>
    <row r="34" spans="1:30">
      <c r="A34" s="78">
        <v>33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>
        <f t="shared" si="1"/>
        <v>0</v>
      </c>
      <c r="P34" s="78">
        <f t="shared" si="2"/>
        <v>-1</v>
      </c>
      <c r="Q34" s="78">
        <v>1</v>
      </c>
      <c r="R34" s="78" t="e">
        <f t="shared" si="3"/>
        <v>#DIV/0!</v>
      </c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 t="e">
        <f t="shared" ref="AC34:AC65" si="5">(MAX($AA$2:$AA$97))/AA34</f>
        <v>#DIV/0!</v>
      </c>
      <c r="AD34" s="78" t="e">
        <f t="shared" si="4"/>
        <v>#DIV/0!</v>
      </c>
    </row>
    <row r="35" spans="1:30">
      <c r="A35" s="78">
        <v>34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>
        <f t="shared" si="1"/>
        <v>0</v>
      </c>
      <c r="P35" s="78">
        <f t="shared" si="2"/>
        <v>-1</v>
      </c>
      <c r="Q35" s="78">
        <v>1</v>
      </c>
      <c r="R35" s="78" t="e">
        <f t="shared" si="3"/>
        <v>#DIV/0!</v>
      </c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 t="e">
        <f t="shared" si="5"/>
        <v>#DIV/0!</v>
      </c>
      <c r="AD35" s="78" t="e">
        <f t="shared" si="4"/>
        <v>#DIV/0!</v>
      </c>
    </row>
    <row r="36" spans="1:30">
      <c r="A36" s="78">
        <v>35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>
        <f t="shared" si="1"/>
        <v>0</v>
      </c>
      <c r="P36" s="78">
        <f t="shared" si="2"/>
        <v>-1</v>
      </c>
      <c r="Q36" s="78">
        <v>1</v>
      </c>
      <c r="R36" s="78" t="e">
        <f t="shared" si="3"/>
        <v>#DIV/0!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 t="e">
        <f t="shared" si="5"/>
        <v>#DIV/0!</v>
      </c>
      <c r="AD36" s="78" t="e">
        <f t="shared" si="4"/>
        <v>#DIV/0!</v>
      </c>
    </row>
    <row r="37" spans="1:30">
      <c r="A37" s="78">
        <v>36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>
        <f t="shared" si="1"/>
        <v>0</v>
      </c>
      <c r="P37" s="78">
        <f t="shared" si="2"/>
        <v>-1</v>
      </c>
      <c r="Q37" s="78">
        <v>1</v>
      </c>
      <c r="R37" s="78" t="e">
        <f t="shared" si="3"/>
        <v>#DIV/0!</v>
      </c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 t="e">
        <f t="shared" si="5"/>
        <v>#DIV/0!</v>
      </c>
      <c r="AD37" s="78" t="e">
        <f t="shared" si="4"/>
        <v>#DIV/0!</v>
      </c>
    </row>
    <row r="38" spans="1:30">
      <c r="A38" s="78">
        <v>37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>
        <f t="shared" si="1"/>
        <v>0</v>
      </c>
      <c r="P38" s="78">
        <f t="shared" si="2"/>
        <v>-1</v>
      </c>
      <c r="Q38" s="78">
        <v>1</v>
      </c>
      <c r="R38" s="78" t="e">
        <f t="shared" si="3"/>
        <v>#DIV/0!</v>
      </c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 t="e">
        <f t="shared" si="5"/>
        <v>#DIV/0!</v>
      </c>
      <c r="AD38" s="78" t="e">
        <f t="shared" si="4"/>
        <v>#DIV/0!</v>
      </c>
    </row>
    <row r="39" spans="1:30">
      <c r="A39" s="78">
        <v>38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>
        <f t="shared" si="1"/>
        <v>0</v>
      </c>
      <c r="P39" s="78">
        <f t="shared" si="2"/>
        <v>-1</v>
      </c>
      <c r="Q39" s="78">
        <v>1</v>
      </c>
      <c r="R39" s="78" t="e">
        <f t="shared" si="3"/>
        <v>#DIV/0!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 t="e">
        <f t="shared" si="5"/>
        <v>#DIV/0!</v>
      </c>
      <c r="AD39" s="78" t="e">
        <f t="shared" si="4"/>
        <v>#DIV/0!</v>
      </c>
    </row>
    <row r="40" spans="1:30">
      <c r="A40" s="78">
        <v>39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>
        <f t="shared" si="1"/>
        <v>0</v>
      </c>
      <c r="P40" s="78">
        <f t="shared" si="2"/>
        <v>-1</v>
      </c>
      <c r="Q40" s="78">
        <v>1</v>
      </c>
      <c r="R40" s="78" t="e">
        <f t="shared" si="3"/>
        <v>#DIV/0!</v>
      </c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 t="e">
        <f t="shared" si="5"/>
        <v>#DIV/0!</v>
      </c>
      <c r="AD40" s="78" t="e">
        <f t="shared" si="4"/>
        <v>#DIV/0!</v>
      </c>
    </row>
    <row r="41" spans="1:30">
      <c r="A41" s="78">
        <v>40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>
        <f t="shared" si="1"/>
        <v>0</v>
      </c>
      <c r="P41" s="78">
        <f t="shared" si="2"/>
        <v>-1</v>
      </c>
      <c r="Q41" s="78">
        <v>1</v>
      </c>
      <c r="R41" s="78" t="e">
        <f t="shared" si="3"/>
        <v>#DIV/0!</v>
      </c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 t="e">
        <f t="shared" si="5"/>
        <v>#DIV/0!</v>
      </c>
      <c r="AD41" s="78" t="e">
        <f t="shared" si="4"/>
        <v>#DIV/0!</v>
      </c>
    </row>
    <row r="42" spans="1:30">
      <c r="A42" s="78">
        <v>41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>
        <f t="shared" si="1"/>
        <v>0</v>
      </c>
      <c r="P42" s="78">
        <f t="shared" si="2"/>
        <v>-1</v>
      </c>
      <c r="Q42" s="78">
        <v>1</v>
      </c>
      <c r="R42" s="78" t="e">
        <f t="shared" si="3"/>
        <v>#DIV/0!</v>
      </c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 t="e">
        <f t="shared" si="5"/>
        <v>#DIV/0!</v>
      </c>
      <c r="AD42" s="78" t="e">
        <f t="shared" si="4"/>
        <v>#DIV/0!</v>
      </c>
    </row>
    <row r="43" spans="1:30">
      <c r="A43" s="78">
        <v>42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>
        <f t="shared" si="1"/>
        <v>0</v>
      </c>
      <c r="P43" s="78">
        <f t="shared" si="2"/>
        <v>-1</v>
      </c>
      <c r="Q43" s="78">
        <v>1</v>
      </c>
      <c r="R43" s="78" t="e">
        <f t="shared" si="3"/>
        <v>#DIV/0!</v>
      </c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 t="e">
        <f t="shared" si="5"/>
        <v>#DIV/0!</v>
      </c>
      <c r="AD43" s="78" t="e">
        <f t="shared" si="4"/>
        <v>#DIV/0!</v>
      </c>
    </row>
    <row r="44" spans="1:30">
      <c r="A44" s="78">
        <v>43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>
        <f t="shared" si="1"/>
        <v>0</v>
      </c>
      <c r="P44" s="78">
        <f t="shared" si="2"/>
        <v>-1</v>
      </c>
      <c r="Q44" s="78">
        <v>1</v>
      </c>
      <c r="R44" s="78" t="e">
        <f t="shared" si="3"/>
        <v>#DIV/0!</v>
      </c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 t="e">
        <f t="shared" si="5"/>
        <v>#DIV/0!</v>
      </c>
      <c r="AD44" s="78" t="e">
        <f t="shared" si="4"/>
        <v>#DIV/0!</v>
      </c>
    </row>
    <row r="45" spans="1:30">
      <c r="A45" s="78">
        <v>44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>
        <f t="shared" si="1"/>
        <v>0</v>
      </c>
      <c r="P45" s="78">
        <f t="shared" si="2"/>
        <v>-1</v>
      </c>
      <c r="Q45" s="78">
        <v>1</v>
      </c>
      <c r="R45" s="78" t="e">
        <f t="shared" si="3"/>
        <v>#DIV/0!</v>
      </c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 t="e">
        <f t="shared" si="5"/>
        <v>#DIV/0!</v>
      </c>
      <c r="AD45" s="78" t="e">
        <f t="shared" si="4"/>
        <v>#DIV/0!</v>
      </c>
    </row>
    <row r="46" spans="1:30">
      <c r="A46" s="78">
        <v>45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>
        <f t="shared" si="1"/>
        <v>0</v>
      </c>
      <c r="P46" s="78">
        <f t="shared" si="2"/>
        <v>-1</v>
      </c>
      <c r="Q46" s="78">
        <v>1</v>
      </c>
      <c r="R46" s="78" t="e">
        <f t="shared" si="3"/>
        <v>#DIV/0!</v>
      </c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 t="e">
        <f t="shared" si="5"/>
        <v>#DIV/0!</v>
      </c>
      <c r="AD46" s="78" t="e">
        <f t="shared" si="4"/>
        <v>#DIV/0!</v>
      </c>
    </row>
    <row r="47" spans="1:30">
      <c r="A47" s="78">
        <v>46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>
        <f t="shared" si="1"/>
        <v>0</v>
      </c>
      <c r="P47" s="78">
        <f t="shared" si="2"/>
        <v>-1</v>
      </c>
      <c r="Q47" s="78">
        <v>1</v>
      </c>
      <c r="R47" s="78" t="e">
        <f t="shared" si="3"/>
        <v>#DIV/0!</v>
      </c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 t="e">
        <f t="shared" si="5"/>
        <v>#DIV/0!</v>
      </c>
      <c r="AD47" s="78" t="e">
        <f t="shared" si="4"/>
        <v>#DIV/0!</v>
      </c>
    </row>
    <row r="48" spans="1:30">
      <c r="A48" s="78">
        <v>47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>
        <f t="shared" si="1"/>
        <v>0</v>
      </c>
      <c r="P48" s="78">
        <f t="shared" si="2"/>
        <v>-1</v>
      </c>
      <c r="Q48" s="78">
        <v>1</v>
      </c>
      <c r="R48" s="78" t="e">
        <f t="shared" si="3"/>
        <v>#DIV/0!</v>
      </c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 t="e">
        <f t="shared" si="5"/>
        <v>#DIV/0!</v>
      </c>
      <c r="AD48" s="78" t="e">
        <f t="shared" si="4"/>
        <v>#DIV/0!</v>
      </c>
    </row>
    <row r="49" spans="1:30">
      <c r="A49" s="78">
        <v>48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>
        <f t="shared" si="1"/>
        <v>0</v>
      </c>
      <c r="P49" s="78">
        <f t="shared" si="2"/>
        <v>-1</v>
      </c>
      <c r="Q49" s="78">
        <v>1</v>
      </c>
      <c r="R49" s="78" t="e">
        <f t="shared" si="3"/>
        <v>#DIV/0!</v>
      </c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 t="e">
        <f t="shared" si="5"/>
        <v>#DIV/0!</v>
      </c>
      <c r="AD49" s="78" t="e">
        <f t="shared" si="4"/>
        <v>#DIV/0!</v>
      </c>
    </row>
    <row r="50" spans="1:30">
      <c r="A50" s="78">
        <v>49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>
        <f t="shared" si="1"/>
        <v>0</v>
      </c>
      <c r="P50" s="78">
        <f t="shared" si="2"/>
        <v>-1</v>
      </c>
      <c r="Q50" s="78">
        <v>1</v>
      </c>
      <c r="R50" s="78" t="e">
        <f t="shared" si="3"/>
        <v>#DIV/0!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 t="e">
        <f t="shared" si="5"/>
        <v>#DIV/0!</v>
      </c>
      <c r="AD50" s="78" t="e">
        <f t="shared" si="4"/>
        <v>#DIV/0!</v>
      </c>
    </row>
    <row r="51" spans="1:30">
      <c r="A51" s="78">
        <v>50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>
        <f t="shared" si="1"/>
        <v>0</v>
      </c>
      <c r="P51" s="78">
        <f t="shared" si="2"/>
        <v>-1</v>
      </c>
      <c r="Q51" s="78">
        <v>1</v>
      </c>
      <c r="R51" s="78" t="e">
        <f t="shared" si="3"/>
        <v>#DIV/0!</v>
      </c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 t="e">
        <f t="shared" si="5"/>
        <v>#DIV/0!</v>
      </c>
      <c r="AD51" s="78" t="e">
        <f t="shared" si="4"/>
        <v>#DIV/0!</v>
      </c>
    </row>
    <row r="52" spans="1:30">
      <c r="A52" s="78">
        <v>51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>
        <f t="shared" si="1"/>
        <v>0</v>
      </c>
      <c r="P52" s="78">
        <f t="shared" si="2"/>
        <v>-1</v>
      </c>
      <c r="Q52" s="78">
        <v>1</v>
      </c>
      <c r="R52" s="78" t="e">
        <f t="shared" si="3"/>
        <v>#DIV/0!</v>
      </c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 t="e">
        <f t="shared" si="5"/>
        <v>#DIV/0!</v>
      </c>
      <c r="AD52" s="78" t="e">
        <f t="shared" si="4"/>
        <v>#DIV/0!</v>
      </c>
    </row>
    <row r="53" spans="1:30">
      <c r="A53" s="78">
        <v>52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>
        <f t="shared" si="1"/>
        <v>0</v>
      </c>
      <c r="P53" s="78">
        <f t="shared" si="2"/>
        <v>-1</v>
      </c>
      <c r="Q53" s="78">
        <v>1</v>
      </c>
      <c r="R53" s="78" t="e">
        <f t="shared" si="3"/>
        <v>#DIV/0!</v>
      </c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 t="e">
        <f t="shared" si="5"/>
        <v>#DIV/0!</v>
      </c>
      <c r="AD53" s="78" t="e">
        <f t="shared" si="4"/>
        <v>#DIV/0!</v>
      </c>
    </row>
    <row r="54" spans="1:30">
      <c r="A54" s="78">
        <v>53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>
        <f t="shared" si="1"/>
        <v>0</v>
      </c>
      <c r="P54" s="78">
        <f t="shared" si="2"/>
        <v>-1</v>
      </c>
      <c r="Q54" s="78">
        <v>1</v>
      </c>
      <c r="R54" s="78" t="e">
        <f t="shared" si="3"/>
        <v>#DIV/0!</v>
      </c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 t="e">
        <f t="shared" si="5"/>
        <v>#DIV/0!</v>
      </c>
      <c r="AD54" s="78" t="e">
        <f t="shared" si="4"/>
        <v>#DIV/0!</v>
      </c>
    </row>
    <row r="55" spans="1:30">
      <c r="A55" s="78">
        <v>54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>
        <f t="shared" si="1"/>
        <v>0</v>
      </c>
      <c r="P55" s="78">
        <f t="shared" si="2"/>
        <v>-1</v>
      </c>
      <c r="Q55" s="78">
        <v>1</v>
      </c>
      <c r="R55" s="78" t="e">
        <f t="shared" si="3"/>
        <v>#DIV/0!</v>
      </c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 t="e">
        <f t="shared" si="5"/>
        <v>#DIV/0!</v>
      </c>
      <c r="AD55" s="78" t="e">
        <f t="shared" si="4"/>
        <v>#DIV/0!</v>
      </c>
    </row>
    <row r="56" spans="1:30">
      <c r="A56" s="78">
        <v>55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>
        <f t="shared" si="1"/>
        <v>0</v>
      </c>
      <c r="P56" s="78">
        <f t="shared" si="2"/>
        <v>-1</v>
      </c>
      <c r="Q56" s="78">
        <v>1</v>
      </c>
      <c r="R56" s="78" t="e">
        <f t="shared" si="3"/>
        <v>#DIV/0!</v>
      </c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 t="e">
        <f t="shared" si="5"/>
        <v>#DIV/0!</v>
      </c>
      <c r="AD56" s="78" t="e">
        <f t="shared" si="4"/>
        <v>#DIV/0!</v>
      </c>
    </row>
    <row r="57" spans="1:30">
      <c r="A57" s="78">
        <v>56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>
        <f t="shared" si="1"/>
        <v>0</v>
      </c>
      <c r="P57" s="78">
        <f t="shared" si="2"/>
        <v>-1</v>
      </c>
      <c r="Q57" s="78">
        <v>1</v>
      </c>
      <c r="R57" s="78" t="e">
        <f t="shared" si="3"/>
        <v>#DIV/0!</v>
      </c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 t="e">
        <f t="shared" si="5"/>
        <v>#DIV/0!</v>
      </c>
      <c r="AD57" s="78" t="e">
        <f t="shared" si="4"/>
        <v>#DIV/0!</v>
      </c>
    </row>
    <row r="58" spans="1:30">
      <c r="A58" s="78">
        <v>57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>
        <f t="shared" si="1"/>
        <v>0</v>
      </c>
      <c r="P58" s="78">
        <f t="shared" si="2"/>
        <v>-1</v>
      </c>
      <c r="Q58" s="78">
        <v>1</v>
      </c>
      <c r="R58" s="78" t="e">
        <f t="shared" si="3"/>
        <v>#DIV/0!</v>
      </c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 t="e">
        <f t="shared" si="5"/>
        <v>#DIV/0!</v>
      </c>
      <c r="AD58" s="78" t="e">
        <f t="shared" si="4"/>
        <v>#DIV/0!</v>
      </c>
    </row>
    <row r="59" spans="1:30">
      <c r="A59" s="78">
        <v>58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>
        <f t="shared" si="1"/>
        <v>0</v>
      </c>
      <c r="P59" s="78">
        <f t="shared" si="2"/>
        <v>-1</v>
      </c>
      <c r="Q59" s="78">
        <v>1</v>
      </c>
      <c r="R59" s="78" t="e">
        <f t="shared" si="3"/>
        <v>#DIV/0!</v>
      </c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 t="e">
        <f t="shared" si="5"/>
        <v>#DIV/0!</v>
      </c>
      <c r="AD59" s="78" t="e">
        <f t="shared" si="4"/>
        <v>#DIV/0!</v>
      </c>
    </row>
    <row r="60" spans="1:30">
      <c r="A60" s="78">
        <v>59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>
        <f t="shared" si="1"/>
        <v>0</v>
      </c>
      <c r="P60" s="78">
        <f t="shared" si="2"/>
        <v>-1</v>
      </c>
      <c r="Q60" s="78">
        <v>1</v>
      </c>
      <c r="R60" s="78" t="e">
        <f t="shared" si="3"/>
        <v>#DIV/0!</v>
      </c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 t="e">
        <f t="shared" si="5"/>
        <v>#DIV/0!</v>
      </c>
      <c r="AD60" s="78" t="e">
        <f t="shared" si="4"/>
        <v>#DIV/0!</v>
      </c>
    </row>
    <row r="61" spans="1:30">
      <c r="A61" s="78">
        <v>60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>
        <f t="shared" si="1"/>
        <v>0</v>
      </c>
      <c r="P61" s="78">
        <f t="shared" si="2"/>
        <v>-1</v>
      </c>
      <c r="Q61" s="78">
        <v>1</v>
      </c>
      <c r="R61" s="78" t="e">
        <f t="shared" si="3"/>
        <v>#DIV/0!</v>
      </c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 t="e">
        <f t="shared" si="5"/>
        <v>#DIV/0!</v>
      </c>
      <c r="AD61" s="78" t="e">
        <f t="shared" si="4"/>
        <v>#DIV/0!</v>
      </c>
    </row>
    <row r="62" spans="1:30">
      <c r="A62" s="78">
        <v>61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>
        <f t="shared" si="1"/>
        <v>0</v>
      </c>
      <c r="P62" s="78">
        <f t="shared" si="2"/>
        <v>-1</v>
      </c>
      <c r="Q62" s="78">
        <v>1</v>
      </c>
      <c r="R62" s="78" t="e">
        <f t="shared" si="3"/>
        <v>#DIV/0!</v>
      </c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 t="e">
        <f t="shared" si="5"/>
        <v>#DIV/0!</v>
      </c>
      <c r="AD62" s="78" t="e">
        <f t="shared" si="4"/>
        <v>#DIV/0!</v>
      </c>
    </row>
    <row r="63" spans="1:30">
      <c r="A63" s="78">
        <v>62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>
        <f t="shared" si="1"/>
        <v>0</v>
      </c>
      <c r="P63" s="78">
        <f t="shared" si="2"/>
        <v>-1</v>
      </c>
      <c r="Q63" s="78">
        <v>1</v>
      </c>
      <c r="R63" s="78" t="e">
        <f t="shared" si="3"/>
        <v>#DIV/0!</v>
      </c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 t="e">
        <f t="shared" si="5"/>
        <v>#DIV/0!</v>
      </c>
      <c r="AD63" s="78" t="e">
        <f t="shared" si="4"/>
        <v>#DIV/0!</v>
      </c>
    </row>
    <row r="64" spans="1:30">
      <c r="A64" s="78">
        <v>63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>
        <f t="shared" si="1"/>
        <v>0</v>
      </c>
      <c r="P64" s="78">
        <f t="shared" si="2"/>
        <v>-1</v>
      </c>
      <c r="Q64" s="78">
        <v>1</v>
      </c>
      <c r="R64" s="78" t="e">
        <f t="shared" si="3"/>
        <v>#DIV/0!</v>
      </c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 t="e">
        <f t="shared" si="5"/>
        <v>#DIV/0!</v>
      </c>
      <c r="AD64" s="78" t="e">
        <f t="shared" si="4"/>
        <v>#DIV/0!</v>
      </c>
    </row>
    <row r="65" spans="1:30">
      <c r="A65" s="78">
        <v>64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>
        <f t="shared" si="1"/>
        <v>0</v>
      </c>
      <c r="P65" s="78">
        <f t="shared" si="2"/>
        <v>-1</v>
      </c>
      <c r="Q65" s="78">
        <v>1</v>
      </c>
      <c r="R65" s="78" t="e">
        <f t="shared" si="3"/>
        <v>#DIV/0!</v>
      </c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 t="e">
        <f t="shared" si="5"/>
        <v>#DIV/0!</v>
      </c>
      <c r="AD65" s="78" t="e">
        <f t="shared" si="4"/>
        <v>#DIV/0!</v>
      </c>
    </row>
    <row r="66" spans="1:30">
      <c r="A66" s="78">
        <v>65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>
        <f t="shared" si="1"/>
        <v>0</v>
      </c>
      <c r="P66" s="78">
        <f t="shared" si="2"/>
        <v>-1</v>
      </c>
      <c r="Q66" s="78">
        <v>1</v>
      </c>
      <c r="R66" s="78" t="e">
        <f t="shared" si="3"/>
        <v>#DIV/0!</v>
      </c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 t="e">
        <f t="shared" ref="AC66:AC97" si="6">(MAX($AA$2:$AA$97))/AA66</f>
        <v>#DIV/0!</v>
      </c>
      <c r="AD66" s="78" t="e">
        <f t="shared" si="4"/>
        <v>#DIV/0!</v>
      </c>
    </row>
    <row r="67" spans="1:30">
      <c r="A67" s="78">
        <v>66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>
        <f t="shared" ref="O67:O97" si="7">M67/0.2</f>
        <v>0</v>
      </c>
      <c r="P67" s="78">
        <f t="shared" ref="P67:P97" si="8">O67-Q67</f>
        <v>-1</v>
      </c>
      <c r="Q67" s="78">
        <v>1</v>
      </c>
      <c r="R67" s="78" t="e">
        <f t="shared" ref="R67:R97" si="9">M67/O67*4</f>
        <v>#DIV/0!</v>
      </c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 t="e">
        <f t="shared" si="6"/>
        <v>#DIV/0!</v>
      </c>
      <c r="AD67" s="78" t="e">
        <f t="shared" ref="AD67:AD97" si="10">AC67*1</f>
        <v>#DIV/0!</v>
      </c>
    </row>
    <row r="68" spans="1:30">
      <c r="A68" s="78">
        <v>67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>
        <f t="shared" si="7"/>
        <v>0</v>
      </c>
      <c r="P68" s="78">
        <f t="shared" si="8"/>
        <v>-1</v>
      </c>
      <c r="Q68" s="78">
        <v>1</v>
      </c>
      <c r="R68" s="78" t="e">
        <f t="shared" si="9"/>
        <v>#DIV/0!</v>
      </c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 t="e">
        <f t="shared" si="6"/>
        <v>#DIV/0!</v>
      </c>
      <c r="AD68" s="78" t="e">
        <f t="shared" si="10"/>
        <v>#DIV/0!</v>
      </c>
    </row>
    <row r="69" spans="1:30">
      <c r="A69" s="78">
        <v>68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>
        <f t="shared" si="7"/>
        <v>0</v>
      </c>
      <c r="P69" s="78">
        <f t="shared" si="8"/>
        <v>-1</v>
      </c>
      <c r="Q69" s="78">
        <v>1</v>
      </c>
      <c r="R69" s="78" t="e">
        <f t="shared" si="9"/>
        <v>#DIV/0!</v>
      </c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 t="e">
        <f t="shared" si="6"/>
        <v>#DIV/0!</v>
      </c>
      <c r="AD69" s="78" t="e">
        <f t="shared" si="10"/>
        <v>#DIV/0!</v>
      </c>
    </row>
    <row r="70" spans="1:30">
      <c r="A70" s="78">
        <v>69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>
        <f t="shared" si="7"/>
        <v>0</v>
      </c>
      <c r="P70" s="78">
        <f t="shared" si="8"/>
        <v>-1</v>
      </c>
      <c r="Q70" s="78">
        <v>1</v>
      </c>
      <c r="R70" s="78" t="e">
        <f t="shared" si="9"/>
        <v>#DIV/0!</v>
      </c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 t="e">
        <f t="shared" si="6"/>
        <v>#DIV/0!</v>
      </c>
      <c r="AD70" s="78" t="e">
        <f t="shared" si="10"/>
        <v>#DIV/0!</v>
      </c>
    </row>
    <row r="71" spans="1:30">
      <c r="A71" s="78">
        <v>70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>
        <f t="shared" si="7"/>
        <v>0</v>
      </c>
      <c r="P71" s="78">
        <f t="shared" si="8"/>
        <v>-1</v>
      </c>
      <c r="Q71" s="78">
        <v>1</v>
      </c>
      <c r="R71" s="78" t="e">
        <f t="shared" si="9"/>
        <v>#DIV/0!</v>
      </c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 t="e">
        <f t="shared" si="6"/>
        <v>#DIV/0!</v>
      </c>
      <c r="AD71" s="78" t="e">
        <f t="shared" si="10"/>
        <v>#DIV/0!</v>
      </c>
    </row>
    <row r="72" spans="1:30">
      <c r="A72" s="78">
        <v>71</v>
      </c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>
        <f t="shared" si="7"/>
        <v>0</v>
      </c>
      <c r="P72" s="78">
        <f t="shared" si="8"/>
        <v>-1</v>
      </c>
      <c r="Q72" s="78">
        <v>1</v>
      </c>
      <c r="R72" s="78" t="e">
        <f t="shared" si="9"/>
        <v>#DIV/0!</v>
      </c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 t="e">
        <f t="shared" si="6"/>
        <v>#DIV/0!</v>
      </c>
      <c r="AD72" s="78" t="e">
        <f t="shared" si="10"/>
        <v>#DIV/0!</v>
      </c>
    </row>
    <row r="73" spans="1:30">
      <c r="A73" s="78">
        <v>72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>
        <f t="shared" si="7"/>
        <v>0</v>
      </c>
      <c r="P73" s="78">
        <f t="shared" si="8"/>
        <v>-1</v>
      </c>
      <c r="Q73" s="78">
        <v>1</v>
      </c>
      <c r="R73" s="78" t="e">
        <f t="shared" si="9"/>
        <v>#DIV/0!</v>
      </c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 t="e">
        <f t="shared" si="6"/>
        <v>#DIV/0!</v>
      </c>
      <c r="AD73" s="78" t="e">
        <f t="shared" si="10"/>
        <v>#DIV/0!</v>
      </c>
    </row>
    <row r="74" spans="1:30">
      <c r="A74" s="78">
        <v>73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>
        <f t="shared" si="7"/>
        <v>0</v>
      </c>
      <c r="P74" s="78">
        <f t="shared" si="8"/>
        <v>-1</v>
      </c>
      <c r="Q74" s="78">
        <v>1</v>
      </c>
      <c r="R74" s="78" t="e">
        <f t="shared" si="9"/>
        <v>#DIV/0!</v>
      </c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 t="e">
        <f t="shared" si="6"/>
        <v>#DIV/0!</v>
      </c>
      <c r="AD74" s="78" t="e">
        <f t="shared" si="10"/>
        <v>#DIV/0!</v>
      </c>
    </row>
    <row r="75" spans="1:30">
      <c r="A75" s="78">
        <v>74</v>
      </c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>
        <f t="shared" si="7"/>
        <v>0</v>
      </c>
      <c r="P75" s="78">
        <f t="shared" si="8"/>
        <v>-1</v>
      </c>
      <c r="Q75" s="78">
        <v>1</v>
      </c>
      <c r="R75" s="78" t="e">
        <f t="shared" si="9"/>
        <v>#DIV/0!</v>
      </c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 t="e">
        <f t="shared" si="6"/>
        <v>#DIV/0!</v>
      </c>
      <c r="AD75" s="78" t="e">
        <f t="shared" si="10"/>
        <v>#DIV/0!</v>
      </c>
    </row>
    <row r="76" spans="1:30">
      <c r="A76" s="78">
        <v>75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>
        <f t="shared" si="7"/>
        <v>0</v>
      </c>
      <c r="P76" s="78">
        <f t="shared" si="8"/>
        <v>-1</v>
      </c>
      <c r="Q76" s="78">
        <v>1</v>
      </c>
      <c r="R76" s="78" t="e">
        <f t="shared" si="9"/>
        <v>#DIV/0!</v>
      </c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 t="e">
        <f t="shared" si="6"/>
        <v>#DIV/0!</v>
      </c>
      <c r="AD76" s="78" t="e">
        <f t="shared" si="10"/>
        <v>#DIV/0!</v>
      </c>
    </row>
    <row r="77" spans="1:30">
      <c r="A77" s="78">
        <v>76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>
        <f t="shared" si="7"/>
        <v>0</v>
      </c>
      <c r="P77" s="78">
        <f t="shared" si="8"/>
        <v>-1</v>
      </c>
      <c r="Q77" s="78">
        <v>1</v>
      </c>
      <c r="R77" s="78" t="e">
        <f t="shared" si="9"/>
        <v>#DIV/0!</v>
      </c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 t="e">
        <f t="shared" si="6"/>
        <v>#DIV/0!</v>
      </c>
      <c r="AD77" s="78" t="e">
        <f t="shared" si="10"/>
        <v>#DIV/0!</v>
      </c>
    </row>
    <row r="78" spans="1:30">
      <c r="A78" s="78">
        <v>77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>
        <f t="shared" si="7"/>
        <v>0</v>
      </c>
      <c r="P78" s="78">
        <f t="shared" si="8"/>
        <v>-1</v>
      </c>
      <c r="Q78" s="78">
        <v>1</v>
      </c>
      <c r="R78" s="78" t="e">
        <f t="shared" si="9"/>
        <v>#DIV/0!</v>
      </c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 t="e">
        <f t="shared" si="6"/>
        <v>#DIV/0!</v>
      </c>
      <c r="AD78" s="78" t="e">
        <f t="shared" si="10"/>
        <v>#DIV/0!</v>
      </c>
    </row>
    <row r="79" spans="1:30">
      <c r="A79" s="78">
        <v>78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>
        <f t="shared" si="7"/>
        <v>0</v>
      </c>
      <c r="P79" s="78">
        <f t="shared" si="8"/>
        <v>-1</v>
      </c>
      <c r="Q79" s="78">
        <v>1</v>
      </c>
      <c r="R79" s="78" t="e">
        <f t="shared" si="9"/>
        <v>#DIV/0!</v>
      </c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 t="e">
        <f t="shared" si="6"/>
        <v>#DIV/0!</v>
      </c>
      <c r="AD79" s="78" t="e">
        <f t="shared" si="10"/>
        <v>#DIV/0!</v>
      </c>
    </row>
    <row r="80" spans="1:30">
      <c r="A80" s="78">
        <v>79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>
        <f t="shared" si="7"/>
        <v>0</v>
      </c>
      <c r="P80" s="78">
        <f t="shared" si="8"/>
        <v>-1</v>
      </c>
      <c r="Q80" s="78">
        <v>1</v>
      </c>
      <c r="R80" s="78" t="e">
        <f t="shared" si="9"/>
        <v>#DIV/0!</v>
      </c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 t="e">
        <f t="shared" si="6"/>
        <v>#DIV/0!</v>
      </c>
      <c r="AD80" s="78" t="e">
        <f t="shared" si="10"/>
        <v>#DIV/0!</v>
      </c>
    </row>
    <row r="81" spans="1:30">
      <c r="A81" s="78">
        <v>80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>
        <f t="shared" si="7"/>
        <v>0</v>
      </c>
      <c r="P81" s="78">
        <f t="shared" si="8"/>
        <v>-1</v>
      </c>
      <c r="Q81" s="78">
        <v>1</v>
      </c>
      <c r="R81" s="78" t="e">
        <f t="shared" si="9"/>
        <v>#DIV/0!</v>
      </c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 t="e">
        <f t="shared" si="6"/>
        <v>#DIV/0!</v>
      </c>
      <c r="AD81" s="78" t="e">
        <f t="shared" si="10"/>
        <v>#DIV/0!</v>
      </c>
    </row>
    <row r="82" spans="1:30">
      <c r="A82" s="78">
        <v>81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>
        <f t="shared" si="7"/>
        <v>0</v>
      </c>
      <c r="P82" s="78">
        <f t="shared" si="8"/>
        <v>-1</v>
      </c>
      <c r="Q82" s="78">
        <v>1</v>
      </c>
      <c r="R82" s="78" t="e">
        <f t="shared" si="9"/>
        <v>#DIV/0!</v>
      </c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 t="e">
        <f t="shared" si="6"/>
        <v>#DIV/0!</v>
      </c>
      <c r="AD82" s="78" t="e">
        <f t="shared" si="10"/>
        <v>#DIV/0!</v>
      </c>
    </row>
    <row r="83" spans="1:30">
      <c r="A83" s="78">
        <v>82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>
        <f t="shared" si="7"/>
        <v>0</v>
      </c>
      <c r="P83" s="78">
        <f t="shared" si="8"/>
        <v>-1</v>
      </c>
      <c r="Q83" s="78">
        <v>1</v>
      </c>
      <c r="R83" s="78" t="e">
        <f t="shared" si="9"/>
        <v>#DIV/0!</v>
      </c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 t="e">
        <f t="shared" si="6"/>
        <v>#DIV/0!</v>
      </c>
      <c r="AD83" s="78" t="e">
        <f t="shared" si="10"/>
        <v>#DIV/0!</v>
      </c>
    </row>
    <row r="84" spans="1:30">
      <c r="A84" s="78">
        <v>83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>
        <f t="shared" si="7"/>
        <v>0</v>
      </c>
      <c r="P84" s="78">
        <f t="shared" si="8"/>
        <v>-1</v>
      </c>
      <c r="Q84" s="78">
        <v>1</v>
      </c>
      <c r="R84" s="78" t="e">
        <f t="shared" si="9"/>
        <v>#DIV/0!</v>
      </c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 t="e">
        <f t="shared" si="6"/>
        <v>#DIV/0!</v>
      </c>
      <c r="AD84" s="78" t="e">
        <f t="shared" si="10"/>
        <v>#DIV/0!</v>
      </c>
    </row>
    <row r="85" spans="1:30">
      <c r="A85" s="78">
        <v>84</v>
      </c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>
        <f t="shared" si="7"/>
        <v>0</v>
      </c>
      <c r="P85" s="78">
        <f t="shared" si="8"/>
        <v>-1</v>
      </c>
      <c r="Q85" s="78">
        <v>1</v>
      </c>
      <c r="R85" s="78" t="e">
        <f t="shared" si="9"/>
        <v>#DIV/0!</v>
      </c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 t="e">
        <f t="shared" si="6"/>
        <v>#DIV/0!</v>
      </c>
      <c r="AD85" s="78" t="e">
        <f t="shared" si="10"/>
        <v>#DIV/0!</v>
      </c>
    </row>
    <row r="86" spans="1:30">
      <c r="A86" s="78">
        <v>85</v>
      </c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>
        <f t="shared" si="7"/>
        <v>0</v>
      </c>
      <c r="P86" s="78">
        <f t="shared" si="8"/>
        <v>-1</v>
      </c>
      <c r="Q86" s="78">
        <v>1</v>
      </c>
      <c r="R86" s="78" t="e">
        <f t="shared" si="9"/>
        <v>#DIV/0!</v>
      </c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 t="e">
        <f t="shared" si="6"/>
        <v>#DIV/0!</v>
      </c>
      <c r="AD86" s="78" t="e">
        <f t="shared" si="10"/>
        <v>#DIV/0!</v>
      </c>
    </row>
    <row r="87" spans="1:30">
      <c r="A87" s="78">
        <v>86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>
        <f t="shared" si="7"/>
        <v>0</v>
      </c>
      <c r="P87" s="78">
        <f t="shared" si="8"/>
        <v>-1</v>
      </c>
      <c r="Q87" s="78">
        <v>1</v>
      </c>
      <c r="R87" s="78" t="e">
        <f t="shared" si="9"/>
        <v>#DIV/0!</v>
      </c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 t="e">
        <f t="shared" si="6"/>
        <v>#DIV/0!</v>
      </c>
      <c r="AD87" s="78" t="e">
        <f t="shared" si="10"/>
        <v>#DIV/0!</v>
      </c>
    </row>
    <row r="88" spans="1:30">
      <c r="A88" s="78">
        <v>87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>
        <f t="shared" si="7"/>
        <v>0</v>
      </c>
      <c r="P88" s="78">
        <f t="shared" si="8"/>
        <v>-1</v>
      </c>
      <c r="Q88" s="78">
        <v>1</v>
      </c>
      <c r="R88" s="78" t="e">
        <f t="shared" si="9"/>
        <v>#DIV/0!</v>
      </c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 t="e">
        <f t="shared" si="6"/>
        <v>#DIV/0!</v>
      </c>
      <c r="AD88" s="78" t="e">
        <f t="shared" si="10"/>
        <v>#DIV/0!</v>
      </c>
    </row>
    <row r="89" spans="1:30">
      <c r="A89" s="78">
        <v>88</v>
      </c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>
        <f t="shared" si="7"/>
        <v>0</v>
      </c>
      <c r="P89" s="78">
        <f t="shared" si="8"/>
        <v>-1</v>
      </c>
      <c r="Q89" s="78">
        <v>1</v>
      </c>
      <c r="R89" s="78" t="e">
        <f t="shared" si="9"/>
        <v>#DIV/0!</v>
      </c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 t="e">
        <f t="shared" si="6"/>
        <v>#DIV/0!</v>
      </c>
      <c r="AD89" s="78" t="e">
        <f t="shared" si="10"/>
        <v>#DIV/0!</v>
      </c>
    </row>
    <row r="90" spans="1:30">
      <c r="A90" s="78">
        <v>89</v>
      </c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>
        <f t="shared" si="7"/>
        <v>0</v>
      </c>
      <c r="P90" s="78">
        <f t="shared" si="8"/>
        <v>-1</v>
      </c>
      <c r="Q90" s="78">
        <v>1</v>
      </c>
      <c r="R90" s="78" t="e">
        <f t="shared" si="9"/>
        <v>#DIV/0!</v>
      </c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 t="e">
        <f t="shared" si="6"/>
        <v>#DIV/0!</v>
      </c>
      <c r="AD90" s="78" t="e">
        <f t="shared" si="10"/>
        <v>#DIV/0!</v>
      </c>
    </row>
    <row r="91" spans="1:30">
      <c r="A91" s="78">
        <v>90</v>
      </c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>
        <f t="shared" si="7"/>
        <v>0</v>
      </c>
      <c r="P91" s="78">
        <f t="shared" si="8"/>
        <v>-1</v>
      </c>
      <c r="Q91" s="78">
        <v>1</v>
      </c>
      <c r="R91" s="78" t="e">
        <f t="shared" si="9"/>
        <v>#DIV/0!</v>
      </c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 t="e">
        <f t="shared" si="6"/>
        <v>#DIV/0!</v>
      </c>
      <c r="AD91" s="78" t="e">
        <f t="shared" si="10"/>
        <v>#DIV/0!</v>
      </c>
    </row>
    <row r="92" spans="1:30">
      <c r="A92" s="78">
        <v>91</v>
      </c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>
        <f t="shared" si="7"/>
        <v>0</v>
      </c>
      <c r="P92" s="78">
        <f t="shared" si="8"/>
        <v>-1</v>
      </c>
      <c r="Q92" s="78">
        <v>1</v>
      </c>
      <c r="R92" s="78" t="e">
        <f t="shared" si="9"/>
        <v>#DIV/0!</v>
      </c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 t="e">
        <f t="shared" si="6"/>
        <v>#DIV/0!</v>
      </c>
      <c r="AD92" s="78" t="e">
        <f t="shared" si="10"/>
        <v>#DIV/0!</v>
      </c>
    </row>
    <row r="93" spans="1:30">
      <c r="A93" s="78">
        <v>92</v>
      </c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>
        <f t="shared" si="7"/>
        <v>0</v>
      </c>
      <c r="P93" s="78">
        <f t="shared" si="8"/>
        <v>-1</v>
      </c>
      <c r="Q93" s="78">
        <v>1</v>
      </c>
      <c r="R93" s="78" t="e">
        <f t="shared" si="9"/>
        <v>#DIV/0!</v>
      </c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 t="e">
        <f t="shared" si="6"/>
        <v>#DIV/0!</v>
      </c>
      <c r="AD93" s="78" t="e">
        <f t="shared" si="10"/>
        <v>#DIV/0!</v>
      </c>
    </row>
    <row r="94" spans="1:30">
      <c r="A94" s="78">
        <v>93</v>
      </c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>
        <f t="shared" si="7"/>
        <v>0</v>
      </c>
      <c r="P94" s="78">
        <f t="shared" si="8"/>
        <v>-1</v>
      </c>
      <c r="Q94" s="78">
        <v>1</v>
      </c>
      <c r="R94" s="78" t="e">
        <f t="shared" si="9"/>
        <v>#DIV/0!</v>
      </c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 t="e">
        <f t="shared" si="6"/>
        <v>#DIV/0!</v>
      </c>
      <c r="AD94" s="78" t="e">
        <f t="shared" si="10"/>
        <v>#DIV/0!</v>
      </c>
    </row>
    <row r="95" spans="1:30">
      <c r="A95" s="78">
        <v>94</v>
      </c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>
        <f t="shared" si="7"/>
        <v>0</v>
      </c>
      <c r="P95" s="78">
        <f t="shared" si="8"/>
        <v>-1</v>
      </c>
      <c r="Q95" s="78">
        <v>1</v>
      </c>
      <c r="R95" s="78" t="e">
        <f t="shared" si="9"/>
        <v>#DIV/0!</v>
      </c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 t="e">
        <f t="shared" si="6"/>
        <v>#DIV/0!</v>
      </c>
      <c r="AD95" s="78" t="e">
        <f t="shared" si="10"/>
        <v>#DIV/0!</v>
      </c>
    </row>
    <row r="96" spans="1:30">
      <c r="A96" s="78">
        <v>95</v>
      </c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>
        <f t="shared" si="7"/>
        <v>0</v>
      </c>
      <c r="P96" s="78">
        <f t="shared" si="8"/>
        <v>-1</v>
      </c>
      <c r="Q96" s="78">
        <v>1</v>
      </c>
      <c r="R96" s="78" t="e">
        <f t="shared" si="9"/>
        <v>#DIV/0!</v>
      </c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 t="e">
        <f t="shared" si="6"/>
        <v>#DIV/0!</v>
      </c>
      <c r="AD96" s="78" t="e">
        <f t="shared" si="10"/>
        <v>#DIV/0!</v>
      </c>
    </row>
    <row r="97" spans="1:30">
      <c r="A97" s="78">
        <v>96</v>
      </c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>
        <f t="shared" si="7"/>
        <v>0</v>
      </c>
      <c r="P97" s="78">
        <f t="shared" si="8"/>
        <v>-1</v>
      </c>
      <c r="Q97" s="78">
        <v>1</v>
      </c>
      <c r="R97" s="78" t="e">
        <f t="shared" si="9"/>
        <v>#DIV/0!</v>
      </c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 t="e">
        <f t="shared" si="6"/>
        <v>#DIV/0!</v>
      </c>
      <c r="AD97" s="78" t="e">
        <f t="shared" si="10"/>
        <v>#DIV/0!</v>
      </c>
    </row>
  </sheetData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Q2:Q97 C2:L97" xr:uid="{1AC929B1-A893-48F1-9054-83779C80E086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006A-DD60-4EE0-AED1-642AA2F245B9}">
  <sheetPr codeName="Sheet5"/>
  <dimension ref="A1:AK145"/>
  <sheetViews>
    <sheetView tabSelected="1" topLeftCell="A96" zoomScaleNormal="100" workbookViewId="0">
      <selection activeCell="K102" sqref="K102"/>
    </sheetView>
  </sheetViews>
  <sheetFormatPr defaultColWidth="8.85546875" defaultRowHeight="26.25" customHeight="1"/>
  <cols>
    <col min="1" max="1" width="4.42578125" style="3" customWidth="1"/>
    <col min="2" max="2" width="5.140625" style="3" customWidth="1"/>
    <col min="3" max="3" width="11.140625" style="3" customWidth="1"/>
    <col min="4" max="4" width="11.42578125" style="3" customWidth="1"/>
    <col min="5" max="5" width="11.85546875" style="3" customWidth="1"/>
    <col min="6" max="6" width="11" style="3" customWidth="1"/>
    <col min="7" max="8" width="10.85546875" style="3" bestFit="1" customWidth="1"/>
    <col min="9" max="10" width="11.42578125" style="3" bestFit="1" customWidth="1"/>
    <col min="11" max="11" width="13.42578125" style="3" bestFit="1" customWidth="1"/>
    <col min="12" max="12" width="11.42578125" style="3" bestFit="1" customWidth="1"/>
    <col min="13" max="13" width="9.42578125" style="3" customWidth="1"/>
    <col min="14" max="14" width="9.140625" style="3" customWidth="1"/>
    <col min="15" max="15" width="7.140625" style="3" customWidth="1"/>
    <col min="16" max="16" width="8.140625" style="3" customWidth="1"/>
    <col min="17" max="17" width="5.42578125" style="3" customWidth="1"/>
    <col min="18" max="18" width="5.85546875" style="3" customWidth="1"/>
    <col min="19" max="19" width="5.42578125" style="3" customWidth="1"/>
    <col min="20" max="20" width="6.42578125" style="3" customWidth="1"/>
    <col min="21" max="21" width="5.85546875" style="3" customWidth="1"/>
    <col min="22" max="22" width="5.42578125" style="3" customWidth="1"/>
    <col min="23" max="23" width="6.140625" style="3" customWidth="1"/>
    <col min="24" max="25" width="5.85546875" style="3" customWidth="1"/>
    <col min="26" max="27" width="6.42578125" style="3" customWidth="1"/>
    <col min="28" max="28" width="6.140625" style="3" customWidth="1"/>
    <col min="29" max="29" width="5.85546875" style="3" customWidth="1"/>
    <col min="30" max="31" width="8.85546875" style="3"/>
    <col min="32" max="32" width="9.42578125" style="3" customWidth="1"/>
    <col min="33" max="16384" width="8.85546875" style="3"/>
  </cols>
  <sheetData>
    <row r="1" spans="1:37" ht="26.25" customHeight="1">
      <c r="B1" s="4"/>
      <c r="C1" s="158" t="s">
        <v>84</v>
      </c>
      <c r="D1" s="158"/>
      <c r="E1" s="158"/>
      <c r="F1" s="158"/>
      <c r="G1" s="158"/>
      <c r="H1" s="158"/>
      <c r="I1" s="158"/>
      <c r="J1" s="158"/>
      <c r="Q1" s="4"/>
    </row>
    <row r="2" spans="1:37" ht="26.25" customHeight="1">
      <c r="A2" s="168" t="s">
        <v>38</v>
      </c>
      <c r="B2" s="168"/>
      <c r="C2" s="168"/>
      <c r="D2" s="168"/>
      <c r="E2" s="169"/>
      <c r="F2" s="169"/>
      <c r="G2" s="169"/>
      <c r="N2" s="7"/>
    </row>
    <row r="3" spans="1:37" ht="30" customHeight="1">
      <c r="A3" s="161" t="s">
        <v>15</v>
      </c>
      <c r="B3" s="162"/>
      <c r="C3" s="162"/>
      <c r="D3" s="163"/>
      <c r="E3" s="169"/>
      <c r="F3" s="169"/>
      <c r="G3" s="169"/>
      <c r="K3" s="5" t="s">
        <v>41</v>
      </c>
      <c r="L3" s="6"/>
      <c r="M3" s="130"/>
      <c r="N3" s="131"/>
    </row>
    <row r="4" spans="1:37" ht="25.5" customHeight="1">
      <c r="A4" s="138" t="s">
        <v>88</v>
      </c>
      <c r="B4" s="139"/>
      <c r="C4" s="139"/>
      <c r="D4" s="140"/>
      <c r="E4" s="169"/>
      <c r="F4" s="169"/>
      <c r="G4" s="169"/>
      <c r="J4" s="159" t="s">
        <v>26</v>
      </c>
      <c r="K4" s="160"/>
      <c r="L4" s="6"/>
      <c r="AK4" s="7"/>
    </row>
    <row r="5" spans="1:37" ht="25.5" customHeight="1">
      <c r="A5" s="138" t="s">
        <v>89</v>
      </c>
      <c r="B5" s="139"/>
      <c r="C5" s="139"/>
      <c r="D5" s="140"/>
      <c r="E5" s="169"/>
      <c r="F5" s="169"/>
      <c r="G5" s="169"/>
      <c r="AK5" s="7"/>
    </row>
    <row r="6" spans="1:37" ht="24.6" customHeight="1">
      <c r="A6" s="148" t="s">
        <v>12</v>
      </c>
      <c r="B6" s="149"/>
      <c r="C6" s="149"/>
      <c r="D6" s="150"/>
      <c r="E6" s="170"/>
      <c r="F6" s="170"/>
      <c r="G6" s="170"/>
    </row>
    <row r="7" spans="1:37" ht="26.25" customHeight="1">
      <c r="A7" s="148" t="s">
        <v>13</v>
      </c>
      <c r="B7" s="149"/>
      <c r="C7" s="149"/>
      <c r="D7" s="150"/>
      <c r="E7" s="169"/>
      <c r="F7" s="169"/>
      <c r="G7" s="169"/>
    </row>
    <row r="8" spans="1:37" ht="26.25" customHeight="1">
      <c r="A8" s="164" t="s">
        <v>37</v>
      </c>
      <c r="B8" s="165"/>
      <c r="C8" s="165"/>
      <c r="D8" s="166"/>
      <c r="E8" s="171"/>
      <c r="F8" s="172"/>
      <c r="G8" s="173"/>
    </row>
    <row r="9" spans="1:37" ht="32.25" customHeight="1">
      <c r="A9" s="167" t="s">
        <v>40</v>
      </c>
      <c r="B9" s="167"/>
      <c r="C9" s="167"/>
      <c r="D9" s="167"/>
      <c r="E9" s="86">
        <v>12</v>
      </c>
      <c r="F9" s="8" t="b">
        <f>MOD(E9,12)=0</f>
        <v>1</v>
      </c>
      <c r="G9" s="8">
        <f>ROUNDDOWN((E9/12),0)</f>
        <v>1</v>
      </c>
      <c r="H9" s="8">
        <f>E9-G9*12</f>
        <v>0</v>
      </c>
      <c r="I9" s="8"/>
    </row>
    <row r="10" spans="1:37" ht="20.100000000000001" customHeight="1">
      <c r="A10" s="87">
        <v>1</v>
      </c>
      <c r="B10" s="87">
        <v>2</v>
      </c>
      <c r="C10" s="87">
        <v>3</v>
      </c>
      <c r="D10" s="87">
        <v>4</v>
      </c>
      <c r="E10" s="87">
        <v>5</v>
      </c>
      <c r="F10" s="87">
        <v>6</v>
      </c>
      <c r="G10" s="87">
        <v>7</v>
      </c>
      <c r="H10" s="87">
        <v>8</v>
      </c>
      <c r="I10" s="87">
        <v>9</v>
      </c>
      <c r="J10" s="87">
        <v>10</v>
      </c>
      <c r="K10" s="87">
        <v>11</v>
      </c>
      <c r="L10" s="87">
        <v>12</v>
      </c>
      <c r="M10" s="157" t="s">
        <v>143</v>
      </c>
      <c r="N10" s="157"/>
      <c r="O10" s="157"/>
    </row>
    <row r="11" spans="1:37" ht="17.45" customHeight="1">
      <c r="A11" s="90"/>
      <c r="B11" s="90"/>
      <c r="C11" s="90">
        <v>3</v>
      </c>
      <c r="D11" s="90">
        <v>3</v>
      </c>
      <c r="E11" s="90"/>
      <c r="F11" s="90"/>
      <c r="G11" s="90">
        <v>3</v>
      </c>
      <c r="H11" s="90">
        <v>3</v>
      </c>
      <c r="I11" s="90"/>
      <c r="J11" s="90"/>
      <c r="K11" s="90"/>
      <c r="L11" s="90"/>
      <c r="M11" s="108" t="s">
        <v>145</v>
      </c>
      <c r="N11" s="108"/>
      <c r="O11" s="108"/>
    </row>
    <row r="12" spans="1:37" ht="26.25" customHeight="1" thickBot="1">
      <c r="A12" s="11"/>
      <c r="B12" s="132" t="s">
        <v>42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4"/>
      <c r="O12" s="17"/>
    </row>
    <row r="13" spans="1:37" s="49" customFormat="1" ht="23.1" customHeight="1" thickBot="1">
      <c r="A13" s="48"/>
      <c r="B13" s="52" t="s">
        <v>146</v>
      </c>
      <c r="O13" s="17"/>
      <c r="Q13" s="14"/>
      <c r="R13" s="50"/>
      <c r="S13" s="17"/>
      <c r="T13" s="50"/>
      <c r="U13" s="17"/>
      <c r="V13" s="50"/>
      <c r="W13" s="17"/>
      <c r="X13" s="50"/>
      <c r="Y13" s="17"/>
      <c r="Z13" s="50"/>
      <c r="AA13" s="17"/>
      <c r="AB13" s="50"/>
      <c r="AC13" s="17"/>
    </row>
    <row r="14" spans="1:37" s="49" customFormat="1" ht="23.25" customHeight="1" thickBot="1">
      <c r="A14" s="48"/>
      <c r="B14" s="49" t="s">
        <v>97</v>
      </c>
      <c r="O14" s="17"/>
      <c r="Q14" s="14"/>
      <c r="R14" s="50"/>
      <c r="S14" s="17"/>
      <c r="T14" s="50"/>
      <c r="U14" s="17"/>
      <c r="V14" s="50"/>
      <c r="W14" s="17"/>
      <c r="X14" s="50"/>
      <c r="Y14" s="17"/>
      <c r="Z14" s="50"/>
      <c r="AA14" s="17"/>
      <c r="AB14" s="50"/>
      <c r="AC14" s="17"/>
    </row>
    <row r="15" spans="1:37" s="49" customFormat="1" ht="45">
      <c r="A15" s="51"/>
      <c r="D15" s="52"/>
      <c r="E15" s="53" t="s">
        <v>19</v>
      </c>
      <c r="F15" s="42" t="str">
        <f>CONCATENATE(" Volume for ",$E$9, " samples")</f>
        <v xml:space="preserve"> Volume for 12 samples</v>
      </c>
      <c r="O15" s="17"/>
      <c r="Q15" s="14"/>
      <c r="R15" s="50"/>
      <c r="S15" s="17"/>
      <c r="T15" s="50"/>
      <c r="U15" s="17"/>
      <c r="V15" s="50"/>
      <c r="W15" s="17"/>
      <c r="X15" s="50"/>
      <c r="Y15" s="17"/>
      <c r="Z15" s="50"/>
      <c r="AA15" s="17"/>
      <c r="AB15" s="50"/>
      <c r="AC15" s="17"/>
    </row>
    <row r="16" spans="1:37" s="49" customFormat="1" ht="23.25" customHeight="1">
      <c r="A16" s="51"/>
      <c r="D16" s="18" t="s">
        <v>54</v>
      </c>
      <c r="E16" s="54">
        <v>44</v>
      </c>
      <c r="F16" s="71">
        <f>E16*$E$9/40</f>
        <v>13.2</v>
      </c>
      <c r="G16" s="54" t="s">
        <v>18</v>
      </c>
      <c r="O16" s="17"/>
      <c r="Q16" s="14"/>
      <c r="R16" s="50"/>
      <c r="S16" s="17"/>
      <c r="T16" s="50"/>
      <c r="U16" s="17"/>
      <c r="V16" s="50"/>
      <c r="W16" s="17"/>
      <c r="X16" s="50"/>
      <c r="Y16" s="17"/>
      <c r="Z16" s="50"/>
      <c r="AA16" s="17"/>
      <c r="AB16" s="50"/>
      <c r="AC16" s="17"/>
    </row>
    <row r="17" spans="1:29" s="49" customFormat="1" ht="23.25" customHeight="1" thickBot="1">
      <c r="A17" s="51"/>
      <c r="D17" s="62" t="s">
        <v>98</v>
      </c>
      <c r="E17" s="54">
        <v>1</v>
      </c>
      <c r="F17" s="71">
        <f>E17*$E$9/40</f>
        <v>0.3</v>
      </c>
      <c r="G17" s="54" t="s">
        <v>18</v>
      </c>
      <c r="O17" s="17"/>
      <c r="Q17" s="14"/>
      <c r="R17" s="50"/>
      <c r="S17" s="17"/>
      <c r="T17" s="50"/>
      <c r="U17" s="17"/>
      <c r="V17" s="50"/>
      <c r="W17" s="17"/>
      <c r="X17" s="50"/>
      <c r="Y17" s="17"/>
      <c r="Z17" s="50"/>
      <c r="AA17" s="17"/>
      <c r="AB17" s="50"/>
      <c r="AC17" s="17"/>
    </row>
    <row r="18" spans="1:29" s="49" customFormat="1" ht="32.25" customHeight="1" thickBot="1">
      <c r="A18"/>
      <c r="D18" s="63" t="s">
        <v>109</v>
      </c>
      <c r="E18" s="55">
        <v>5</v>
      </c>
      <c r="F18" s="72">
        <f>E18*$E$9/40</f>
        <v>1.5</v>
      </c>
      <c r="G18" s="55" t="s">
        <v>18</v>
      </c>
      <c r="O18" s="17"/>
      <c r="Q18" s="14"/>
      <c r="R18" s="50"/>
      <c r="S18" s="17"/>
      <c r="T18" s="50"/>
      <c r="U18" s="17"/>
      <c r="V18" s="50"/>
      <c r="W18" s="17"/>
      <c r="X18" s="50"/>
      <c r="Y18" s="17"/>
      <c r="Z18" s="50"/>
      <c r="AA18" s="17"/>
      <c r="AB18" s="50"/>
      <c r="AC18" s="17"/>
    </row>
    <row r="19" spans="1:29" s="49" customFormat="1" ht="30.95" customHeight="1" thickBot="1">
      <c r="A19" s="51"/>
      <c r="D19" s="56"/>
      <c r="E19" s="57">
        <f>SUM(E16:E18)</f>
        <v>50</v>
      </c>
      <c r="F19" s="71">
        <f>SUM(F16:F18)</f>
        <v>15</v>
      </c>
      <c r="G19" s="58" t="s">
        <v>18</v>
      </c>
      <c r="H19" s="9" t="s">
        <v>99</v>
      </c>
      <c r="O19" s="17"/>
    </row>
    <row r="20" spans="1:29" ht="26.25" customHeight="1" thickBot="1">
      <c r="A20" s="10"/>
      <c r="B20" s="2" t="str">
        <f>CONCATENATE("Prepare the following Mastermix (P) and pipet X µL of Cell priming solution into each well of row A of MM plate")</f>
        <v>Prepare the following Mastermix (P) and pipet X µL of Cell priming solution into each well of row A of MM plate</v>
      </c>
      <c r="C20" s="2"/>
      <c r="D20" s="2"/>
      <c r="E20" s="2"/>
      <c r="O20" s="17"/>
    </row>
    <row r="21" spans="1:29" ht="14.1" customHeight="1">
      <c r="A21" s="87">
        <v>1</v>
      </c>
      <c r="B21" s="87">
        <v>2</v>
      </c>
      <c r="C21" s="87">
        <v>3</v>
      </c>
      <c r="D21" s="87">
        <v>4</v>
      </c>
      <c r="E21" s="87">
        <v>5</v>
      </c>
      <c r="F21" s="87">
        <v>6</v>
      </c>
      <c r="G21" s="87">
        <v>7</v>
      </c>
      <c r="H21" s="87">
        <v>8</v>
      </c>
      <c r="I21" s="87">
        <v>9</v>
      </c>
      <c r="J21" s="87">
        <v>10</v>
      </c>
      <c r="K21" s="87">
        <v>11</v>
      </c>
      <c r="L21" s="87">
        <v>12</v>
      </c>
      <c r="M21" s="18" t="s">
        <v>143</v>
      </c>
    </row>
    <row r="22" spans="1:29" s="78" customFormat="1" ht="20.100000000000001" customHeight="1" thickBot="1">
      <c r="A22" s="88">
        <f>(SUM($E$26:$E$27)*A$11*1.1)</f>
        <v>0</v>
      </c>
      <c r="B22" s="88">
        <f t="shared" ref="B22:L22" si="0">(SUM($E$26:$E$27)*B$11*1.1)</f>
        <v>0</v>
      </c>
      <c r="C22" s="88">
        <f t="shared" si="0"/>
        <v>6.6000000000000005</v>
      </c>
      <c r="D22" s="88">
        <f t="shared" si="0"/>
        <v>6.6000000000000005</v>
      </c>
      <c r="E22" s="88">
        <f t="shared" si="0"/>
        <v>0</v>
      </c>
      <c r="F22" s="88">
        <f t="shared" si="0"/>
        <v>0</v>
      </c>
      <c r="G22" s="88">
        <f t="shared" si="0"/>
        <v>6.6000000000000005</v>
      </c>
      <c r="H22" s="88">
        <f t="shared" si="0"/>
        <v>6.6000000000000005</v>
      </c>
      <c r="I22" s="88">
        <f t="shared" si="0"/>
        <v>0</v>
      </c>
      <c r="J22" s="88">
        <f t="shared" si="0"/>
        <v>0</v>
      </c>
      <c r="K22" s="88">
        <f t="shared" si="0"/>
        <v>0</v>
      </c>
      <c r="L22" s="88">
        <f t="shared" si="0"/>
        <v>0</v>
      </c>
      <c r="M22" s="89" t="s">
        <v>18</v>
      </c>
    </row>
    <row r="23" spans="1:29" s="49" customFormat="1" ht="26.25" customHeight="1" thickBot="1">
      <c r="A23" s="48"/>
      <c r="B23" s="52" t="s">
        <v>147</v>
      </c>
      <c r="C23" s="52"/>
      <c r="D23" s="52"/>
      <c r="E23" s="52"/>
      <c r="O23" s="17"/>
    </row>
    <row r="24" spans="1:29" ht="45.75" thickBot="1">
      <c r="A24"/>
      <c r="B24" s="2"/>
      <c r="C24" s="2"/>
      <c r="D24" s="2"/>
      <c r="E24" s="38" t="s">
        <v>19</v>
      </c>
      <c r="F24" s="42" t="str">
        <f>CONCATENATE(" Volume for ",$E$9, " samples")</f>
        <v xml:space="preserve"> Volume for 12 samples</v>
      </c>
      <c r="O24" s="17"/>
    </row>
    <row r="25" spans="1:29" ht="26.25" customHeight="1" thickBot="1">
      <c r="A25" s="10"/>
      <c r="B25" s="2" t="s">
        <v>93</v>
      </c>
      <c r="D25" s="18" t="s">
        <v>8</v>
      </c>
      <c r="E25" s="19">
        <v>4</v>
      </c>
      <c r="F25" s="20" t="s">
        <v>85</v>
      </c>
      <c r="G25" s="43" t="s">
        <v>18</v>
      </c>
      <c r="O25" s="17"/>
      <c r="Q25" s="2"/>
    </row>
    <row r="26" spans="1:29" ht="32.25" customHeight="1" thickBot="1">
      <c r="A26" s="11"/>
      <c r="B26" s="2"/>
      <c r="D26" s="69" t="s">
        <v>108</v>
      </c>
      <c r="E26" s="20">
        <v>1</v>
      </c>
      <c r="F26" s="73">
        <f t="shared" ref="F26:F27" si="1">E26*$E$9*1.1</f>
        <v>13.200000000000001</v>
      </c>
      <c r="G26" s="43" t="s">
        <v>18</v>
      </c>
      <c r="O26" s="17"/>
      <c r="Q26" s="2"/>
    </row>
    <row r="27" spans="1:29" ht="33" customHeight="1" thickBot="1">
      <c r="A27" s="11"/>
      <c r="B27" s="2"/>
      <c r="D27" s="63" t="s">
        <v>43</v>
      </c>
      <c r="E27" s="31">
        <v>1</v>
      </c>
      <c r="F27" s="74">
        <f t="shared" si="1"/>
        <v>13.200000000000001</v>
      </c>
      <c r="G27" s="44" t="s">
        <v>18</v>
      </c>
      <c r="O27" s="17"/>
    </row>
    <row r="28" spans="1:29" ht="22.5" customHeight="1" thickBot="1">
      <c r="A28" s="11"/>
      <c r="B28" s="2"/>
      <c r="D28" s="23"/>
      <c r="E28" s="24">
        <f>SUM(E25:E27)</f>
        <v>6</v>
      </c>
      <c r="F28" s="73">
        <f>SUM(F26:F27)</f>
        <v>26.400000000000002</v>
      </c>
      <c r="G28" s="45" t="s">
        <v>18</v>
      </c>
      <c r="H28" s="3" t="s">
        <v>9</v>
      </c>
      <c r="O28" s="17"/>
    </row>
    <row r="29" spans="1:29" ht="26.25" customHeight="1" thickBot="1">
      <c r="A29" s="10"/>
      <c r="B29" s="2" t="s">
        <v>17</v>
      </c>
      <c r="D29" s="37" t="s">
        <v>44</v>
      </c>
      <c r="E29" s="2"/>
      <c r="F29" s="26"/>
      <c r="O29" s="17"/>
    </row>
    <row r="30" spans="1:29" ht="26.25" customHeight="1" thickBot="1">
      <c r="A30" s="11"/>
      <c r="B30" s="2"/>
      <c r="D30" s="25" t="s">
        <v>10</v>
      </c>
      <c r="E30" s="2" t="s">
        <v>45</v>
      </c>
      <c r="F30" s="2" t="s">
        <v>46</v>
      </c>
      <c r="O30" s="17"/>
    </row>
    <row r="31" spans="1:29" ht="26.25" customHeight="1" thickBot="1">
      <c r="A31" s="10"/>
      <c r="B31" s="2" t="str">
        <f>IF(F9=TRUE,CONCATENATE("Prepare Mastermix (RT) according to the following table and pipet ",FIXED($E$9*E43/12)," µL into each well of row B of MM plate"),CONCATENATE("Prepare Mastermix (RT) according to the following table and pipet ",FIXED(($G$9+1)*E43*1.1)," µL into first ",$H$9," wells and ",FIXED(($G$9)*E43*1.1)," µL into the other wells of MM plate row B"))</f>
        <v>Prepare Mastermix (RT) according to the following table and pipet 5.70 µL into each well of row B of MM plate</v>
      </c>
      <c r="D31" s="2"/>
      <c r="E31" s="2"/>
    </row>
    <row r="32" spans="1:29" ht="14.1" customHeight="1">
      <c r="A32" s="87">
        <v>1</v>
      </c>
      <c r="B32" s="87">
        <v>2</v>
      </c>
      <c r="C32" s="87">
        <v>3</v>
      </c>
      <c r="D32" s="87">
        <v>4</v>
      </c>
      <c r="E32" s="87">
        <v>5</v>
      </c>
      <c r="F32" s="87">
        <v>6</v>
      </c>
      <c r="G32" s="87">
        <v>7</v>
      </c>
      <c r="H32" s="87">
        <v>8</v>
      </c>
      <c r="I32" s="87">
        <v>9</v>
      </c>
      <c r="J32" s="87">
        <v>10</v>
      </c>
      <c r="K32" s="87">
        <v>11</v>
      </c>
      <c r="L32" s="87">
        <v>12</v>
      </c>
      <c r="M32" s="18" t="s">
        <v>143</v>
      </c>
    </row>
    <row r="33" spans="1:13" s="78" customFormat="1" ht="20.100000000000001" customHeight="1">
      <c r="A33" s="88">
        <f>($E$43*A$11*1.1)</f>
        <v>0</v>
      </c>
      <c r="B33" s="88">
        <f t="shared" ref="B33:L33" si="2">($E$43*B$11*1.1)</f>
        <v>0</v>
      </c>
      <c r="C33" s="88">
        <f t="shared" si="2"/>
        <v>18.809999999999999</v>
      </c>
      <c r="D33" s="88">
        <f t="shared" si="2"/>
        <v>18.809999999999999</v>
      </c>
      <c r="E33" s="88">
        <f t="shared" si="2"/>
        <v>0</v>
      </c>
      <c r="F33" s="88">
        <f t="shared" si="2"/>
        <v>0</v>
      </c>
      <c r="G33" s="88">
        <f t="shared" si="2"/>
        <v>18.809999999999999</v>
      </c>
      <c r="H33" s="88">
        <f t="shared" si="2"/>
        <v>18.809999999999999</v>
      </c>
      <c r="I33" s="88">
        <f t="shared" si="2"/>
        <v>0</v>
      </c>
      <c r="J33" s="88">
        <f t="shared" si="2"/>
        <v>0</v>
      </c>
      <c r="K33" s="88">
        <f t="shared" si="2"/>
        <v>0</v>
      </c>
      <c r="L33" s="88">
        <f t="shared" si="2"/>
        <v>0</v>
      </c>
      <c r="M33" s="89" t="s">
        <v>18</v>
      </c>
    </row>
    <row r="34" spans="1:13" ht="41.45" customHeight="1">
      <c r="A34" s="11"/>
      <c r="B34" s="2"/>
      <c r="D34" s="2"/>
      <c r="E34" s="38" t="s">
        <v>19</v>
      </c>
      <c r="F34" s="42" t="str">
        <f>CONCATENATE(" Volume for ", E9, " samples")</f>
        <v xml:space="preserve"> Volume for 12 samples</v>
      </c>
    </row>
    <row r="35" spans="1:13" ht="24.75" customHeight="1">
      <c r="A35" s="11"/>
      <c r="B35" s="2"/>
      <c r="C35" s="144" t="s">
        <v>47</v>
      </c>
      <c r="D35" s="144"/>
      <c r="E35" s="19">
        <v>2</v>
      </c>
      <c r="F35" s="75">
        <f t="shared" ref="F35:F41" si="3">E35*$E$9*1.1</f>
        <v>26.400000000000002</v>
      </c>
      <c r="G35" s="43" t="s">
        <v>18</v>
      </c>
    </row>
    <row r="36" spans="1:13" ht="24.75" customHeight="1">
      <c r="A36" s="11"/>
      <c r="B36" s="2"/>
      <c r="C36" s="144" t="s">
        <v>48</v>
      </c>
      <c r="D36" s="144"/>
      <c r="E36" s="19">
        <v>0.1</v>
      </c>
      <c r="F36" s="75">
        <f t="shared" si="3"/>
        <v>1.3200000000000003</v>
      </c>
      <c r="G36" s="43" t="s">
        <v>18</v>
      </c>
    </row>
    <row r="37" spans="1:13" ht="24.75" customHeight="1">
      <c r="A37" s="11"/>
      <c r="B37" s="2"/>
      <c r="C37" s="144" t="s">
        <v>50</v>
      </c>
      <c r="D37" s="144"/>
      <c r="E37" s="19">
        <v>2</v>
      </c>
      <c r="F37" s="75">
        <f t="shared" si="3"/>
        <v>26.400000000000002</v>
      </c>
      <c r="G37" s="43" t="s">
        <v>18</v>
      </c>
    </row>
    <row r="38" spans="1:13" ht="24.75" customHeight="1">
      <c r="A38" s="11"/>
      <c r="B38" s="2"/>
      <c r="C38" s="144" t="s">
        <v>51</v>
      </c>
      <c r="D38" s="144"/>
      <c r="E38" s="19">
        <v>0.06</v>
      </c>
      <c r="F38" s="75">
        <f t="shared" si="3"/>
        <v>0.79200000000000004</v>
      </c>
      <c r="G38" s="43" t="s">
        <v>18</v>
      </c>
    </row>
    <row r="39" spans="1:13" ht="24.75" customHeight="1">
      <c r="A39" s="11"/>
      <c r="B39" s="2"/>
      <c r="C39" s="144" t="s">
        <v>52</v>
      </c>
      <c r="D39" s="144"/>
      <c r="E39" s="19">
        <v>0.5</v>
      </c>
      <c r="F39" s="75">
        <f t="shared" si="3"/>
        <v>6.6000000000000005</v>
      </c>
      <c r="G39" s="43" t="s">
        <v>18</v>
      </c>
    </row>
    <row r="40" spans="1:13" ht="24.75" customHeight="1" thickBot="1">
      <c r="A40" s="11"/>
      <c r="B40" s="2"/>
      <c r="C40" s="145" t="s">
        <v>54</v>
      </c>
      <c r="D40" s="145"/>
      <c r="E40" s="22">
        <v>0.28999999999999998</v>
      </c>
      <c r="F40" s="76">
        <f t="shared" ref="F40" si="4">E40*$E$9*1.1</f>
        <v>3.8279999999999998</v>
      </c>
      <c r="G40" s="46" t="s">
        <v>18</v>
      </c>
      <c r="H40" s="49" t="s">
        <v>100</v>
      </c>
    </row>
    <row r="41" spans="1:13" ht="24.75" customHeight="1">
      <c r="A41" s="11"/>
      <c r="B41" s="2"/>
      <c r="C41" s="146" t="s">
        <v>53</v>
      </c>
      <c r="D41" s="146"/>
      <c r="E41" s="27">
        <v>0.25</v>
      </c>
      <c r="F41" s="77">
        <f t="shared" si="3"/>
        <v>3.3000000000000003</v>
      </c>
      <c r="G41" s="45" t="s">
        <v>18</v>
      </c>
    </row>
    <row r="42" spans="1:13" ht="24.75" customHeight="1" thickBot="1">
      <c r="A42" s="11"/>
      <c r="B42" s="2"/>
      <c r="C42" s="147" t="s">
        <v>49</v>
      </c>
      <c r="D42" s="147"/>
      <c r="E42" s="22">
        <v>0.5</v>
      </c>
      <c r="F42" s="76">
        <f>E42*$E$9*1.1</f>
        <v>6.6000000000000005</v>
      </c>
      <c r="G42" s="46" t="s">
        <v>18</v>
      </c>
    </row>
    <row r="43" spans="1:13" ht="26.25" customHeight="1" thickBot="1">
      <c r="A43" s="11"/>
      <c r="D43" s="23"/>
      <c r="E43" s="24">
        <f>SUM(E35:E42)</f>
        <v>5.6999999999999993</v>
      </c>
      <c r="F43" s="77">
        <f>SUM(F35:F42)</f>
        <v>75.239999999999995</v>
      </c>
      <c r="G43" s="45" t="s">
        <v>18</v>
      </c>
      <c r="H43" s="3" t="s">
        <v>20</v>
      </c>
    </row>
    <row r="44" spans="1:13" ht="26.25" customHeight="1" thickBot="1">
      <c r="A44" s="10"/>
      <c r="B44" s="79" t="s">
        <v>91</v>
      </c>
      <c r="F44" s="25" t="s">
        <v>55</v>
      </c>
    </row>
    <row r="45" spans="1:13" ht="26.25" customHeight="1">
      <c r="A45"/>
      <c r="B45"/>
      <c r="F45" s="39" t="s">
        <v>56</v>
      </c>
      <c r="G45" s="111" t="s">
        <v>101</v>
      </c>
    </row>
    <row r="46" spans="1:13" ht="26.25" customHeight="1">
      <c r="A46"/>
      <c r="B46"/>
      <c r="F46" s="39" t="s">
        <v>57</v>
      </c>
      <c r="G46" s="113"/>
    </row>
    <row r="47" spans="1:13" ht="26.25" customHeight="1">
      <c r="A47"/>
      <c r="B47"/>
      <c r="F47" s="25" t="s">
        <v>58</v>
      </c>
      <c r="G47"/>
    </row>
    <row r="48" spans="1:13" ht="26.25" customHeight="1" thickBot="1">
      <c r="A48"/>
      <c r="B48"/>
      <c r="F48" s="25" t="s">
        <v>10</v>
      </c>
      <c r="G48"/>
    </row>
    <row r="49" spans="1:14" ht="26.25" customHeight="1" thickBot="1">
      <c r="B49" s="135" t="s">
        <v>16</v>
      </c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7"/>
    </row>
    <row r="50" spans="1:14" ht="26.25" customHeight="1" thickBot="1">
      <c r="A50" s="10"/>
      <c r="B50" s="52" t="s">
        <v>102</v>
      </c>
    </row>
    <row r="51" spans="1:14" ht="26.25" customHeight="1">
      <c r="B51" s="47"/>
      <c r="C51" s="13">
        <v>1</v>
      </c>
      <c r="D51" s="13">
        <v>2</v>
      </c>
      <c r="E51" s="13">
        <v>3</v>
      </c>
      <c r="F51" s="13">
        <v>4</v>
      </c>
      <c r="G51" s="13">
        <v>5</v>
      </c>
      <c r="H51" s="13">
        <v>6</v>
      </c>
      <c r="I51" s="13">
        <v>7</v>
      </c>
      <c r="J51" s="13">
        <v>8</v>
      </c>
      <c r="K51" s="13">
        <v>9</v>
      </c>
      <c r="L51" s="13">
        <v>10</v>
      </c>
      <c r="M51" s="13">
        <v>11</v>
      </c>
      <c r="N51" s="13">
        <v>12</v>
      </c>
    </row>
    <row r="52" spans="1:14" ht="26.25" customHeight="1">
      <c r="B52" s="14" t="s"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26.25" customHeight="1">
      <c r="B53" s="14" t="s">
        <v>1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26.25" customHeight="1">
      <c r="B54" s="14" t="s">
        <v>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26.25" customHeight="1">
      <c r="B55" s="14" t="s">
        <v>3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26.25" customHeight="1">
      <c r="B56" s="14" t="s">
        <v>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26.25" customHeight="1">
      <c r="B57" s="14" t="s">
        <v>5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26.25" customHeight="1">
      <c r="B58" s="14" t="s">
        <v>6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26.25" customHeight="1" thickBot="1">
      <c r="B59" s="14" t="s">
        <v>7</v>
      </c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16"/>
    </row>
    <row r="60" spans="1:14" ht="26.25" customHeight="1" thickBot="1">
      <c r="A60"/>
      <c r="B60" s="141" t="s">
        <v>59</v>
      </c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3"/>
    </row>
    <row r="61" spans="1:14" ht="26.25" customHeight="1" thickBot="1">
      <c r="A61" s="10"/>
      <c r="B61" s="52" t="s">
        <v>105</v>
      </c>
      <c r="D61" s="29"/>
    </row>
    <row r="62" spans="1:14" ht="30.75" customHeight="1">
      <c r="A62"/>
      <c r="B62" s="64"/>
      <c r="C62" s="64"/>
      <c r="D62" s="40"/>
      <c r="E62" s="67" t="s">
        <v>106</v>
      </c>
      <c r="F62" s="66"/>
      <c r="H62" s="64"/>
      <c r="I62" s="64"/>
      <c r="J62" s="64"/>
      <c r="K62" s="64"/>
      <c r="L62" s="64"/>
      <c r="M62" s="64"/>
    </row>
    <row r="63" spans="1:14" ht="38.25">
      <c r="A63"/>
      <c r="B63" s="64"/>
      <c r="C63" s="64"/>
      <c r="D63" s="61" t="s">
        <v>110</v>
      </c>
      <c r="E63" s="75">
        <v>5</v>
      </c>
      <c r="F63" s="65" t="s">
        <v>18</v>
      </c>
      <c r="H63" s="64"/>
      <c r="I63" s="64"/>
      <c r="J63" s="64"/>
      <c r="K63" s="64"/>
      <c r="L63" s="64"/>
      <c r="M63" s="64"/>
    </row>
    <row r="64" spans="1:14" ht="19.5" thickBot="1">
      <c r="A64"/>
      <c r="B64" s="64"/>
      <c r="C64" s="64"/>
      <c r="D64" s="21" t="s">
        <v>92</v>
      </c>
      <c r="E64" s="76">
        <v>45</v>
      </c>
      <c r="F64" s="46" t="s">
        <v>18</v>
      </c>
      <c r="H64" s="64"/>
      <c r="I64" s="64"/>
      <c r="J64" s="64"/>
      <c r="K64" s="64"/>
      <c r="L64" s="64"/>
      <c r="M64" s="64"/>
    </row>
    <row r="65" spans="1:13" ht="26.25" customHeight="1" thickBot="1">
      <c r="A65"/>
      <c r="B65" s="64"/>
      <c r="C65" s="64"/>
      <c r="D65" s="23"/>
      <c r="E65" s="77">
        <f>SUM(E63:E64)</f>
        <v>50</v>
      </c>
      <c r="F65" s="45" t="s">
        <v>18</v>
      </c>
      <c r="H65" s="64"/>
      <c r="I65" s="64"/>
      <c r="J65" s="64"/>
      <c r="K65" s="64"/>
      <c r="L65" s="64"/>
      <c r="M65" s="64"/>
    </row>
    <row r="66" spans="1:13" ht="26.25" customHeight="1" thickBot="1">
      <c r="A66" s="10"/>
      <c r="B66" s="2" t="str">
        <f>IF($F$9=TRUE,CONCATENATE("Prepare Mastermix (PCR) according to the following table and pipet ",FIXED($E$9*E71/12*1.1)," µL into each well of row C of MM plate"),CONCATENATE("Prepare Mastermix (PCR) according to the following table and pipet ",FIXED(($G$9+1)*E71*1.1)," µL into first ",$H$9," wells and ",FIXED(($G$9)*E71*1.1)," µL into the other wells of MM plate row C"))</f>
        <v>Prepare Mastermix (PCR) according to the following table and pipet 16.50 µL into each well of row C of MM plate</v>
      </c>
      <c r="D66" s="29"/>
    </row>
    <row r="67" spans="1:13" ht="42.75" customHeight="1">
      <c r="A67"/>
      <c r="B67" s="2"/>
      <c r="D67" s="40"/>
      <c r="E67" s="38" t="s">
        <v>19</v>
      </c>
      <c r="F67" s="42" t="str">
        <f>CONCATENATE(" Volume for ", $E$9, " samples")</f>
        <v xml:space="preserve"> Volume for 12 samples</v>
      </c>
    </row>
    <row r="68" spans="1:13" ht="15.75">
      <c r="A68"/>
      <c r="B68" s="2"/>
      <c r="D68" s="36" t="s">
        <v>60</v>
      </c>
      <c r="E68" s="19">
        <v>12.5</v>
      </c>
      <c r="F68" s="75">
        <f t="shared" ref="F68:F70" si="5">E68*$E$9*1.1</f>
        <v>165</v>
      </c>
      <c r="G68" s="65" t="s">
        <v>18</v>
      </c>
    </row>
    <row r="69" spans="1:13" ht="38.25">
      <c r="A69"/>
      <c r="B69" s="2"/>
      <c r="D69" s="61" t="s">
        <v>111</v>
      </c>
      <c r="E69" s="19">
        <v>0.25</v>
      </c>
      <c r="F69" s="75">
        <f t="shared" si="5"/>
        <v>3.3000000000000003</v>
      </c>
      <c r="G69" s="43" t="s">
        <v>18</v>
      </c>
    </row>
    <row r="70" spans="1:13" ht="18.75" thickBot="1">
      <c r="A70"/>
      <c r="B70" s="2"/>
      <c r="D70" s="68" t="s">
        <v>107</v>
      </c>
      <c r="E70" s="22">
        <v>2.25</v>
      </c>
      <c r="F70" s="76">
        <f t="shared" si="5"/>
        <v>29.700000000000003</v>
      </c>
      <c r="G70" s="46" t="s">
        <v>18</v>
      </c>
    </row>
    <row r="71" spans="1:13" ht="26.25" customHeight="1" thickBot="1">
      <c r="A71"/>
      <c r="B71" s="2"/>
      <c r="D71" s="23"/>
      <c r="E71" s="27">
        <f>SUM(E68:E70)</f>
        <v>15</v>
      </c>
      <c r="F71" s="77">
        <f>SUM(F68:F70)</f>
        <v>198</v>
      </c>
      <c r="G71" s="45" t="s">
        <v>18</v>
      </c>
    </row>
    <row r="72" spans="1:13" ht="26.25" customHeight="1" thickBot="1">
      <c r="A72" s="10"/>
      <c r="B72" s="28" t="s">
        <v>17</v>
      </c>
      <c r="D72" s="37" t="s">
        <v>61</v>
      </c>
      <c r="E72"/>
      <c r="I72" s="18" t="s">
        <v>148</v>
      </c>
      <c r="J72" s="18" t="s">
        <v>149</v>
      </c>
    </row>
    <row r="73" spans="1:13" ht="26.25" customHeight="1">
      <c r="A73" s="11"/>
      <c r="B73" s="28"/>
      <c r="D73" s="39" t="s">
        <v>62</v>
      </c>
      <c r="E73" s="111" t="s">
        <v>63</v>
      </c>
      <c r="I73" s="54" t="s">
        <v>151</v>
      </c>
      <c r="J73" s="34">
        <v>14</v>
      </c>
    </row>
    <row r="74" spans="1:13" ht="26.25" customHeight="1">
      <c r="A74" s="11"/>
      <c r="B74" s="28"/>
      <c r="D74" s="41" t="s">
        <v>64</v>
      </c>
      <c r="E74" s="112"/>
      <c r="I74" s="54" t="s">
        <v>150</v>
      </c>
      <c r="J74" s="34">
        <v>19</v>
      </c>
    </row>
    <row r="75" spans="1:13" ht="26.25" customHeight="1">
      <c r="A75" s="11"/>
      <c r="B75" s="28"/>
      <c r="D75" s="39" t="s">
        <v>65</v>
      </c>
      <c r="E75" s="113"/>
      <c r="I75" s="54" t="s">
        <v>152</v>
      </c>
      <c r="J75" s="34">
        <v>20</v>
      </c>
    </row>
    <row r="76" spans="1:13" ht="26.25" customHeight="1">
      <c r="A76" s="11"/>
      <c r="D76" s="37" t="s">
        <v>66</v>
      </c>
      <c r="E76"/>
      <c r="I76" s="54" t="s">
        <v>153</v>
      </c>
      <c r="J76" s="54" t="s">
        <v>154</v>
      </c>
    </row>
    <row r="77" spans="1:13" ht="26.25" customHeight="1" thickBot="1">
      <c r="A77" s="11"/>
      <c r="D77" s="25" t="s">
        <v>10</v>
      </c>
      <c r="E77"/>
    </row>
    <row r="78" spans="1:13" ht="26.25" customHeight="1" thickBot="1">
      <c r="A78" s="30"/>
      <c r="B78" s="151" t="s">
        <v>95</v>
      </c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3"/>
    </row>
    <row r="79" spans="1:13" ht="26.25" customHeight="1" thickBot="1">
      <c r="A79" s="35"/>
      <c r="B79" s="126" t="s">
        <v>94</v>
      </c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9"/>
    </row>
    <row r="80" spans="1:13" ht="26.25" customHeight="1" thickBot="1">
      <c r="A80" s="11"/>
      <c r="B80" s="154" t="s">
        <v>96</v>
      </c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6"/>
    </row>
    <row r="81" spans="1:13" ht="26.25" customHeight="1" thickBot="1">
      <c r="A81" s="10"/>
      <c r="B81" s="60" t="s">
        <v>67</v>
      </c>
    </row>
    <row r="82" spans="1:13" ht="26.25" customHeight="1" thickBot="1">
      <c r="A82" s="10"/>
      <c r="B82" s="2" t="str">
        <f>IF($F$9=TRUE,CONCATENATE("Prepare Mastermix (F) according to the following table and pipet ",FIXED($E$9*E88/12*1.1)," µL into each well of row D of MM plate"),CONCATENATE("Prepare Mastermix (F) according to the following table and pipet ",FIXED(($G$9+1)*E88*1.1)," µL into first ",$H$9," wells and ",FIXED(($G$9)*E88*1.1)," µL into the other wells of MM plate row D"))</f>
        <v>Prepare Mastermix (F) according to the following table and pipet 6.60 µL into each well of row D of MM plate</v>
      </c>
    </row>
    <row r="83" spans="1:13" ht="30" customHeight="1">
      <c r="A83" s="11"/>
      <c r="E83" s="70" t="s">
        <v>19</v>
      </c>
      <c r="F83" s="42" t="str">
        <f>CONCATENATE(" Volume for ", $E$9, " samples")</f>
        <v xml:space="preserve"> Volume for 12 samples</v>
      </c>
    </row>
    <row r="84" spans="1:13" ht="23.45" customHeight="1">
      <c r="A84" s="11"/>
      <c r="C84" s="120" t="s">
        <v>68</v>
      </c>
      <c r="D84" s="120"/>
      <c r="E84" s="19">
        <v>0.2</v>
      </c>
      <c r="F84" s="75">
        <f t="shared" ref="F84:F87" si="6">E84*$E$9*1.1</f>
        <v>2.6400000000000006</v>
      </c>
      <c r="G84" s="43" t="s">
        <v>18</v>
      </c>
    </row>
    <row r="85" spans="1:13" ht="26.25" customHeight="1">
      <c r="A85" s="11"/>
      <c r="C85" s="120" t="s">
        <v>69</v>
      </c>
      <c r="D85" s="120"/>
      <c r="E85" s="19">
        <v>1.8</v>
      </c>
      <c r="F85" s="75">
        <f t="shared" si="6"/>
        <v>23.760000000000005</v>
      </c>
      <c r="G85" s="43" t="s">
        <v>18</v>
      </c>
    </row>
    <row r="86" spans="1:13" ht="23.25" customHeight="1">
      <c r="A86" s="11"/>
      <c r="C86" s="120" t="s">
        <v>103</v>
      </c>
      <c r="D86" s="120"/>
      <c r="E86" s="19">
        <v>2</v>
      </c>
      <c r="F86" s="75">
        <f t="shared" si="6"/>
        <v>26.400000000000002</v>
      </c>
      <c r="G86" s="43" t="s">
        <v>18</v>
      </c>
    </row>
    <row r="87" spans="1:13" ht="24.75" customHeight="1" thickBot="1">
      <c r="C87" s="121" t="s">
        <v>70</v>
      </c>
      <c r="D87" s="122"/>
      <c r="E87" s="22">
        <v>2</v>
      </c>
      <c r="F87" s="76">
        <f t="shared" si="6"/>
        <v>26.400000000000002</v>
      </c>
      <c r="G87" s="46" t="s">
        <v>18</v>
      </c>
    </row>
    <row r="88" spans="1:13" ht="21" customHeight="1" thickBot="1">
      <c r="A88" s="11"/>
      <c r="C88"/>
      <c r="D88" s="23"/>
      <c r="E88" s="27">
        <f>SUM(E84:E87)</f>
        <v>6</v>
      </c>
      <c r="F88" s="77">
        <f>SUM(F84:F87)</f>
        <v>79.200000000000017</v>
      </c>
      <c r="G88" s="45" t="s">
        <v>18</v>
      </c>
      <c r="H88" s="3" t="s">
        <v>9</v>
      </c>
    </row>
    <row r="89" spans="1:13" ht="26.25" customHeight="1" thickBot="1">
      <c r="A89" s="10"/>
      <c r="B89" s="52" t="s">
        <v>112</v>
      </c>
      <c r="F89" s="37" t="s">
        <v>71</v>
      </c>
    </row>
    <row r="90" spans="1:13" customFormat="1" ht="26.25" customHeight="1" thickBot="1">
      <c r="F90" s="25" t="s">
        <v>72</v>
      </c>
    </row>
    <row r="91" spans="1:13" ht="26.25" customHeight="1" thickBot="1">
      <c r="A91" s="10"/>
      <c r="B91" s="2" t="str">
        <f>IF($F$9=TRUE,CONCATENATE("Pipet ",FIXED($E$9*2.5/12*1.1)," µL of 0.2% SDS into each well of row E of MM plate"),CONCATENATE("Pipet ",FIXED(($G$9+1)*2.5*1.1)," µL of 0.2% SDS into first ",$H$9," wells and ",FIXED(($G$9)*2.5*1.1)," µL into the other wells of MM plate row E"))</f>
        <v>Pipet 2.75 µL of 0.2% SDS into each well of row E of MM plate</v>
      </c>
      <c r="F91" s="37"/>
    </row>
    <row r="92" spans="1:13" ht="26.25" customHeight="1" thickBot="1">
      <c r="A92" s="10"/>
      <c r="B92" s="2" t="s">
        <v>73</v>
      </c>
      <c r="F92" s="37"/>
    </row>
    <row r="93" spans="1:13" ht="26.25" customHeight="1" thickBot="1">
      <c r="A93" s="10"/>
      <c r="B93" s="2" t="s">
        <v>17</v>
      </c>
      <c r="D93" s="29" t="s">
        <v>74</v>
      </c>
    </row>
    <row r="94" spans="1:13" ht="26.25" customHeight="1" thickBot="1">
      <c r="A94" s="11"/>
      <c r="D94" s="29" t="s">
        <v>10</v>
      </c>
    </row>
    <row r="95" spans="1:13" ht="24.95" customHeight="1" thickBot="1">
      <c r="A95" s="11"/>
      <c r="B95" s="123" t="s">
        <v>75</v>
      </c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5"/>
    </row>
    <row r="96" spans="1:13" ht="24.95" customHeight="1" thickBot="1">
      <c r="A96" s="10"/>
      <c r="B96" s="2" t="str">
        <f>IF($F$9=TRUE,CONCATENATE("Prepare Mastermix (P) according to the following table and pipet ",FIXED(E9*20/12*1.1)," µL of P into each well of row F of MM plate"),CONCATENATE("Prepare Mastermix (P) according to the following table and pipet ",FIXED((G9+1)*20*1.1)," µL of P into first ",H9," wells and ",FIXED((G9)*(20)*1.1)," µL into the other wells of MM plate row F"))</f>
        <v>Prepare Mastermix (P) according to the following table and pipet 22.00 µL of P into each well of row F of MM plate</v>
      </c>
    </row>
    <row r="97" spans="1:14" s="49" customFormat="1" ht="24.95" customHeight="1" thickBot="1">
      <c r="A97" s="48"/>
      <c r="B97" s="52" t="s">
        <v>155</v>
      </c>
    </row>
    <row r="98" spans="1:14" ht="42" customHeight="1">
      <c r="A98" s="11"/>
      <c r="B98" s="33"/>
      <c r="D98" s="49"/>
      <c r="E98" s="53" t="s">
        <v>19</v>
      </c>
      <c r="F98" s="42" t="str">
        <f>CONCATENATE(" Volume for ", $E$9, " samples")</f>
        <v xml:space="preserve"> Volume for 12 samples</v>
      </c>
      <c r="G98" s="49"/>
    </row>
    <row r="99" spans="1:14" ht="17.45" customHeight="1">
      <c r="A99" s="11"/>
      <c r="D99" s="18" t="s">
        <v>11</v>
      </c>
      <c r="E99" s="91">
        <v>12.5</v>
      </c>
      <c r="F99" s="54" t="s">
        <v>85</v>
      </c>
      <c r="G99" s="65" t="s">
        <v>18</v>
      </c>
    </row>
    <row r="100" spans="1:14" ht="28.5" customHeight="1" thickBot="1">
      <c r="A100" s="11"/>
      <c r="D100" s="21" t="s">
        <v>14</v>
      </c>
      <c r="E100" s="92">
        <v>2.5</v>
      </c>
      <c r="F100" s="93" t="s">
        <v>85</v>
      </c>
      <c r="G100" s="94" t="s">
        <v>18</v>
      </c>
    </row>
    <row r="101" spans="1:14" ht="21" customHeight="1">
      <c r="A101" s="11"/>
      <c r="D101" s="102" t="s">
        <v>76</v>
      </c>
      <c r="E101" s="95">
        <v>17.5</v>
      </c>
      <c r="F101" s="96">
        <f>E101*$E$9*1.1</f>
        <v>231.00000000000003</v>
      </c>
      <c r="G101" s="97" t="s">
        <v>18</v>
      </c>
    </row>
    <row r="102" spans="1:14" ht="18.95" customHeight="1" thickBot="1">
      <c r="A102" s="11"/>
      <c r="D102" s="21" t="s">
        <v>92</v>
      </c>
      <c r="E102" s="92">
        <v>2.5</v>
      </c>
      <c r="F102" s="98">
        <f t="shared" ref="F102" si="7">E102*$E$9*1.1</f>
        <v>33</v>
      </c>
      <c r="G102" s="99" t="s">
        <v>18</v>
      </c>
    </row>
    <row r="103" spans="1:14" ht="26.25" customHeight="1" thickBot="1">
      <c r="A103" s="11"/>
      <c r="D103" s="56"/>
      <c r="E103" s="100">
        <f>SUM(E99:E102)</f>
        <v>35</v>
      </c>
      <c r="F103" s="96">
        <f>F101+F102</f>
        <v>264</v>
      </c>
      <c r="G103" s="101" t="s">
        <v>18</v>
      </c>
    </row>
    <row r="104" spans="1:14" ht="26.25" customHeight="1" thickBot="1">
      <c r="A104" s="35"/>
      <c r="B104" s="28" t="s">
        <v>23</v>
      </c>
      <c r="G104" s="3" t="s">
        <v>22</v>
      </c>
      <c r="H104" s="32"/>
    </row>
    <row r="105" spans="1:14" ht="17.45" customHeight="1">
      <c r="A105" s="11"/>
      <c r="B105" s="12"/>
      <c r="C105" s="13">
        <v>1</v>
      </c>
      <c r="D105" s="13">
        <v>2</v>
      </c>
      <c r="E105" s="13">
        <v>3</v>
      </c>
      <c r="F105" s="13">
        <v>4</v>
      </c>
      <c r="G105" s="13">
        <v>5</v>
      </c>
      <c r="H105" s="13">
        <v>6</v>
      </c>
      <c r="I105" s="13">
        <v>7</v>
      </c>
      <c r="J105" s="13">
        <v>8</v>
      </c>
      <c r="K105" s="13">
        <v>9</v>
      </c>
      <c r="L105" s="13">
        <v>10</v>
      </c>
      <c r="M105" s="13">
        <v>11</v>
      </c>
      <c r="N105" s="13">
        <v>12</v>
      </c>
    </row>
    <row r="106" spans="1:14" ht="20.25" customHeight="1">
      <c r="A106" s="11"/>
      <c r="B106" s="14" t="s">
        <v>0</v>
      </c>
      <c r="C106" s="15" t="e">
        <f>IF(ISNUMBER($E$9),prep_table!$AD$2,prep_table!$AD$2)</f>
        <v>#DIV/0!</v>
      </c>
      <c r="D106" s="16" t="e">
        <f>IF(ISNUMBER($E$9),prep_table!$AD$3,prep_table!$AD$10)</f>
        <v>#DIV/0!</v>
      </c>
      <c r="E106" s="15" t="e">
        <f>IF(ISNUMBER($E$9),prep_table!$AD$4,prep_table!$AD$18)</f>
        <v>#DIV/0!</v>
      </c>
      <c r="F106" s="16" t="e">
        <f>IF(ISNUMBER($E$9),prep_table!$AD$5,prep_table!$AD$26)</f>
        <v>#DIV/0!</v>
      </c>
      <c r="G106" s="15" t="e">
        <f>IF(ISNUMBER($E$9),prep_table!$AD$6,prep_table!$AD$34)</f>
        <v>#DIV/0!</v>
      </c>
      <c r="H106" s="16" t="e">
        <f>IF(ISNUMBER($E$9),prep_table!$AD$7,prep_table!$AD$42)</f>
        <v>#DIV/0!</v>
      </c>
      <c r="I106" s="15" t="e">
        <f>IF(ISNUMBER($E$9),prep_table!$AD$8,prep_table!$AD$50)</f>
        <v>#DIV/0!</v>
      </c>
      <c r="J106" s="16" t="e">
        <f>IF(ISNUMBER($E$9),prep_table!$AD$9,prep_table!$AD$58)</f>
        <v>#DIV/0!</v>
      </c>
      <c r="K106" s="15" t="e">
        <f>IF(ISNUMBER($E$9),prep_table!$AD$10,prep_table!$AD$66)</f>
        <v>#DIV/0!</v>
      </c>
      <c r="L106" s="16" t="e">
        <f>IF(ISNUMBER($E$9),prep_table!$AD$11,prep_table!$AD$74)</f>
        <v>#DIV/0!</v>
      </c>
      <c r="M106" s="15" t="e">
        <f>IF(ISNUMBER($E$9),prep_table!$AD$12,prep_table!$AD$82)</f>
        <v>#DIV/0!</v>
      </c>
      <c r="N106" s="16" t="e">
        <f>IF(ISNUMBER($E$9),prep_table!$AD$13,prep_table!$AD$90)</f>
        <v>#DIV/0!</v>
      </c>
    </row>
    <row r="107" spans="1:14" ht="20.25" customHeight="1">
      <c r="B107" s="14" t="s">
        <v>1</v>
      </c>
      <c r="C107" s="15" t="e">
        <f>IF(ISNUMBER($E$9),prep_table!$AD$14,prep_table!$AD$3)</f>
        <v>#DIV/0!</v>
      </c>
      <c r="D107" s="16" t="e">
        <f>IF(ISNUMBER($E$9),prep_table!$AD$15,prep_table!$AD$11)</f>
        <v>#DIV/0!</v>
      </c>
      <c r="E107" s="15" t="e">
        <f>IF(ISNUMBER($E$9),prep_table!$AD$16,prep_table!$AD$19)</f>
        <v>#DIV/0!</v>
      </c>
      <c r="F107" s="16" t="e">
        <f>IF(ISNUMBER($E$9),prep_table!$AD$17,prep_table!$AD$27)</f>
        <v>#DIV/0!</v>
      </c>
      <c r="G107" s="15" t="e">
        <f>IF(ISNUMBER($E$9),prep_table!$AD$18,prep_table!$AD$35)</f>
        <v>#DIV/0!</v>
      </c>
      <c r="H107" s="16" t="e">
        <f>IF(ISNUMBER($E$9),prep_table!$AD$19,prep_table!$AD$43)</f>
        <v>#DIV/0!</v>
      </c>
      <c r="I107" s="15" t="e">
        <f>IF(ISNUMBER($E$9),prep_table!$AD$20,prep_table!$AD$51)</f>
        <v>#DIV/0!</v>
      </c>
      <c r="J107" s="16" t="e">
        <f>IF(ISNUMBER($E$9),prep_table!$AD$21,prep_table!$AD$59)</f>
        <v>#DIV/0!</v>
      </c>
      <c r="K107" s="15" t="e">
        <f>IF(ISNUMBER($E$9),prep_table!$AD$22,prep_table!$AD$67)</f>
        <v>#DIV/0!</v>
      </c>
      <c r="L107" s="16" t="e">
        <f>IF(ISNUMBER($E$9),prep_table!$AD$23,prep_table!$AD$75)</f>
        <v>#DIV/0!</v>
      </c>
      <c r="M107" s="15" t="e">
        <f>IF(ISNUMBER($E$9),prep_table!$AD$24,prep_table!$AD$83)</f>
        <v>#DIV/0!</v>
      </c>
      <c r="N107" s="16" t="e">
        <f>IF(ISNUMBER($E$9),prep_table!$AD$25,prep_table!$AD$91)</f>
        <v>#DIV/0!</v>
      </c>
    </row>
    <row r="108" spans="1:14" ht="20.25" customHeight="1">
      <c r="B108" s="14" t="s">
        <v>2</v>
      </c>
      <c r="C108" s="15" t="e">
        <f>IF(ISNUMBER($E$9),prep_table!$AD$26,prep_table!$AD$4)</f>
        <v>#DIV/0!</v>
      </c>
      <c r="D108" s="16" t="e">
        <f>IF(ISNUMBER($E$9),prep_table!$AD$27,prep_table!$AD$12)</f>
        <v>#DIV/0!</v>
      </c>
      <c r="E108" s="15" t="e">
        <f>IF(ISNUMBER($E$9),prep_table!$AD$28,prep_table!$AD$20)</f>
        <v>#DIV/0!</v>
      </c>
      <c r="F108" s="16" t="e">
        <f>IF(ISNUMBER($E$9),prep_table!$AD$29,prep_table!$AD$28)</f>
        <v>#DIV/0!</v>
      </c>
      <c r="G108" s="15" t="e">
        <f>IF(ISNUMBER($E$9),prep_table!$AD$30,prep_table!$AD$36)</f>
        <v>#DIV/0!</v>
      </c>
      <c r="H108" s="16" t="e">
        <f>IF(ISNUMBER($E$9),prep_table!$AD$31,prep_table!$AD$44)</f>
        <v>#DIV/0!</v>
      </c>
      <c r="I108" s="15" t="e">
        <f>IF(ISNUMBER($E$9),prep_table!$AD$32,prep_table!$AD$52)</f>
        <v>#DIV/0!</v>
      </c>
      <c r="J108" s="16" t="e">
        <f>IF(ISNUMBER($E$9),prep_table!$AD$33,prep_table!$AD$60)</f>
        <v>#DIV/0!</v>
      </c>
      <c r="K108" s="15" t="e">
        <f>IF(ISNUMBER($E$9),prep_table!$AD$34,prep_table!$AD$68)</f>
        <v>#DIV/0!</v>
      </c>
      <c r="L108" s="16" t="e">
        <f>IF(ISNUMBER($E$9),prep_table!$AD$35,prep_table!$AD$76)</f>
        <v>#DIV/0!</v>
      </c>
      <c r="M108" s="15" t="e">
        <f>IF(ISNUMBER($E$9),prep_table!$AD$36,prep_table!$AD$84)</f>
        <v>#DIV/0!</v>
      </c>
      <c r="N108" s="16" t="e">
        <f>IF(ISNUMBER($E$9),prep_table!$AD$37,prep_table!$AD$92)</f>
        <v>#DIV/0!</v>
      </c>
    </row>
    <row r="109" spans="1:14" ht="20.25" customHeight="1">
      <c r="B109" s="14" t="s">
        <v>3</v>
      </c>
      <c r="C109" s="15" t="e">
        <f>IF(ISNUMBER($E$9),prep_table!$AD$38,prep_table!$AD$5)</f>
        <v>#DIV/0!</v>
      </c>
      <c r="D109" s="16" t="e">
        <f>IF(ISNUMBER($E$9),prep_table!$AD$39,prep_table!$AD$13)</f>
        <v>#DIV/0!</v>
      </c>
      <c r="E109" s="15" t="e">
        <f>IF(ISNUMBER($E$9),prep_table!$AD$40,prep_table!$AD$21)</f>
        <v>#DIV/0!</v>
      </c>
      <c r="F109" s="16" t="e">
        <f>IF(ISNUMBER($E$9),prep_table!$AD$41,prep_table!$AD$29)</f>
        <v>#DIV/0!</v>
      </c>
      <c r="G109" s="15" t="e">
        <f>IF(ISNUMBER($E$9),prep_table!$AD$42,prep_table!$AD$37)</f>
        <v>#DIV/0!</v>
      </c>
      <c r="H109" s="16" t="e">
        <f>IF(ISNUMBER($E$9),prep_table!$AD$43,prep_table!$AD$45)</f>
        <v>#DIV/0!</v>
      </c>
      <c r="I109" s="15" t="e">
        <f>IF(ISNUMBER($E$9),prep_table!$AD$44,prep_table!$AD$53)</f>
        <v>#DIV/0!</v>
      </c>
      <c r="J109" s="16" t="e">
        <f>IF(ISNUMBER($E$9),prep_table!$AD$45,prep_table!$AD$61)</f>
        <v>#DIV/0!</v>
      </c>
      <c r="K109" s="15" t="e">
        <f>IF(ISNUMBER($E$9),prep_table!$AD$46,prep_table!$AD$69)</f>
        <v>#DIV/0!</v>
      </c>
      <c r="L109" s="16" t="e">
        <f>IF(ISNUMBER($E$9),prep_table!$AD$47,prep_table!$AD$77)</f>
        <v>#DIV/0!</v>
      </c>
      <c r="M109" s="15" t="e">
        <f>IF(ISNUMBER($E$9),prep_table!$AD$48,prep_table!$AD$85)</f>
        <v>#DIV/0!</v>
      </c>
      <c r="N109" s="16" t="e">
        <f>IF(ISNUMBER($E$9),prep_table!$AD$49,prep_table!$AD$93)</f>
        <v>#DIV/0!</v>
      </c>
    </row>
    <row r="110" spans="1:14" ht="20.25" customHeight="1">
      <c r="B110" s="14" t="s">
        <v>4</v>
      </c>
      <c r="C110" s="15" t="e">
        <f>IF(ISNUMBER($E$9),prep_table!$AD$50,prep_table!$AD$6)</f>
        <v>#DIV/0!</v>
      </c>
      <c r="D110" s="16" t="e">
        <f>IF(ISNUMBER($E$9),prep_table!$AD$51,prep_table!$AD$14)</f>
        <v>#DIV/0!</v>
      </c>
      <c r="E110" s="15" t="e">
        <f>IF(ISNUMBER($E$9),prep_table!$AD$52,prep_table!$AD$22)</f>
        <v>#DIV/0!</v>
      </c>
      <c r="F110" s="16" t="e">
        <f>IF(ISNUMBER($E$9),prep_table!$AD$53,prep_table!$AD$30)</f>
        <v>#DIV/0!</v>
      </c>
      <c r="G110" s="15" t="e">
        <f>IF(ISNUMBER($E$9),prep_table!$AD$54,prep_table!$AD$38)</f>
        <v>#DIV/0!</v>
      </c>
      <c r="H110" s="16" t="e">
        <f>IF(ISNUMBER($E$9),prep_table!$AD$55,prep_table!$AD$46)</f>
        <v>#DIV/0!</v>
      </c>
      <c r="I110" s="15" t="e">
        <f>IF(ISNUMBER($E$9),prep_table!$AD$56,prep_table!$AD$54)</f>
        <v>#DIV/0!</v>
      </c>
      <c r="J110" s="16" t="e">
        <f>IF(ISNUMBER($E$9),prep_table!$AD$57,prep_table!$AD$62)</f>
        <v>#DIV/0!</v>
      </c>
      <c r="K110" s="15" t="e">
        <f>IF(ISNUMBER($E$9),prep_table!$AD$58,prep_table!$AD$70)</f>
        <v>#DIV/0!</v>
      </c>
      <c r="L110" s="16" t="e">
        <f>IF(ISNUMBER($E$9),prep_table!$AD$59,prep_table!$AD$78)</f>
        <v>#DIV/0!</v>
      </c>
      <c r="M110" s="15" t="e">
        <f>IF(ISNUMBER($E$9),prep_table!$AD$60,prep_table!$AD$86)</f>
        <v>#DIV/0!</v>
      </c>
      <c r="N110" s="16" t="e">
        <f>IF(ISNUMBER($E$9),prep_table!$AD$61,prep_table!$AD$94)</f>
        <v>#DIV/0!</v>
      </c>
    </row>
    <row r="111" spans="1:14" ht="20.25" customHeight="1">
      <c r="B111" s="14" t="s">
        <v>5</v>
      </c>
      <c r="C111" s="15" t="e">
        <f>IF(ISNUMBER($E$9),prep_table!$AD$62,prep_table!$AD$7)</f>
        <v>#DIV/0!</v>
      </c>
      <c r="D111" s="16" t="e">
        <f>IF(ISNUMBER($E$9),prep_table!$AD$63,prep_table!$AD$15)</f>
        <v>#DIV/0!</v>
      </c>
      <c r="E111" s="15" t="e">
        <f>IF(ISNUMBER($E$9),prep_table!$AD$64,prep_table!$AD$23)</f>
        <v>#DIV/0!</v>
      </c>
      <c r="F111" s="16" t="e">
        <f>IF(ISNUMBER($E$9),prep_table!$AD$65,prep_table!$AD$31)</f>
        <v>#DIV/0!</v>
      </c>
      <c r="G111" s="15" t="e">
        <f>IF(ISNUMBER($E$9),prep_table!$AD$66,prep_table!$AD$39)</f>
        <v>#DIV/0!</v>
      </c>
      <c r="H111" s="16" t="e">
        <f>IF(ISNUMBER($E$9),prep_table!$AD$67,prep_table!$AD$47)</f>
        <v>#DIV/0!</v>
      </c>
      <c r="I111" s="15" t="e">
        <f>IF(ISNUMBER($E$9),prep_table!$AD$68,prep_table!$AD$55)</f>
        <v>#DIV/0!</v>
      </c>
      <c r="J111" s="16" t="e">
        <f>IF(ISNUMBER($E$9),prep_table!$AD$69,prep_table!$AD$63)</f>
        <v>#DIV/0!</v>
      </c>
      <c r="K111" s="15" t="e">
        <f>IF(ISNUMBER($E$9),prep_table!$AD$70,prep_table!$AD$71)</f>
        <v>#DIV/0!</v>
      </c>
      <c r="L111" s="16" t="e">
        <f>IF(ISNUMBER($E$9),prep_table!$AD$71,prep_table!$AD$79)</f>
        <v>#DIV/0!</v>
      </c>
      <c r="M111" s="15" t="e">
        <f>IF(ISNUMBER($E$9),prep_table!$AD$72,prep_table!$AD$87)</f>
        <v>#DIV/0!</v>
      </c>
      <c r="N111" s="16" t="e">
        <f>IF(ISNUMBER($E$9),prep_table!$AD$73,prep_table!$AD$95)</f>
        <v>#DIV/0!</v>
      </c>
    </row>
    <row r="112" spans="1:14" ht="20.25" customHeight="1">
      <c r="B112" s="14" t="s">
        <v>6</v>
      </c>
      <c r="C112" s="15" t="e">
        <f>IF(ISNUMBER($E$9),prep_table!$AD$74,prep_table!$AD$8)</f>
        <v>#DIV/0!</v>
      </c>
      <c r="D112" s="16" t="e">
        <f>IF(ISNUMBER($E$9),prep_table!$AD$75,prep_table!$AD$16)</f>
        <v>#DIV/0!</v>
      </c>
      <c r="E112" s="15" t="e">
        <f>IF(ISNUMBER($E$9),prep_table!$AD$76,prep_table!$AD$24)</f>
        <v>#DIV/0!</v>
      </c>
      <c r="F112" s="16" t="e">
        <f>IF(ISNUMBER($E$9),prep_table!$AD$77,prep_table!$AD$32)</f>
        <v>#DIV/0!</v>
      </c>
      <c r="G112" s="15" t="e">
        <f>IF(ISNUMBER($E$9),prep_table!$AD$78,prep_table!$AD$40)</f>
        <v>#DIV/0!</v>
      </c>
      <c r="H112" s="16" t="e">
        <f>IF(ISNUMBER($E$9),prep_table!$AD$79,prep_table!$AD$48)</f>
        <v>#DIV/0!</v>
      </c>
      <c r="I112" s="15" t="e">
        <f>IF(ISNUMBER($E$9),prep_table!$AD$80,prep_table!$AD$56)</f>
        <v>#DIV/0!</v>
      </c>
      <c r="J112" s="16" t="e">
        <f>IF(ISNUMBER($E$9),prep_table!$AD$81,prep_table!$AD$64)</f>
        <v>#DIV/0!</v>
      </c>
      <c r="K112" s="15" t="e">
        <f>IF(ISNUMBER($E$9),prep_table!$AD$82,prep_table!$AD$72)</f>
        <v>#DIV/0!</v>
      </c>
      <c r="L112" s="16" t="e">
        <f>IF(ISNUMBER($E$9),prep_table!$AD$83,prep_table!$AD$80)</f>
        <v>#DIV/0!</v>
      </c>
      <c r="M112" s="15" t="e">
        <f>IF(ISNUMBER($E$9),prep_table!$AD$84,prep_table!$AD$88)</f>
        <v>#DIV/0!</v>
      </c>
      <c r="N112" s="16" t="e">
        <f>IF(ISNUMBER($E$9),prep_table!$AD$85,prep_table!$AD$96)</f>
        <v>#DIV/0!</v>
      </c>
    </row>
    <row r="113" spans="1:14" ht="20.25" customHeight="1" thickBot="1">
      <c r="B113" s="14" t="s">
        <v>7</v>
      </c>
      <c r="C113" s="15" t="e">
        <f>IF(ISNUMBER($E$9),prep_table!$AD$86,prep_table!$AD$9)</f>
        <v>#DIV/0!</v>
      </c>
      <c r="D113" s="16" t="e">
        <f>IF(ISNUMBER($E$9),prep_table!$AD$87,prep_table!$AD$17)</f>
        <v>#DIV/0!</v>
      </c>
      <c r="E113" s="15" t="e">
        <f>IF(ISNUMBER($E$9),prep_table!$AD$88,prep_table!$AD$25)</f>
        <v>#DIV/0!</v>
      </c>
      <c r="F113" s="16" t="e">
        <f>IF(ISNUMBER($E$9),prep_table!$AD$89,prep_table!$AD$33)</f>
        <v>#DIV/0!</v>
      </c>
      <c r="G113" s="15" t="e">
        <f>IF(ISNUMBER($E$9),prep_table!$AD$90,prep_table!$AD$41)</f>
        <v>#DIV/0!</v>
      </c>
      <c r="H113" s="16" t="e">
        <f>IF(ISNUMBER($E$9),prep_table!$AD$91,prep_table!$AD$49)</f>
        <v>#DIV/0!</v>
      </c>
      <c r="I113" s="15" t="e">
        <f>IF(ISNUMBER($E$9),prep_table!$AD$92,prep_table!$AD$57)</f>
        <v>#DIV/0!</v>
      </c>
      <c r="J113" s="16" t="e">
        <f>IF(ISNUMBER($E$9),prep_table!$AD$93,prep_table!$AD$65)</f>
        <v>#DIV/0!</v>
      </c>
      <c r="K113" s="15" t="e">
        <f>IF(ISNUMBER($E$9),prep_table!$AD$94,prep_table!$AD$73)</f>
        <v>#DIV/0!</v>
      </c>
      <c r="L113" s="16" t="e">
        <f>IF(ISNUMBER($E$9),prep_table!$AD$95,prep_table!$AD$81)</f>
        <v>#DIV/0!</v>
      </c>
      <c r="M113" s="15" t="e">
        <f>IF(ISNUMBER($E$9),prep_table!$AD$96,prep_table!$AD$89)</f>
        <v>#DIV/0!</v>
      </c>
      <c r="N113" s="16" t="e">
        <f>IF(ISNUMBER($E$9),prep_table!$AD$97,prep_table!$AD$97)</f>
        <v>#DIV/0!</v>
      </c>
    </row>
    <row r="114" spans="1:14" ht="26.25" customHeight="1" thickBot="1">
      <c r="A114" s="10"/>
      <c r="B114" s="2" t="s">
        <v>21</v>
      </c>
      <c r="F114" s="25" t="s">
        <v>77</v>
      </c>
      <c r="G114"/>
    </row>
    <row r="115" spans="1:14" ht="26.25" customHeight="1">
      <c r="A115" s="11"/>
      <c r="F115" s="25" t="s">
        <v>78</v>
      </c>
      <c r="G115"/>
    </row>
    <row r="116" spans="1:14" ht="26.25" customHeight="1">
      <c r="A116" s="11"/>
      <c r="F116" s="83" t="s">
        <v>79</v>
      </c>
      <c r="G116" s="111" t="s">
        <v>80</v>
      </c>
    </row>
    <row r="117" spans="1:14" ht="26.25" customHeight="1">
      <c r="A117" s="11"/>
      <c r="F117" s="84" t="s">
        <v>81</v>
      </c>
      <c r="G117" s="112"/>
    </row>
    <row r="118" spans="1:14" ht="26.25" customHeight="1">
      <c r="A118" s="11"/>
      <c r="F118" s="85" t="s">
        <v>82</v>
      </c>
      <c r="G118" s="113"/>
    </row>
    <row r="119" spans="1:14" ht="26.25" customHeight="1">
      <c r="A119" s="11"/>
      <c r="F119" s="25" t="s">
        <v>83</v>
      </c>
      <c r="G119"/>
    </row>
    <row r="120" spans="1:14" ht="26.25" customHeight="1" thickBot="1">
      <c r="A120" s="11"/>
      <c r="F120" s="25" t="s">
        <v>10</v>
      </c>
      <c r="G120"/>
    </row>
    <row r="121" spans="1:14" ht="26.25" customHeight="1" thickBot="1">
      <c r="A121" s="10"/>
      <c r="B121" s="114" t="s">
        <v>87</v>
      </c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6"/>
    </row>
    <row r="122" spans="1:14" ht="26.25" customHeight="1" thickBot="1">
      <c r="A122" s="35"/>
      <c r="B122" s="117" t="s">
        <v>24</v>
      </c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9"/>
    </row>
    <row r="123" spans="1:14" ht="26.25" customHeight="1">
      <c r="B123" s="3" t="s">
        <v>39</v>
      </c>
    </row>
    <row r="124" spans="1:14" ht="26.25" customHeight="1">
      <c r="B124" s="12"/>
      <c r="C124" s="13">
        <v>1</v>
      </c>
      <c r="D124" s="13">
        <v>2</v>
      </c>
      <c r="E124" s="13">
        <v>3</v>
      </c>
      <c r="F124" s="13">
        <v>4</v>
      </c>
      <c r="G124" s="13">
        <v>5</v>
      </c>
      <c r="H124" s="13">
        <v>6</v>
      </c>
      <c r="I124" s="13">
        <v>7</v>
      </c>
      <c r="J124" s="13">
        <v>8</v>
      </c>
      <c r="K124" s="13">
        <v>9</v>
      </c>
      <c r="L124" s="13">
        <v>10</v>
      </c>
      <c r="M124" s="13">
        <v>11</v>
      </c>
      <c r="N124" s="13">
        <v>12</v>
      </c>
    </row>
    <row r="125" spans="1:14" ht="26.25" customHeight="1">
      <c r="B125" s="14" t="s">
        <v>0</v>
      </c>
      <c r="C125" s="15" t="e">
        <f>IF(ISNUMBER($E$9),prep_table!$AD$2,prep_table!$AD$2)</f>
        <v>#DIV/0!</v>
      </c>
      <c r="D125" s="16" t="e">
        <f>IF(ISNUMBER($E$9),prep_table!$AD$3,prep_table!$AD$10)</f>
        <v>#DIV/0!</v>
      </c>
      <c r="E125" s="15" t="e">
        <f>IF(ISNUMBER($E$9),prep_table!$AD$4,prep_table!$AD$18)</f>
        <v>#DIV/0!</v>
      </c>
      <c r="F125" s="16" t="e">
        <f>IF(ISNUMBER($E$9),prep_table!$AD$5,prep_table!$AD$26)</f>
        <v>#DIV/0!</v>
      </c>
      <c r="G125" s="15" t="e">
        <f>IF(ISNUMBER($E$9),prep_table!$AD$6,prep_table!$AD$34)</f>
        <v>#DIV/0!</v>
      </c>
      <c r="H125" s="16" t="e">
        <f>IF(ISNUMBER($E$9),prep_table!$AD$7,prep_table!$AD$42)</f>
        <v>#DIV/0!</v>
      </c>
      <c r="I125" s="15" t="e">
        <f>IF(ISNUMBER($E$9),prep_table!$AD$8,prep_table!$AD$50)</f>
        <v>#DIV/0!</v>
      </c>
      <c r="J125" s="16" t="e">
        <f>IF(ISNUMBER($E$9),prep_table!$AD$9,prep_table!$AD$58)</f>
        <v>#DIV/0!</v>
      </c>
      <c r="K125" s="15" t="e">
        <f>IF(ISNUMBER($E$9),prep_table!$AD$10,prep_table!$AD$66)</f>
        <v>#DIV/0!</v>
      </c>
      <c r="L125" s="16" t="e">
        <f>IF(ISNUMBER($E$9),prep_table!$AD$11,prep_table!$AD$74)</f>
        <v>#DIV/0!</v>
      </c>
      <c r="M125" s="15" t="e">
        <f>IF(ISNUMBER($E$9),prep_table!$AD$12,prep_table!$AD$82)</f>
        <v>#DIV/0!</v>
      </c>
      <c r="N125" s="16" t="e">
        <f>IF(ISNUMBER($E$9),prep_table!$AD$13,prep_table!$AD$90)</f>
        <v>#DIV/0!</v>
      </c>
    </row>
    <row r="126" spans="1:14" ht="26.25" customHeight="1">
      <c r="B126" s="14" t="s">
        <v>1</v>
      </c>
      <c r="C126" s="15" t="e">
        <f>IF(ISNUMBER($E$9),prep_table!$AD$14,prep_table!$AD$3)</f>
        <v>#DIV/0!</v>
      </c>
      <c r="D126" s="16" t="e">
        <f>IF(ISNUMBER($E$9),prep_table!$AD$15,prep_table!$AD$11)</f>
        <v>#DIV/0!</v>
      </c>
      <c r="E126" s="15" t="e">
        <f>IF(ISNUMBER($E$9),prep_table!$AD$16,prep_table!$AD$19)</f>
        <v>#DIV/0!</v>
      </c>
      <c r="F126" s="16" t="e">
        <f>IF(ISNUMBER($E$9),prep_table!$AD$17,prep_table!$AD$27)</f>
        <v>#DIV/0!</v>
      </c>
      <c r="G126" s="15" t="e">
        <f>IF(ISNUMBER($E$9),prep_table!$AD$18,prep_table!$AD$35)</f>
        <v>#DIV/0!</v>
      </c>
      <c r="H126" s="16" t="e">
        <f>IF(ISNUMBER($E$9),prep_table!$AD$19,prep_table!$AD$43)</f>
        <v>#DIV/0!</v>
      </c>
      <c r="I126" s="15" t="e">
        <f>IF(ISNUMBER($E$9),prep_table!$AD$20,prep_table!$AD$51)</f>
        <v>#DIV/0!</v>
      </c>
      <c r="J126" s="16" t="e">
        <f>IF(ISNUMBER($E$9),prep_table!$AD$21,prep_table!$AD$59)</f>
        <v>#DIV/0!</v>
      </c>
      <c r="K126" s="15" t="e">
        <f>IF(ISNUMBER($E$9),prep_table!$AD$22,prep_table!$AD$67)</f>
        <v>#DIV/0!</v>
      </c>
      <c r="L126" s="16" t="e">
        <f>IF(ISNUMBER($E$9),prep_table!$AD$23,prep_table!$AD$75)</f>
        <v>#DIV/0!</v>
      </c>
      <c r="M126" s="15" t="e">
        <f>IF(ISNUMBER($E$9),prep_table!$AD$24,prep_table!$AD$83)</f>
        <v>#DIV/0!</v>
      </c>
      <c r="N126" s="16" t="e">
        <f>IF(ISNUMBER($E$9),prep_table!$AD$25,prep_table!$AD$91)</f>
        <v>#DIV/0!</v>
      </c>
    </row>
    <row r="127" spans="1:14" ht="26.25" customHeight="1">
      <c r="B127" s="14" t="s">
        <v>2</v>
      </c>
      <c r="C127" s="15" t="e">
        <f>IF(ISNUMBER($E$9),prep_table!$AD$26,prep_table!$AD$4)</f>
        <v>#DIV/0!</v>
      </c>
      <c r="D127" s="16" t="e">
        <f>IF(ISNUMBER($E$9),prep_table!$AD$27,prep_table!$AD$12)</f>
        <v>#DIV/0!</v>
      </c>
      <c r="E127" s="15" t="e">
        <f>IF(ISNUMBER($E$9),prep_table!$AD$28,prep_table!$AD$20)</f>
        <v>#DIV/0!</v>
      </c>
      <c r="F127" s="16" t="e">
        <f>IF(ISNUMBER($E$9),prep_table!$AD$29,prep_table!$AD$28)</f>
        <v>#DIV/0!</v>
      </c>
      <c r="G127" s="15" t="e">
        <f>IF(ISNUMBER($E$9),prep_table!$AD$30,prep_table!$AD$36)</f>
        <v>#DIV/0!</v>
      </c>
      <c r="H127" s="16" t="e">
        <f>IF(ISNUMBER($E$9),prep_table!$AD$31,prep_table!$AD$44)</f>
        <v>#DIV/0!</v>
      </c>
      <c r="I127" s="15" t="e">
        <f>IF(ISNUMBER($E$9),prep_table!$AD$32,prep_table!$AD$52)</f>
        <v>#DIV/0!</v>
      </c>
      <c r="J127" s="16" t="e">
        <f>IF(ISNUMBER($E$9),prep_table!$AD$33,prep_table!$AD$60)</f>
        <v>#DIV/0!</v>
      </c>
      <c r="K127" s="15" t="e">
        <f>IF(ISNUMBER($E$9),prep_table!$AD$34,prep_table!$AD$68)</f>
        <v>#DIV/0!</v>
      </c>
      <c r="L127" s="16" t="e">
        <f>IF(ISNUMBER($E$9),prep_table!$AD$35,prep_table!$AD$76)</f>
        <v>#DIV/0!</v>
      </c>
      <c r="M127" s="15" t="e">
        <f>IF(ISNUMBER($E$9),prep_table!$AD$36,prep_table!$AD$84)</f>
        <v>#DIV/0!</v>
      </c>
      <c r="N127" s="16" t="e">
        <f>IF(ISNUMBER($E$9),prep_table!$AD$37,prep_table!$AD$92)</f>
        <v>#DIV/0!</v>
      </c>
    </row>
    <row r="128" spans="1:14" ht="26.25" customHeight="1">
      <c r="B128" s="14" t="s">
        <v>3</v>
      </c>
      <c r="C128" s="15" t="e">
        <f>IF(ISNUMBER($E$9),prep_table!$AD$38,prep_table!$AD$5)</f>
        <v>#DIV/0!</v>
      </c>
      <c r="D128" s="16" t="e">
        <f>IF(ISNUMBER($E$9),prep_table!$AD$39,prep_table!$AD$13)</f>
        <v>#DIV/0!</v>
      </c>
      <c r="E128" s="15" t="e">
        <f>IF(ISNUMBER($E$9),prep_table!$AD$40,prep_table!$AD$21)</f>
        <v>#DIV/0!</v>
      </c>
      <c r="F128" s="16" t="e">
        <f>IF(ISNUMBER($E$9),prep_table!$AD$41,prep_table!$AD$29)</f>
        <v>#DIV/0!</v>
      </c>
      <c r="G128" s="15" t="e">
        <f>IF(ISNUMBER($E$9),prep_table!$AD$42,prep_table!$AD$37)</f>
        <v>#DIV/0!</v>
      </c>
      <c r="H128" s="16" t="e">
        <f>IF(ISNUMBER($E$9),prep_table!$AD$43,prep_table!$AD$45)</f>
        <v>#DIV/0!</v>
      </c>
      <c r="I128" s="15" t="e">
        <f>IF(ISNUMBER($E$9),prep_table!$AD$44,prep_table!$AD$53)</f>
        <v>#DIV/0!</v>
      </c>
      <c r="J128" s="16" t="e">
        <f>IF(ISNUMBER($E$9),prep_table!$AD$45,prep_table!$AD$61)</f>
        <v>#DIV/0!</v>
      </c>
      <c r="K128" s="15" t="e">
        <f>IF(ISNUMBER($E$9),prep_table!$AD$46,prep_table!$AD$69)</f>
        <v>#DIV/0!</v>
      </c>
      <c r="L128" s="16" t="e">
        <f>IF(ISNUMBER($E$9),prep_table!$AD$47,prep_table!$AD$77)</f>
        <v>#DIV/0!</v>
      </c>
      <c r="M128" s="15" t="e">
        <f>IF(ISNUMBER($E$9),prep_table!$AD$48,prep_table!$AD$85)</f>
        <v>#DIV/0!</v>
      </c>
      <c r="N128" s="16" t="e">
        <f>IF(ISNUMBER($E$9),prep_table!$AD$49,prep_table!$AD$93)</f>
        <v>#DIV/0!</v>
      </c>
    </row>
    <row r="129" spans="1:14" ht="26.25" customHeight="1">
      <c r="B129" s="14" t="s">
        <v>4</v>
      </c>
      <c r="C129" s="15" t="e">
        <f>IF(ISNUMBER($E$9),prep_table!$AD$50,prep_table!$AD$6)</f>
        <v>#DIV/0!</v>
      </c>
      <c r="D129" s="16" t="e">
        <f>IF(ISNUMBER($E$9),prep_table!$AD$51,prep_table!$AD$14)</f>
        <v>#DIV/0!</v>
      </c>
      <c r="E129" s="15" t="e">
        <f>IF(ISNUMBER($E$9),prep_table!$AD$52,prep_table!$AD$22)</f>
        <v>#DIV/0!</v>
      </c>
      <c r="F129" s="16" t="e">
        <f>IF(ISNUMBER($E$9),prep_table!$AD$53,prep_table!$AD$30)</f>
        <v>#DIV/0!</v>
      </c>
      <c r="G129" s="15" t="e">
        <f>IF(ISNUMBER($E$9),prep_table!$AD$54,prep_table!$AD$38)</f>
        <v>#DIV/0!</v>
      </c>
      <c r="H129" s="16" t="e">
        <f>IF(ISNUMBER($E$9),prep_table!$AD$55,prep_table!$AD$46)</f>
        <v>#DIV/0!</v>
      </c>
      <c r="I129" s="15" t="e">
        <f>IF(ISNUMBER($E$9),prep_table!$AD$56,prep_table!$AD$54)</f>
        <v>#DIV/0!</v>
      </c>
      <c r="J129" s="16" t="e">
        <f>IF(ISNUMBER($E$9),prep_table!$AD$57,prep_table!$AD$62)</f>
        <v>#DIV/0!</v>
      </c>
      <c r="K129" s="15" t="e">
        <f>IF(ISNUMBER($E$9),prep_table!$AD$58,prep_table!$AD$70)</f>
        <v>#DIV/0!</v>
      </c>
      <c r="L129" s="16" t="e">
        <f>IF(ISNUMBER($E$9),prep_table!$AD$59,prep_table!$AD$78)</f>
        <v>#DIV/0!</v>
      </c>
      <c r="M129" s="15" t="e">
        <f>IF(ISNUMBER($E$9),prep_table!$AD$60,prep_table!$AD$86)</f>
        <v>#DIV/0!</v>
      </c>
      <c r="N129" s="16" t="e">
        <f>IF(ISNUMBER($E$9),prep_table!$AD$61,prep_table!$AD$94)</f>
        <v>#DIV/0!</v>
      </c>
    </row>
    <row r="130" spans="1:14" ht="26.25" customHeight="1">
      <c r="B130" s="14" t="s">
        <v>5</v>
      </c>
      <c r="C130" s="15" t="e">
        <f>IF(ISNUMBER($E$9),prep_table!$AD$62,prep_table!$AD$7)</f>
        <v>#DIV/0!</v>
      </c>
      <c r="D130" s="16" t="e">
        <f>IF(ISNUMBER($E$9),prep_table!$AD$63,prep_table!$AD$15)</f>
        <v>#DIV/0!</v>
      </c>
      <c r="E130" s="15" t="e">
        <f>IF(ISNUMBER($E$9),prep_table!$AD$64,prep_table!$AD$23)</f>
        <v>#DIV/0!</v>
      </c>
      <c r="F130" s="16" t="e">
        <f>IF(ISNUMBER($E$9),prep_table!$AD$65,prep_table!$AD$31)</f>
        <v>#DIV/0!</v>
      </c>
      <c r="G130" s="15" t="e">
        <f>IF(ISNUMBER($E$9),prep_table!$AD$66,prep_table!$AD$39)</f>
        <v>#DIV/0!</v>
      </c>
      <c r="H130" s="16" t="e">
        <f>IF(ISNUMBER($E$9),prep_table!$AD$67,prep_table!$AD$47)</f>
        <v>#DIV/0!</v>
      </c>
      <c r="I130" s="15" t="e">
        <f>IF(ISNUMBER($E$9),prep_table!$AD$68,prep_table!$AD$55)</f>
        <v>#DIV/0!</v>
      </c>
      <c r="J130" s="16" t="e">
        <f>IF(ISNUMBER($E$9),prep_table!$AD$69,prep_table!$AD$63)</f>
        <v>#DIV/0!</v>
      </c>
      <c r="K130" s="15" t="e">
        <f>IF(ISNUMBER($E$9),prep_table!$AD$70,prep_table!$AD$71)</f>
        <v>#DIV/0!</v>
      </c>
      <c r="L130" s="16" t="e">
        <f>IF(ISNUMBER($E$9),prep_table!$AD$71,prep_table!$AD$79)</f>
        <v>#DIV/0!</v>
      </c>
      <c r="M130" s="15" t="e">
        <f>IF(ISNUMBER($E$9),prep_table!$AD$72,prep_table!$AD$87)</f>
        <v>#DIV/0!</v>
      </c>
      <c r="N130" s="16" t="e">
        <f>IF(ISNUMBER($E$9),prep_table!$AD$73,prep_table!$AD$95)</f>
        <v>#DIV/0!</v>
      </c>
    </row>
    <row r="131" spans="1:14" ht="26.25" customHeight="1">
      <c r="B131" s="14" t="s">
        <v>6</v>
      </c>
      <c r="C131" s="15" t="e">
        <f>IF(ISNUMBER($E$9),prep_table!$AD$74,prep_table!$AD$8)</f>
        <v>#DIV/0!</v>
      </c>
      <c r="D131" s="16" t="e">
        <f>IF(ISNUMBER($E$9),prep_table!$AD$75,prep_table!$AD$16)</f>
        <v>#DIV/0!</v>
      </c>
      <c r="E131" s="15" t="e">
        <f>IF(ISNUMBER($E$9),prep_table!$AD$76,prep_table!$AD$24)</f>
        <v>#DIV/0!</v>
      </c>
      <c r="F131" s="16" t="e">
        <f>IF(ISNUMBER($E$9),prep_table!$AD$77,prep_table!$AD$32)</f>
        <v>#DIV/0!</v>
      </c>
      <c r="G131" s="15" t="e">
        <f>IF(ISNUMBER($E$9),prep_table!$AD$78,prep_table!$AD$40)</f>
        <v>#DIV/0!</v>
      </c>
      <c r="H131" s="16" t="e">
        <f>IF(ISNUMBER($E$9),prep_table!$AD$79,prep_table!$AD$48)</f>
        <v>#DIV/0!</v>
      </c>
      <c r="I131" s="15" t="e">
        <f>IF(ISNUMBER($E$9),prep_table!$AD$80,prep_table!$AD$56)</f>
        <v>#DIV/0!</v>
      </c>
      <c r="J131" s="16" t="e">
        <f>IF(ISNUMBER($E$9),prep_table!$AD$81,prep_table!$AD$64)</f>
        <v>#DIV/0!</v>
      </c>
      <c r="K131" s="15" t="e">
        <f>IF(ISNUMBER($E$9),prep_table!$AD$82,prep_table!$AD$72)</f>
        <v>#DIV/0!</v>
      </c>
      <c r="L131" s="16" t="e">
        <f>IF(ISNUMBER($E$9),prep_table!$AD$83,prep_table!$AD$80)</f>
        <v>#DIV/0!</v>
      </c>
      <c r="M131" s="15" t="e">
        <f>IF(ISNUMBER($E$9),prep_table!$AD$84,prep_table!$AD$88)</f>
        <v>#DIV/0!</v>
      </c>
      <c r="N131" s="16" t="e">
        <f>IF(ISNUMBER($E$9),prep_table!$AD$85,prep_table!$AD$96)</f>
        <v>#DIV/0!</v>
      </c>
    </row>
    <row r="132" spans="1:14" ht="20.25" customHeight="1" thickBot="1">
      <c r="B132" s="14" t="s">
        <v>7</v>
      </c>
      <c r="C132" s="15" t="e">
        <f>IF(ISNUMBER($E$9),prep_table!$AD$86,prep_table!$AD$9)</f>
        <v>#DIV/0!</v>
      </c>
      <c r="D132" s="16" t="e">
        <f>IF(ISNUMBER($E$9),prep_table!$AD$87,prep_table!$AD$17)</f>
        <v>#DIV/0!</v>
      </c>
      <c r="E132" s="15" t="e">
        <f>IF(ISNUMBER($E$9),prep_table!$AD$88,prep_table!$AD$25)</f>
        <v>#DIV/0!</v>
      </c>
      <c r="F132" s="16" t="e">
        <f>IF(ISNUMBER($E$9),prep_table!$AD$89,prep_table!$AD$33)</f>
        <v>#DIV/0!</v>
      </c>
      <c r="G132" s="15" t="e">
        <f>IF(ISNUMBER($E$9),prep_table!$AD$90,prep_table!$AD$41)</f>
        <v>#DIV/0!</v>
      </c>
      <c r="H132" s="16" t="e">
        <f>IF(ISNUMBER($E$9),prep_table!$AD$91,prep_table!$AD$49)</f>
        <v>#DIV/0!</v>
      </c>
      <c r="I132" s="15" t="e">
        <f>IF(ISNUMBER($E$9),prep_table!$AD$92,prep_table!$AD$57)</f>
        <v>#DIV/0!</v>
      </c>
      <c r="J132" s="16" t="e">
        <f>IF(ISNUMBER($E$9),prep_table!$AD$93,prep_table!$AD$65)</f>
        <v>#DIV/0!</v>
      </c>
      <c r="K132" s="15" t="e">
        <f>IF(ISNUMBER($E$9),prep_table!$AD$94,prep_table!$AD$73)</f>
        <v>#DIV/0!</v>
      </c>
      <c r="L132" s="16" t="e">
        <f>IF(ISNUMBER($E$9),prep_table!$AD$95,prep_table!$AD$81)</f>
        <v>#DIV/0!</v>
      </c>
      <c r="M132" s="15" t="e">
        <f>IF(ISNUMBER($E$9),prep_table!$AD$96,prep_table!$AD$89)</f>
        <v>#DIV/0!</v>
      </c>
      <c r="N132" s="16" t="e">
        <f>IF(ISNUMBER($E$9),prep_table!$AD$97,prep_table!$AD$97)</f>
        <v>#DIV/0!</v>
      </c>
    </row>
    <row r="133" spans="1:14" ht="26.25" customHeight="1" thickBot="1">
      <c r="A133" s="10"/>
      <c r="B133" s="80" t="s">
        <v>140</v>
      </c>
      <c r="E133" s="110" t="s">
        <v>136</v>
      </c>
      <c r="F133" s="110"/>
      <c r="G133" s="81" t="s">
        <v>137</v>
      </c>
    </row>
    <row r="134" spans="1:14" ht="26.1" customHeight="1">
      <c r="E134" s="109" t="s">
        <v>141</v>
      </c>
      <c r="F134" s="109"/>
      <c r="G134" s="82" t="s">
        <v>138</v>
      </c>
    </row>
    <row r="135" spans="1:14" customFormat="1" ht="26.25" customHeight="1">
      <c r="E135" s="109" t="s">
        <v>142</v>
      </c>
      <c r="F135" s="109"/>
      <c r="G135" s="82" t="s">
        <v>139</v>
      </c>
    </row>
    <row r="138" spans="1:14" ht="25.5" customHeight="1">
      <c r="C138" s="104" t="s">
        <v>29</v>
      </c>
      <c r="D138" s="104"/>
      <c r="E138" s="104"/>
      <c r="F138" s="105" t="s">
        <v>86</v>
      </c>
      <c r="G138" s="106"/>
      <c r="H138" s="106"/>
      <c r="I138" s="107"/>
    </row>
    <row r="139" spans="1:14" ht="26.25" customHeight="1">
      <c r="C139" s="103" t="s">
        <v>30</v>
      </c>
      <c r="D139" s="103"/>
      <c r="E139" s="103"/>
      <c r="F139" s="105" t="s">
        <v>27</v>
      </c>
      <c r="G139" s="106"/>
      <c r="H139" s="106"/>
      <c r="I139" s="107"/>
    </row>
    <row r="140" spans="1:14" ht="26.25" customHeight="1">
      <c r="C140" s="103" t="s">
        <v>31</v>
      </c>
      <c r="D140" s="103"/>
      <c r="E140" s="103"/>
      <c r="F140" s="105" t="s">
        <v>28</v>
      </c>
      <c r="G140" s="106"/>
      <c r="H140" s="106"/>
      <c r="I140" s="107"/>
    </row>
    <row r="141" spans="1:14" ht="51.75" customHeight="1">
      <c r="C141" s="105" t="s">
        <v>32</v>
      </c>
      <c r="D141" s="106"/>
      <c r="E141" s="107"/>
      <c r="F141" s="105" t="s">
        <v>84</v>
      </c>
      <c r="G141" s="106"/>
      <c r="H141" s="106"/>
      <c r="I141" s="107"/>
    </row>
    <row r="142" spans="1:14" ht="26.25" customHeight="1">
      <c r="C142" s="105" t="s">
        <v>33</v>
      </c>
      <c r="D142" s="106"/>
      <c r="E142" s="107"/>
      <c r="F142" s="105" t="s">
        <v>25</v>
      </c>
      <c r="G142" s="106"/>
      <c r="H142" s="106"/>
      <c r="I142" s="107"/>
    </row>
    <row r="143" spans="1:14" ht="26.25" customHeight="1">
      <c r="C143" s="105" t="s">
        <v>34</v>
      </c>
      <c r="D143" s="106"/>
      <c r="E143" s="107"/>
      <c r="F143" s="105" t="s">
        <v>104</v>
      </c>
      <c r="G143" s="106"/>
      <c r="H143" s="106"/>
      <c r="I143" s="107"/>
    </row>
    <row r="144" spans="1:14" ht="26.25" customHeight="1">
      <c r="C144" s="105" t="s">
        <v>36</v>
      </c>
      <c r="D144" s="106"/>
      <c r="E144" s="107"/>
      <c r="F144" s="105">
        <v>20250304</v>
      </c>
      <c r="G144" s="106"/>
      <c r="H144" s="106"/>
      <c r="I144" s="107"/>
    </row>
    <row r="145" spans="3:9" ht="26.25" customHeight="1">
      <c r="C145" s="105" t="s">
        <v>35</v>
      </c>
      <c r="D145" s="106"/>
      <c r="E145" s="107"/>
      <c r="F145" s="127">
        <v>20250304</v>
      </c>
      <c r="G145" s="128"/>
      <c r="H145" s="128"/>
      <c r="I145" s="129"/>
    </row>
  </sheetData>
  <mergeCells count="63">
    <mergeCell ref="C1:J1"/>
    <mergeCell ref="J4:K4"/>
    <mergeCell ref="A3:D3"/>
    <mergeCell ref="A8:D8"/>
    <mergeCell ref="A9:D9"/>
    <mergeCell ref="A2:D2"/>
    <mergeCell ref="E2:G2"/>
    <mergeCell ref="E3:G3"/>
    <mergeCell ref="E4:G4"/>
    <mergeCell ref="E5:G5"/>
    <mergeCell ref="E6:G6"/>
    <mergeCell ref="E7:G7"/>
    <mergeCell ref="E8:G8"/>
    <mergeCell ref="C84:D84"/>
    <mergeCell ref="A6:D6"/>
    <mergeCell ref="A7:D7"/>
    <mergeCell ref="B78:M78"/>
    <mergeCell ref="B80:M80"/>
    <mergeCell ref="M10:O10"/>
    <mergeCell ref="M3:N3"/>
    <mergeCell ref="B12:M12"/>
    <mergeCell ref="G45:G46"/>
    <mergeCell ref="E73:E75"/>
    <mergeCell ref="B49:M49"/>
    <mergeCell ref="A4:D4"/>
    <mergeCell ref="A5:D5"/>
    <mergeCell ref="B60:M60"/>
    <mergeCell ref="C35:D35"/>
    <mergeCell ref="C36:D36"/>
    <mergeCell ref="C37:D37"/>
    <mergeCell ref="C38:D38"/>
    <mergeCell ref="C39:D39"/>
    <mergeCell ref="C40:D40"/>
    <mergeCell ref="C41:D41"/>
    <mergeCell ref="C42:D42"/>
    <mergeCell ref="C144:E144"/>
    <mergeCell ref="F144:I144"/>
    <mergeCell ref="C145:E145"/>
    <mergeCell ref="F145:I145"/>
    <mergeCell ref="C140:E140"/>
    <mergeCell ref="F140:I140"/>
    <mergeCell ref="C141:E141"/>
    <mergeCell ref="F141:I141"/>
    <mergeCell ref="C142:E142"/>
    <mergeCell ref="F142:I142"/>
    <mergeCell ref="C143:E143"/>
    <mergeCell ref="F143:I143"/>
    <mergeCell ref="C139:E139"/>
    <mergeCell ref="C138:E138"/>
    <mergeCell ref="F139:I139"/>
    <mergeCell ref="F138:I138"/>
    <mergeCell ref="M11:O11"/>
    <mergeCell ref="E134:F134"/>
    <mergeCell ref="E135:F135"/>
    <mergeCell ref="E133:F133"/>
    <mergeCell ref="G116:G118"/>
    <mergeCell ref="B121:M121"/>
    <mergeCell ref="B122:M122"/>
    <mergeCell ref="C85:D85"/>
    <mergeCell ref="C86:D86"/>
    <mergeCell ref="C87:D87"/>
    <mergeCell ref="B95:M95"/>
    <mergeCell ref="B79:M79"/>
  </mergeCells>
  <phoneticPr fontId="4" type="noConversion"/>
  <conditionalFormatting sqref="R13:AC18">
    <cfRule type="cellIs" dxfId="5" priority="1" operator="equal">
      <formula>0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pageMargins left="0.25" right="0" top="0.25" bottom="0.25" header="0" footer="0"/>
  <pageSetup paperSize="9" scale="60" fitToWidth="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4" name="Check Box 5">
              <controlPr defaultSize="0" autoFill="0" autoLine="0" autoPict="0">
                <anchor moveWithCells="1">
                  <from>
                    <xdr:col>0</xdr:col>
                    <xdr:colOff>38100</xdr:colOff>
                    <xdr:row>92</xdr:row>
                    <xdr:rowOff>47625</xdr:rowOff>
                  </from>
                  <to>
                    <xdr:col>1</xdr:col>
                    <xdr:colOff>76200</xdr:colOff>
                    <xdr:row>92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88</xdr:row>
                    <xdr:rowOff>47625</xdr:rowOff>
                  </from>
                  <to>
                    <xdr:col>1</xdr:col>
                    <xdr:colOff>76200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0</xdr:col>
                    <xdr:colOff>38100</xdr:colOff>
                    <xdr:row>77</xdr:row>
                    <xdr:rowOff>47625</xdr:rowOff>
                  </from>
                  <to>
                    <xdr:col>1</xdr:col>
                    <xdr:colOff>76200</xdr:colOff>
                    <xdr:row>77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7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43</xdr:row>
                    <xdr:rowOff>47625</xdr:rowOff>
                  </from>
                  <to>
                    <xdr:col>1</xdr:col>
                    <xdr:colOff>76200</xdr:colOff>
                    <xdr:row>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8" name="Check Box 20">
              <controlPr defaultSize="0" autoFill="0" autoLine="0" autoPict="0">
                <anchor moveWithCells="1">
                  <from>
                    <xdr:col>0</xdr:col>
                    <xdr:colOff>38100</xdr:colOff>
                    <xdr:row>30</xdr:row>
                    <xdr:rowOff>47625</xdr:rowOff>
                  </from>
                  <to>
                    <xdr:col>1</xdr:col>
                    <xdr:colOff>76200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9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28</xdr:row>
                    <xdr:rowOff>47625</xdr:rowOff>
                  </from>
                  <to>
                    <xdr:col>1</xdr:col>
                    <xdr:colOff>76200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0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24</xdr:row>
                    <xdr:rowOff>47625</xdr:rowOff>
                  </from>
                  <to>
                    <xdr:col>1</xdr:col>
                    <xdr:colOff>76200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1" name="Check Box 23">
              <controlPr defaultSize="0" autoFill="0" autoLine="0" autoPict="0">
                <anchor moveWithCells="1">
                  <from>
                    <xdr:col>0</xdr:col>
                    <xdr:colOff>38100</xdr:colOff>
                    <xdr:row>19</xdr:row>
                    <xdr:rowOff>47625</xdr:rowOff>
                  </from>
                  <to>
                    <xdr:col>1</xdr:col>
                    <xdr:colOff>76200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2" name="Check Box 25">
              <controlPr defaultSize="0" autoFill="0" autoLine="0" autoPict="0">
                <anchor moveWithCells="1">
                  <from>
                    <xdr:col>0</xdr:col>
                    <xdr:colOff>38100</xdr:colOff>
                    <xdr:row>49</xdr:row>
                    <xdr:rowOff>47625</xdr:rowOff>
                  </from>
                  <to>
                    <xdr:col>1</xdr:col>
                    <xdr:colOff>76200</xdr:colOff>
                    <xdr:row>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3" name="Check Box 26">
              <controlPr defaultSize="0" autoFill="0" autoLine="0" autoPict="0">
                <anchor moveWithCells="1">
                  <from>
                    <xdr:col>0</xdr:col>
                    <xdr:colOff>38100</xdr:colOff>
                    <xdr:row>120</xdr:row>
                    <xdr:rowOff>47625</xdr:rowOff>
                  </from>
                  <to>
                    <xdr:col>1</xdr:col>
                    <xdr:colOff>76200</xdr:colOff>
                    <xdr:row>121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4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121</xdr:row>
                    <xdr:rowOff>47625</xdr:rowOff>
                  </from>
                  <to>
                    <xdr:col>1</xdr:col>
                    <xdr:colOff>76200</xdr:colOff>
                    <xdr:row>122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5" name="Check Box 28">
              <controlPr defaultSize="0" autoFill="0" autoLine="0" autoPict="0">
                <anchor moveWithCells="1">
                  <from>
                    <xdr:col>0</xdr:col>
                    <xdr:colOff>38100</xdr:colOff>
                    <xdr:row>113</xdr:row>
                    <xdr:rowOff>47625</xdr:rowOff>
                  </from>
                  <to>
                    <xdr:col>1</xdr:col>
                    <xdr:colOff>76200</xdr:colOff>
                    <xdr:row>114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6" name="Check Box 29">
              <controlPr defaultSize="0" autoFill="0" autoLine="0" autoPict="0">
                <anchor moveWithCells="1">
                  <from>
                    <xdr:col>0</xdr:col>
                    <xdr:colOff>38100</xdr:colOff>
                    <xdr:row>103</xdr:row>
                    <xdr:rowOff>0</xdr:rowOff>
                  </from>
                  <to>
                    <xdr:col>1</xdr:col>
                    <xdr:colOff>114300</xdr:colOff>
                    <xdr:row>104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314325</xdr:rowOff>
                  </from>
                  <to>
                    <xdr:col>1</xdr:col>
                    <xdr:colOff>76200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8" name="Check Box 32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47625</xdr:rowOff>
                  </from>
                  <to>
                    <xdr:col>1</xdr:col>
                    <xdr:colOff>76200</xdr:colOff>
                    <xdr:row>81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9" name="Check Box 43">
              <controlPr defaultSize="0" autoFill="0" autoLine="0" autoPict="0">
                <anchor moveWithCells="1">
                  <from>
                    <xdr:col>0</xdr:col>
                    <xdr:colOff>38100</xdr:colOff>
                    <xdr:row>89</xdr:row>
                    <xdr:rowOff>304800</xdr:rowOff>
                  </from>
                  <to>
                    <xdr:col>1</xdr:col>
                    <xdr:colOff>85725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20" name="Check Box 44">
              <controlPr defaultSize="0" autoFill="0" autoLine="0" autoPict="0">
                <anchor moveWithCells="1">
                  <from>
                    <xdr:col>0</xdr:col>
                    <xdr:colOff>38100</xdr:colOff>
                    <xdr:row>90</xdr:row>
                    <xdr:rowOff>304800</xdr:rowOff>
                  </from>
                  <to>
                    <xdr:col>1</xdr:col>
                    <xdr:colOff>85725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21" name="Check Box 45">
              <controlPr defaultSize="0" autoFill="0" autoLine="0" autoPict="0">
                <anchor moveWithCells="1">
                  <from>
                    <xdr:col>0</xdr:col>
                    <xdr:colOff>38100</xdr:colOff>
                    <xdr:row>95</xdr:row>
                    <xdr:rowOff>0</xdr:rowOff>
                  </from>
                  <to>
                    <xdr:col>1</xdr:col>
                    <xdr:colOff>76200</xdr:colOff>
                    <xdr:row>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22" name="Check Box 46">
              <controlPr defaultSize="0" autoFill="0" autoLine="0" autoPict="0">
                <anchor moveWithCells="1">
                  <from>
                    <xdr:col>0</xdr:col>
                    <xdr:colOff>38100</xdr:colOff>
                    <xdr:row>65</xdr:row>
                    <xdr:rowOff>47625</xdr:rowOff>
                  </from>
                  <to>
                    <xdr:col>1</xdr:col>
                    <xdr:colOff>76200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23" name="Check Box 47">
              <controlPr defaultSize="0" autoFill="0" autoLine="0" autoPict="0">
                <anchor moveWithCells="1">
                  <from>
                    <xdr:col>0</xdr:col>
                    <xdr:colOff>38100</xdr:colOff>
                    <xdr:row>71</xdr:row>
                    <xdr:rowOff>47625</xdr:rowOff>
                  </from>
                  <to>
                    <xdr:col>1</xdr:col>
                    <xdr:colOff>76200</xdr:colOff>
                    <xdr:row>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24" name="Check Box 48">
              <controlPr defaultSize="0" autoFill="0" autoLine="0" autoPict="0">
                <anchor moveWithCells="1">
                  <from>
                    <xdr:col>0</xdr:col>
                    <xdr:colOff>38100</xdr:colOff>
                    <xdr:row>78</xdr:row>
                    <xdr:rowOff>0</xdr:rowOff>
                  </from>
                  <to>
                    <xdr:col>1</xdr:col>
                    <xdr:colOff>76200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25" name="Check Box 49">
              <controlPr defaultSize="0" autoFill="0" autoLine="0" autoPict="0">
                <anchor moveWithCells="1">
                  <from>
                    <xdr:col>0</xdr:col>
                    <xdr:colOff>38100</xdr:colOff>
                    <xdr:row>12</xdr:row>
                    <xdr:rowOff>323850</xdr:rowOff>
                  </from>
                  <to>
                    <xdr:col>1</xdr:col>
                    <xdr:colOff>76200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26" name="Check Box 50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47625</xdr:rowOff>
                  </from>
                  <to>
                    <xdr:col>1</xdr:col>
                    <xdr:colOff>76200</xdr:colOff>
                    <xdr:row>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27" name="Check Box 51">
              <controlPr defaultSize="0" autoFill="0" autoLine="0" autoPict="0">
                <anchor moveWithCells="1">
                  <from>
                    <xdr:col>0</xdr:col>
                    <xdr:colOff>28575</xdr:colOff>
                    <xdr:row>131</xdr:row>
                    <xdr:rowOff>228600</xdr:rowOff>
                  </from>
                  <to>
                    <xdr:col>1</xdr:col>
                    <xdr:colOff>66675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28" name="Check Box 52">
              <controlPr defaultSize="0" autoFill="0" autoLine="0" autoPict="0">
                <anchor moveWithCells="1">
                  <from>
                    <xdr:col>0</xdr:col>
                    <xdr:colOff>28575</xdr:colOff>
                    <xdr:row>11</xdr:row>
                    <xdr:rowOff>314325</xdr:rowOff>
                  </from>
                  <to>
                    <xdr:col>1</xdr:col>
                    <xdr:colOff>66675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29" name="Check Box 55">
              <controlPr defaultSize="0" autoFill="0" autoLine="0" autoPict="0">
                <anchor moveWithCells="1">
                  <from>
                    <xdr:col>0</xdr:col>
                    <xdr:colOff>38100</xdr:colOff>
                    <xdr:row>22</xdr:row>
                    <xdr:rowOff>47625</xdr:rowOff>
                  </from>
                  <to>
                    <xdr:col>1</xdr:col>
                    <xdr:colOff>76200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0" name="Check Box 56">
              <controlPr defaultSize="0" autoFill="0" autoLine="0" autoPict="0">
                <anchor moveWithCells="1">
                  <from>
                    <xdr:col>0</xdr:col>
                    <xdr:colOff>28575</xdr:colOff>
                    <xdr:row>95</xdr:row>
                    <xdr:rowOff>0</xdr:rowOff>
                  </from>
                  <to>
                    <xdr:col>1</xdr:col>
                    <xdr:colOff>66675</xdr:colOff>
                    <xdr:row>96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1" name="Check Box 57">
              <controlPr defaultSize="0" autoFill="0" autoLine="0" autoPict="0">
                <anchor moveWithCells="1">
                  <from>
                    <xdr:col>0</xdr:col>
                    <xdr:colOff>28575</xdr:colOff>
                    <xdr:row>96</xdr:row>
                    <xdr:rowOff>0</xdr:rowOff>
                  </from>
                  <to>
                    <xdr:col>1</xdr:col>
                    <xdr:colOff>66675</xdr:colOff>
                    <xdr:row>97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prep_table</vt:lpstr>
      <vt:lpstr>Smartseq</vt:lpstr>
      <vt:lpstr>Smartseq!_Hlk114062637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Riegler</dc:creator>
  <cp:lastModifiedBy>Hannah Riegler</cp:lastModifiedBy>
  <cp:lastPrinted>2024-07-15T12:24:02Z</cp:lastPrinted>
  <dcterms:created xsi:type="dcterms:W3CDTF">2021-12-15T12:05:33Z</dcterms:created>
  <dcterms:modified xsi:type="dcterms:W3CDTF">2025-07-10T13:33:44Z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