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92e50a72e20f32/Uni/Year 3/Labs/Shared folder/Teddy scintillator data/"/>
    </mc:Choice>
  </mc:AlternateContent>
  <xr:revisionPtr revIDLastSave="0" documentId="8_{7452248D-146A-4854-B9DB-017F72F96E0C}" xr6:coauthVersionLast="47" xr6:coauthVersionMax="47" xr10:uidLastSave="{00000000-0000-0000-0000-000000000000}"/>
  <bookViews>
    <workbookView xWindow="720" yWindow="720" windowWidth="14400" windowHeight="7270" xr2:uid="{1D969860-A591-4372-BD0F-5E3F8C0F20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4" i="1" l="1" a="1"/>
  <c r="O34" i="1" s="1"/>
  <c r="N34" i="1" a="1"/>
  <c r="N34" i="1" s="1"/>
  <c r="L34" i="1" a="1"/>
  <c r="L34" i="1" s="1"/>
  <c r="M34" i="1" a="1"/>
  <c r="M34" i="1" s="1"/>
  <c r="K34" i="1" a="1"/>
  <c r="K34" i="1" s="1"/>
  <c r="H34" i="1" a="1"/>
  <c r="H34" i="1" s="1"/>
  <c r="E34" i="1" a="1"/>
  <c r="E34" i="1" s="1"/>
  <c r="O20" i="1" a="1"/>
  <c r="O20" i="1" s="1"/>
  <c r="N20" i="1" a="1"/>
  <c r="N20" i="1" s="1"/>
  <c r="M20" i="1" a="1"/>
  <c r="M20" i="1" s="1"/>
  <c r="L20" i="1" a="1"/>
  <c r="L20" i="1" s="1"/>
  <c r="K20" i="1" a="1"/>
  <c r="K20" i="1" s="1"/>
  <c r="H20" i="1" a="1"/>
  <c r="H20" i="1" s="1"/>
  <c r="E20" i="1" a="1"/>
  <c r="E20" i="1" s="1"/>
  <c r="K7" i="1" a="1"/>
  <c r="K7" i="1" s="1"/>
  <c r="M7" i="1" s="1"/>
  <c r="E7" i="1" a="1"/>
  <c r="E7" i="1" s="1"/>
  <c r="N7" i="1" a="1"/>
  <c r="N7" i="1" s="1"/>
  <c r="G8" i="1"/>
  <c r="G9" i="1"/>
  <c r="G10" i="1"/>
  <c r="G11" i="1"/>
  <c r="G12" i="1"/>
  <c r="G13" i="1"/>
  <c r="G14" i="1"/>
  <c r="G15" i="1"/>
  <c r="G16" i="1"/>
  <c r="G20" i="1"/>
  <c r="G21" i="1"/>
  <c r="G22" i="1"/>
  <c r="G23" i="1"/>
  <c r="G24" i="1"/>
  <c r="G25" i="1"/>
  <c r="G26" i="1"/>
  <c r="G27" i="1"/>
  <c r="G28" i="1"/>
  <c r="G29" i="1"/>
  <c r="G7" i="1"/>
  <c r="H7" i="1" l="1" a="1"/>
  <c r="H7" i="1" s="1"/>
  <c r="M16" i="1"/>
  <c r="O7" i="1" s="1" a="1"/>
  <c r="O7" i="1" s="1"/>
  <c r="M15" i="1"/>
  <c r="M14" i="1"/>
  <c r="M13" i="1"/>
  <c r="M12" i="1"/>
  <c r="M11" i="1"/>
  <c r="M10" i="1"/>
  <c r="M9" i="1"/>
  <c r="M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<sst xmlns="http://schemas.openxmlformats.org/spreadsheetml/2006/main" count="47" uniqueCount="28">
  <si>
    <t xml:space="preserve">Uncertainties Calculation for muons </t>
  </si>
  <si>
    <t>Time</t>
  </si>
  <si>
    <t>Triggers</t>
  </si>
  <si>
    <t>Area</t>
  </si>
  <si>
    <t>Length</t>
  </si>
  <si>
    <t>Area UNC</t>
  </si>
  <si>
    <t xml:space="preserve">Flux </t>
  </si>
  <si>
    <t>8.00mV</t>
  </si>
  <si>
    <t>10.00mV</t>
  </si>
  <si>
    <t>12.00mV</t>
  </si>
  <si>
    <t>14.00mV</t>
  </si>
  <si>
    <t xml:space="preserve">16.00mv </t>
  </si>
  <si>
    <t>18.00mV</t>
  </si>
  <si>
    <t>20.00mV</t>
  </si>
  <si>
    <t>22.00mV</t>
  </si>
  <si>
    <t>Flux UNC %</t>
  </si>
  <si>
    <t>Time UNC (ABS)</t>
  </si>
  <si>
    <t>Time UNC %</t>
  </si>
  <si>
    <t>Trigger UNC (ABS)</t>
  </si>
  <si>
    <t>Trigger UNC %</t>
  </si>
  <si>
    <t>Length UNC %</t>
  </si>
  <si>
    <t>Length UNC (ABS)</t>
  </si>
  <si>
    <t>Small Scintilator in the LABS</t>
  </si>
  <si>
    <t>Small Scintilator ON ROOF</t>
  </si>
  <si>
    <t>Large Scintilator IN LABS</t>
  </si>
  <si>
    <t>4.00mV</t>
  </si>
  <si>
    <t>6.00mV</t>
  </si>
  <si>
    <t>4.60mV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</si>
</sst>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%"/>
    <numFmt numFmtId="165" formatCode="0.0000000"/>
    <numFmt numFmtId="166" formatCode="0.00000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2" fontId="1" fillId="0" borderId="0" xfId="0" applyNumberFormat="1" applyFont="1" applyAlignment="1">
      <alignment horizontal="right" vertical="center"/>
    </xf>
    <xf numFmtId="2" fontId="0" fillId="0" borderId="0" xfId="0" applyNumberFormat="1"/>
    <xf numFmtId="2" fontId="1" fillId="0" borderId="0" xfId="0" applyNumberFormat="1" applyFont="1"/>
    <xf numFmtId="10" fontId="1" fillId="0" borderId="0" xfId="0" applyNumberFormat="1" applyFont="1" applyAlignment="1">
      <alignment horizontal="right" vertical="center"/>
    </xf>
    <xf numFmtId="10" fontId="1" fillId="0" borderId="0" xfId="0" applyNumberFormat="1" applyFont="1"/>
    <xf numFmtId="164" fontId="1" fillId="0" borderId="0" xfId="0" applyNumberFormat="1" applyFont="1" applyAlignment="1">
      <alignment horizontal="right" vertical="center"/>
    </xf>
    <xf numFmtId="164" fontId="1" fillId="0" borderId="0" xfId="0" applyNumberFormat="1" applyFont="1"/>
    <xf numFmtId="165" fontId="1" fillId="0" borderId="0" xfId="0" applyNumberFormat="1" applyFont="1"/>
    <xf numFmtId="10" fontId="0" fillId="0" borderId="0" xfId="0" applyNumberFormat="1"/>
    <xf numFmtId="166" fontId="1" fillId="0" borderId="0" xfId="0" applyNumberFormat="1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02372-AFFA-4072-AB0F-8D3E30ACBB36}">
  <dimension ref="B2:O44"/>
  <sheetViews>
    <sheetView tabSelected="1" zoomScale="70" zoomScaleNormal="70" workbookViewId="0">
      <selection activeCell="R32" sqref="R32"/>
    </sheetView>
  </sheetViews>
  <sheetFormatPr defaultRowHeight="14.5" x14ac:dyDescent="0.35"/>
  <cols>
    <col min="2" max="2" width="14.1796875" customWidth="1"/>
    <col min="3" max="3" width="10.90625" customWidth="1"/>
    <col min="4" max="4" width="14.7265625" customWidth="1"/>
    <col min="5" max="5" width="13.08984375" customWidth="1"/>
    <col min="6" max="6" width="10.90625" customWidth="1"/>
    <col min="7" max="7" width="15.453125" customWidth="1"/>
    <col min="8" max="8" width="13.81640625" customWidth="1"/>
    <col min="9" max="9" width="10.90625" customWidth="1"/>
    <col min="10" max="10" width="16.7265625" customWidth="1"/>
    <col min="11" max="11" width="12.54296875" customWidth="1"/>
    <col min="12" max="12" width="12.1796875" customWidth="1"/>
    <col min="13" max="13" width="14.6328125" customWidth="1"/>
    <col min="14" max="14" width="12.453125" customWidth="1"/>
    <col min="15" max="15" width="12.54296875" customWidth="1"/>
  </cols>
  <sheetData>
    <row r="2" spans="2:15" ht="15.5" x14ac:dyDescent="0.35">
      <c r="B2" s="12" t="s">
        <v>0</v>
      </c>
      <c r="C2" s="13"/>
      <c r="D2" s="13"/>
    </row>
    <row r="4" spans="2:15" x14ac:dyDescent="0.35">
      <c r="B4" t="s">
        <v>22</v>
      </c>
    </row>
    <row r="6" spans="2:15" x14ac:dyDescent="0.35">
      <c r="C6" t="s">
        <v>1</v>
      </c>
      <c r="D6" t="s">
        <v>16</v>
      </c>
      <c r="E6" t="s">
        <v>17</v>
      </c>
      <c r="F6" t="s">
        <v>2</v>
      </c>
      <c r="G6" t="s">
        <v>18</v>
      </c>
      <c r="H6" t="s">
        <v>19</v>
      </c>
      <c r="I6" t="s">
        <v>4</v>
      </c>
      <c r="J6" t="s">
        <v>21</v>
      </c>
      <c r="K6" t="s">
        <v>20</v>
      </c>
      <c r="L6" t="s">
        <v>3</v>
      </c>
      <c r="M6" t="s">
        <v>5</v>
      </c>
      <c r="N6" t="s">
        <v>6</v>
      </c>
      <c r="O6" t="s">
        <v>15</v>
      </c>
    </row>
    <row r="7" spans="2:15" x14ac:dyDescent="0.35">
      <c r="B7" s="1" t="s">
        <v>27</v>
      </c>
      <c r="C7" s="2">
        <v>130</v>
      </c>
      <c r="D7" s="2">
        <v>1</v>
      </c>
      <c r="E7" s="7" cm="1">
        <f t="array" ref="E7:E16">D7:D16/C7:C16</f>
        <v>7.6923076923076927E-3</v>
      </c>
      <c r="F7" s="2">
        <v>100</v>
      </c>
      <c r="G7" s="2">
        <f>F7^0.5</f>
        <v>10</v>
      </c>
      <c r="H7" s="5" cm="1">
        <f t="array" ref="H7:H16">G7:G16/F7:F16</f>
        <v>0.1</v>
      </c>
      <c r="I7" s="2">
        <v>5</v>
      </c>
      <c r="J7" s="2">
        <v>1</v>
      </c>
      <c r="K7" s="5" cm="1">
        <f t="array" ref="K7:K16">J7:J16/I7:I16</f>
        <v>0.2</v>
      </c>
      <c r="L7" s="2">
        <v>25</v>
      </c>
      <c r="M7" s="5">
        <f>(2*K7*K7)^0.5</f>
        <v>0.28284271247461906</v>
      </c>
      <c r="N7" s="9" cm="1">
        <f t="array" ref="N7:N16">(F7:F16)/((C7:C16)*L7)</f>
        <v>3.0769230769230771E-2</v>
      </c>
      <c r="O7" s="10" cm="1">
        <f t="array" ref="O7:O16">(E7:E16*E7:E16+_xlfn.ANCHORARRAY(H7)*_xlfn.ANCHORARRAY(H7)+M7:M16*M7:M16)^0.5</f>
        <v>0.30009860312509484</v>
      </c>
    </row>
    <row r="8" spans="2:15" x14ac:dyDescent="0.35">
      <c r="B8" s="1" t="s">
        <v>26</v>
      </c>
      <c r="C8" s="4">
        <v>163</v>
      </c>
      <c r="D8" s="4">
        <v>1</v>
      </c>
      <c r="E8" s="8">
        <v>6.1349693251533744E-3</v>
      </c>
      <c r="F8" s="2">
        <v>100</v>
      </c>
      <c r="G8" s="2">
        <f t="shared" ref="G8:G16" si="0">F8^0.5</f>
        <v>10</v>
      </c>
      <c r="H8" s="5">
        <v>0.1</v>
      </c>
      <c r="I8" s="2">
        <v>5</v>
      </c>
      <c r="J8" s="2">
        <v>1</v>
      </c>
      <c r="K8" s="5">
        <v>0.2</v>
      </c>
      <c r="L8" s="2">
        <v>25</v>
      </c>
      <c r="M8" s="5">
        <f t="shared" ref="M8:M16" si="1">(2*K8*K8)^0.5</f>
        <v>0.28284271247461906</v>
      </c>
      <c r="N8" s="9">
        <v>2.4539877300613498E-2</v>
      </c>
      <c r="O8" s="10">
        <v>0.30006272319070326</v>
      </c>
    </row>
    <row r="9" spans="2:15" x14ac:dyDescent="0.35">
      <c r="B9" s="1" t="s">
        <v>7</v>
      </c>
      <c r="C9" s="4">
        <v>184</v>
      </c>
      <c r="D9" s="2">
        <v>1</v>
      </c>
      <c r="E9" s="7">
        <v>5.434782608695652E-3</v>
      </c>
      <c r="F9" s="2">
        <v>100</v>
      </c>
      <c r="G9" s="2">
        <f t="shared" si="0"/>
        <v>10</v>
      </c>
      <c r="H9" s="5">
        <v>0.1</v>
      </c>
      <c r="I9" s="2">
        <v>5</v>
      </c>
      <c r="J9" s="2">
        <v>1</v>
      </c>
      <c r="K9" s="5">
        <v>0.2</v>
      </c>
      <c r="L9" s="2">
        <v>25</v>
      </c>
      <c r="M9" s="5">
        <f t="shared" si="1"/>
        <v>0.28284271247461906</v>
      </c>
      <c r="N9" s="9">
        <v>2.1739130434782608E-2</v>
      </c>
      <c r="O9" s="10">
        <v>0.30004922406499207</v>
      </c>
    </row>
    <row r="10" spans="2:15" x14ac:dyDescent="0.35">
      <c r="B10" s="1" t="s">
        <v>8</v>
      </c>
      <c r="C10" s="4">
        <v>187</v>
      </c>
      <c r="D10" s="4">
        <v>1</v>
      </c>
      <c r="E10" s="8">
        <v>5.3475935828877002E-3</v>
      </c>
      <c r="F10" s="2">
        <v>100</v>
      </c>
      <c r="G10" s="2">
        <f t="shared" si="0"/>
        <v>10</v>
      </c>
      <c r="H10" s="5">
        <v>0.1</v>
      </c>
      <c r="I10" s="2">
        <v>5</v>
      </c>
      <c r="J10" s="2">
        <v>1</v>
      </c>
      <c r="K10" s="5">
        <v>0.2</v>
      </c>
      <c r="L10" s="2">
        <v>25</v>
      </c>
      <c r="M10" s="5">
        <f t="shared" si="1"/>
        <v>0.28284271247461906</v>
      </c>
      <c r="N10" s="9">
        <v>2.1390374331550801E-2</v>
      </c>
      <c r="O10" s="10">
        <v>0.30004765747648782</v>
      </c>
    </row>
    <row r="11" spans="2:15" x14ac:dyDescent="0.35">
      <c r="B11" s="1" t="s">
        <v>9</v>
      </c>
      <c r="C11" s="4">
        <v>195</v>
      </c>
      <c r="D11" s="2">
        <v>1</v>
      </c>
      <c r="E11" s="7">
        <v>5.1282051282051282E-3</v>
      </c>
      <c r="F11" s="2">
        <v>100</v>
      </c>
      <c r="G11" s="2">
        <f t="shared" si="0"/>
        <v>10</v>
      </c>
      <c r="H11" s="5">
        <v>0.1</v>
      </c>
      <c r="I11" s="2">
        <v>5</v>
      </c>
      <c r="J11" s="2">
        <v>1</v>
      </c>
      <c r="K11" s="5">
        <v>0.2</v>
      </c>
      <c r="L11" s="2">
        <v>25</v>
      </c>
      <c r="M11" s="5">
        <f t="shared" si="1"/>
        <v>0.28284271247461906</v>
      </c>
      <c r="N11" s="9">
        <v>2.0512820512820513E-2</v>
      </c>
      <c r="O11" s="10">
        <v>0.30004382761162907</v>
      </c>
    </row>
    <row r="12" spans="2:15" x14ac:dyDescent="0.35">
      <c r="B12" s="1" t="s">
        <v>10</v>
      </c>
      <c r="C12" s="4">
        <v>245</v>
      </c>
      <c r="D12" s="4">
        <v>1</v>
      </c>
      <c r="E12" s="8">
        <v>4.0816326530612249E-3</v>
      </c>
      <c r="F12" s="2">
        <v>100</v>
      </c>
      <c r="G12" s="2">
        <f t="shared" si="0"/>
        <v>10</v>
      </c>
      <c r="H12" s="5">
        <v>0.1</v>
      </c>
      <c r="I12" s="2">
        <v>5</v>
      </c>
      <c r="J12" s="2">
        <v>1</v>
      </c>
      <c r="K12" s="5">
        <v>0.2</v>
      </c>
      <c r="L12" s="2">
        <v>25</v>
      </c>
      <c r="M12" s="5">
        <f t="shared" si="1"/>
        <v>0.28284271247461906</v>
      </c>
      <c r="N12" s="9">
        <v>1.6326530612244899E-2</v>
      </c>
      <c r="O12" s="10">
        <v>0.30002776492370598</v>
      </c>
    </row>
    <row r="13" spans="2:15" x14ac:dyDescent="0.35">
      <c r="B13" s="1" t="s">
        <v>11</v>
      </c>
      <c r="C13" s="4">
        <v>235</v>
      </c>
      <c r="D13" s="2">
        <v>1</v>
      </c>
      <c r="E13" s="7">
        <v>4.2553191489361703E-3</v>
      </c>
      <c r="F13" s="2">
        <v>100</v>
      </c>
      <c r="G13" s="2">
        <f t="shared" si="0"/>
        <v>10</v>
      </c>
      <c r="H13" s="5">
        <v>0.1</v>
      </c>
      <c r="I13" s="2">
        <v>5</v>
      </c>
      <c r="J13" s="2">
        <v>1</v>
      </c>
      <c r="K13" s="5">
        <v>0.2</v>
      </c>
      <c r="L13" s="2">
        <v>25</v>
      </c>
      <c r="M13" s="5">
        <f t="shared" si="1"/>
        <v>0.28284271247461906</v>
      </c>
      <c r="N13" s="9">
        <v>1.7021276595744681E-2</v>
      </c>
      <c r="O13" s="10">
        <v>0.30003017805057436</v>
      </c>
    </row>
    <row r="14" spans="2:15" x14ac:dyDescent="0.35">
      <c r="B14" s="1" t="s">
        <v>12</v>
      </c>
      <c r="C14" s="4">
        <v>280</v>
      </c>
      <c r="D14" s="4">
        <v>1</v>
      </c>
      <c r="E14" s="8">
        <v>3.5714285714285713E-3</v>
      </c>
      <c r="F14" s="2">
        <v>100</v>
      </c>
      <c r="G14" s="2">
        <f t="shared" si="0"/>
        <v>10</v>
      </c>
      <c r="H14" s="5">
        <v>0.1</v>
      </c>
      <c r="I14" s="2">
        <v>5</v>
      </c>
      <c r="J14" s="2">
        <v>1</v>
      </c>
      <c r="K14" s="5">
        <v>0.2</v>
      </c>
      <c r="L14" s="2">
        <v>25</v>
      </c>
      <c r="M14" s="5">
        <f t="shared" si="1"/>
        <v>0.28284271247461906</v>
      </c>
      <c r="N14" s="9">
        <v>1.4285714285714285E-2</v>
      </c>
      <c r="O14" s="10">
        <v>0.30002125775024818</v>
      </c>
    </row>
    <row r="15" spans="2:15" x14ac:dyDescent="0.35">
      <c r="B15" s="1" t="s">
        <v>13</v>
      </c>
      <c r="C15" s="4">
        <v>285</v>
      </c>
      <c r="D15" s="2">
        <v>1</v>
      </c>
      <c r="E15" s="7">
        <v>3.5087719298245615E-3</v>
      </c>
      <c r="F15" s="2">
        <v>100</v>
      </c>
      <c r="G15" s="2">
        <f t="shared" si="0"/>
        <v>10</v>
      </c>
      <c r="H15" s="5">
        <v>0.1</v>
      </c>
      <c r="I15" s="2">
        <v>5</v>
      </c>
      <c r="J15" s="2">
        <v>1</v>
      </c>
      <c r="K15" s="5">
        <v>0.2</v>
      </c>
      <c r="L15" s="2">
        <v>25</v>
      </c>
      <c r="M15" s="5">
        <f t="shared" si="1"/>
        <v>0.28284271247461906</v>
      </c>
      <c r="N15" s="9">
        <v>1.4035087719298246E-2</v>
      </c>
      <c r="O15" s="10">
        <v>0.30002051843241584</v>
      </c>
    </row>
    <row r="16" spans="2:15" x14ac:dyDescent="0.35">
      <c r="B16" s="1" t="s">
        <v>14</v>
      </c>
      <c r="C16" s="4">
        <v>349</v>
      </c>
      <c r="D16" s="4">
        <v>1</v>
      </c>
      <c r="E16" s="8">
        <v>2.8653295128939827E-3</v>
      </c>
      <c r="F16" s="2">
        <v>100</v>
      </c>
      <c r="G16" s="2">
        <f t="shared" si="0"/>
        <v>10</v>
      </c>
      <c r="H16" s="5">
        <v>0.1</v>
      </c>
      <c r="I16" s="2">
        <v>5</v>
      </c>
      <c r="J16" s="2">
        <v>1</v>
      </c>
      <c r="K16" s="5">
        <v>0.2</v>
      </c>
      <c r="L16" s="2">
        <v>25</v>
      </c>
      <c r="M16" s="5">
        <f t="shared" si="1"/>
        <v>0.28284271247461906</v>
      </c>
      <c r="N16" s="9">
        <v>1.1461318051575931E-2</v>
      </c>
      <c r="O16" s="10">
        <v>0.30001368320997879</v>
      </c>
    </row>
    <row r="17" spans="2:15" x14ac:dyDescent="0.35">
      <c r="D17" s="2"/>
      <c r="E17" s="2"/>
      <c r="F17" s="2"/>
      <c r="G17" s="2"/>
      <c r="H17" s="2"/>
    </row>
    <row r="18" spans="2:15" x14ac:dyDescent="0.35">
      <c r="B18" s="1" t="s">
        <v>23</v>
      </c>
      <c r="H18" s="2"/>
    </row>
    <row r="19" spans="2:15" x14ac:dyDescent="0.35">
      <c r="H19" s="2"/>
    </row>
    <row r="20" spans="2:15" x14ac:dyDescent="0.35">
      <c r="B20" s="1" t="s">
        <v>27</v>
      </c>
      <c r="C20" s="4">
        <v>140</v>
      </c>
      <c r="D20" s="4">
        <v>1</v>
      </c>
      <c r="E20" s="8" cm="1">
        <f t="array" ref="E20:E29">D20:D29/C20:C29</f>
        <v>7.1428571428571426E-3</v>
      </c>
      <c r="F20" s="2">
        <v>100</v>
      </c>
      <c r="G20" s="2">
        <f t="shared" ref="G20:G29" si="2">F20^0.5</f>
        <v>10</v>
      </c>
      <c r="H20" s="5" cm="1">
        <f t="array" ref="H20:H29">G20:G29/F20:F29</f>
        <v>0.1</v>
      </c>
      <c r="I20" s="2">
        <v>5</v>
      </c>
      <c r="J20" s="2">
        <v>1</v>
      </c>
      <c r="K20" s="6" cm="1">
        <f t="array" ref="K20:K29">J20:J29/I20:I29</f>
        <v>0.2</v>
      </c>
      <c r="L20" s="4" cm="1">
        <f t="array" ref="L20:L29">I20:I29*I20:I29</f>
        <v>25</v>
      </c>
      <c r="M20" s="6" cm="1">
        <f t="array" ref="M20:M29">(_xlfn.ANCHORARRAY(K20)*_xlfn.ANCHORARRAY(K20)*2)^0.5</f>
        <v>0.28284271247461906</v>
      </c>
      <c r="N20" s="9" cm="1">
        <f t="array" ref="N20:N29">F20:F29/(C20:C29*_xlfn.ANCHORARRAY(L20))</f>
        <v>2.8571428571428571E-2</v>
      </c>
      <c r="O20" s="10" cm="1">
        <f t="array" ref="O20:O29">(E20:E29*E20:E29+H20:H29*H20:H29+M20:M29*M20:M29)^0.5</f>
        <v>0.3000850219657144</v>
      </c>
    </row>
    <row r="21" spans="2:15" x14ac:dyDescent="0.35">
      <c r="B21" s="1" t="s">
        <v>26</v>
      </c>
      <c r="C21" s="4">
        <v>146</v>
      </c>
      <c r="D21" s="2">
        <v>1</v>
      </c>
      <c r="E21" s="7">
        <v>6.8493150684931503E-3</v>
      </c>
      <c r="F21" s="2">
        <v>100</v>
      </c>
      <c r="G21" s="2">
        <f t="shared" si="2"/>
        <v>10</v>
      </c>
      <c r="H21" s="5">
        <v>0.1</v>
      </c>
      <c r="I21" s="2">
        <v>5</v>
      </c>
      <c r="J21" s="2">
        <v>1</v>
      </c>
      <c r="K21" s="6">
        <v>0.2</v>
      </c>
      <c r="L21" s="4">
        <v>25</v>
      </c>
      <c r="M21" s="6">
        <v>0.28284271247461906</v>
      </c>
      <c r="N21" s="9">
        <v>2.7397260273972601E-2</v>
      </c>
      <c r="O21" s="10">
        <v>0.30007817834175732</v>
      </c>
    </row>
    <row r="22" spans="2:15" x14ac:dyDescent="0.35">
      <c r="B22" s="1" t="s">
        <v>7</v>
      </c>
      <c r="C22" s="4">
        <v>201</v>
      </c>
      <c r="D22" s="4">
        <v>1</v>
      </c>
      <c r="E22" s="8">
        <v>4.9751243781094526E-3</v>
      </c>
      <c r="F22" s="2">
        <v>100</v>
      </c>
      <c r="G22" s="2">
        <f t="shared" si="2"/>
        <v>10</v>
      </c>
      <c r="H22" s="5">
        <v>0.1</v>
      </c>
      <c r="I22" s="2">
        <v>5</v>
      </c>
      <c r="J22" s="2">
        <v>1</v>
      </c>
      <c r="K22" s="6">
        <v>0.2</v>
      </c>
      <c r="L22" s="4">
        <v>25</v>
      </c>
      <c r="M22" s="6">
        <v>0.28284271247461906</v>
      </c>
      <c r="N22" s="9">
        <v>1.9900497512437811E-2</v>
      </c>
      <c r="O22" s="10">
        <v>0.30004125026832174</v>
      </c>
    </row>
    <row r="23" spans="2:15" x14ac:dyDescent="0.35">
      <c r="B23" s="1" t="s">
        <v>8</v>
      </c>
      <c r="C23" s="4">
        <v>211</v>
      </c>
      <c r="D23" s="2">
        <v>1</v>
      </c>
      <c r="E23" s="7">
        <v>4.7393364928909956E-3</v>
      </c>
      <c r="F23" s="2">
        <v>100</v>
      </c>
      <c r="G23" s="2">
        <f t="shared" si="2"/>
        <v>10</v>
      </c>
      <c r="H23" s="5">
        <v>0.1</v>
      </c>
      <c r="I23" s="2">
        <v>5</v>
      </c>
      <c r="J23" s="2">
        <v>1</v>
      </c>
      <c r="K23" s="6">
        <v>0.2</v>
      </c>
      <c r="L23" s="4">
        <v>25</v>
      </c>
      <c r="M23" s="6">
        <v>0.28284271247461906</v>
      </c>
      <c r="N23" s="9">
        <v>1.8957345971563982E-2</v>
      </c>
      <c r="O23" s="10">
        <v>0.30003743318191628</v>
      </c>
    </row>
    <row r="24" spans="2:15" x14ac:dyDescent="0.35">
      <c r="B24" s="1" t="s">
        <v>9</v>
      </c>
      <c r="C24" s="4">
        <v>209</v>
      </c>
      <c r="D24" s="4">
        <v>1</v>
      </c>
      <c r="E24" s="8">
        <v>4.7846889952153108E-3</v>
      </c>
      <c r="F24" s="2">
        <v>100</v>
      </c>
      <c r="G24" s="2">
        <f t="shared" si="2"/>
        <v>10</v>
      </c>
      <c r="H24" s="5">
        <v>0.1</v>
      </c>
      <c r="I24" s="2">
        <v>5</v>
      </c>
      <c r="J24" s="2">
        <v>1</v>
      </c>
      <c r="K24" s="6">
        <v>0.2</v>
      </c>
      <c r="L24" s="4">
        <v>25</v>
      </c>
      <c r="M24" s="6">
        <v>0.28284271247461906</v>
      </c>
      <c r="N24" s="9">
        <v>1.9138755980861243E-2</v>
      </c>
      <c r="O24" s="10">
        <v>0.30003815298855069</v>
      </c>
    </row>
    <row r="25" spans="2:15" x14ac:dyDescent="0.35">
      <c r="B25" s="1" t="s">
        <v>10</v>
      </c>
      <c r="C25" s="4">
        <v>239</v>
      </c>
      <c r="D25" s="2">
        <v>1</v>
      </c>
      <c r="E25" s="7">
        <v>4.1841004184100415E-3</v>
      </c>
      <c r="F25" s="2">
        <v>100</v>
      </c>
      <c r="G25" s="2">
        <f t="shared" si="2"/>
        <v>10</v>
      </c>
      <c r="H25" s="5">
        <v>0.1</v>
      </c>
      <c r="I25" s="2">
        <v>5</v>
      </c>
      <c r="J25" s="2">
        <v>1</v>
      </c>
      <c r="K25" s="6">
        <v>0.2</v>
      </c>
      <c r="L25" s="4">
        <v>25</v>
      </c>
      <c r="M25" s="6">
        <v>0.28284271247461906</v>
      </c>
      <c r="N25" s="9">
        <v>1.6736401673640166E-2</v>
      </c>
      <c r="O25" s="10">
        <v>0.30002917640841426</v>
      </c>
    </row>
    <row r="26" spans="2:15" x14ac:dyDescent="0.35">
      <c r="B26" s="1" t="s">
        <v>11</v>
      </c>
      <c r="C26" s="4">
        <v>270</v>
      </c>
      <c r="D26" s="4">
        <v>1</v>
      </c>
      <c r="E26" s="8">
        <v>3.7037037037037038E-3</v>
      </c>
      <c r="F26" s="2">
        <v>100</v>
      </c>
      <c r="G26" s="2">
        <f t="shared" si="2"/>
        <v>10</v>
      </c>
      <c r="H26" s="5">
        <v>0.1</v>
      </c>
      <c r="I26" s="2">
        <v>5</v>
      </c>
      <c r="J26" s="2">
        <v>1</v>
      </c>
      <c r="K26" s="6">
        <v>0.2</v>
      </c>
      <c r="L26" s="4">
        <v>25</v>
      </c>
      <c r="M26" s="6">
        <v>0.28284271247461906</v>
      </c>
      <c r="N26" s="9">
        <v>1.4814814814814815E-2</v>
      </c>
      <c r="O26" s="10">
        <v>0.30002286149746132</v>
      </c>
    </row>
    <row r="27" spans="2:15" x14ac:dyDescent="0.35">
      <c r="B27" s="1" t="s">
        <v>12</v>
      </c>
      <c r="C27" s="4">
        <v>345</v>
      </c>
      <c r="D27" s="2">
        <v>1</v>
      </c>
      <c r="E27" s="7">
        <v>2.8985507246376812E-3</v>
      </c>
      <c r="F27" s="2">
        <v>100</v>
      </c>
      <c r="G27" s="2">
        <f t="shared" si="2"/>
        <v>10</v>
      </c>
      <c r="H27" s="5">
        <v>0.1</v>
      </c>
      <c r="I27" s="2">
        <v>5</v>
      </c>
      <c r="J27" s="2">
        <v>1</v>
      </c>
      <c r="K27" s="6">
        <v>0.2</v>
      </c>
      <c r="L27" s="4">
        <v>25</v>
      </c>
      <c r="M27" s="6">
        <v>0.28284271247461906</v>
      </c>
      <c r="N27" s="9">
        <v>1.1594202898550725E-2</v>
      </c>
      <c r="O27" s="10">
        <v>0.30001400233372999</v>
      </c>
    </row>
    <row r="28" spans="2:15" x14ac:dyDescent="0.35">
      <c r="B28" s="1" t="s">
        <v>13</v>
      </c>
      <c r="C28" s="4">
        <v>324</v>
      </c>
      <c r="D28" s="4">
        <v>1</v>
      </c>
      <c r="E28" s="8">
        <v>3.0864197530864196E-3</v>
      </c>
      <c r="F28" s="2">
        <v>100</v>
      </c>
      <c r="G28" s="2">
        <f t="shared" si="2"/>
        <v>10</v>
      </c>
      <c r="H28" s="5">
        <v>0.1</v>
      </c>
      <c r="I28" s="2">
        <v>5</v>
      </c>
      <c r="J28" s="2">
        <v>1</v>
      </c>
      <c r="K28" s="6">
        <v>0.2</v>
      </c>
      <c r="L28" s="4">
        <v>25</v>
      </c>
      <c r="M28" s="6">
        <v>0.28284271247461906</v>
      </c>
      <c r="N28" s="9">
        <v>1.2345679012345678E-2</v>
      </c>
      <c r="O28" s="10">
        <v>0.30001587622472958</v>
      </c>
    </row>
    <row r="29" spans="2:15" x14ac:dyDescent="0.35">
      <c r="B29" s="1" t="s">
        <v>14</v>
      </c>
      <c r="C29" s="4">
        <v>410</v>
      </c>
      <c r="D29" s="2">
        <v>1</v>
      </c>
      <c r="E29" s="7">
        <v>2.4390243902439024E-3</v>
      </c>
      <c r="F29" s="2">
        <v>100</v>
      </c>
      <c r="G29" s="2">
        <f t="shared" si="2"/>
        <v>10</v>
      </c>
      <c r="H29" s="5">
        <v>0.1</v>
      </c>
      <c r="I29" s="2">
        <v>5</v>
      </c>
      <c r="J29" s="2">
        <v>1</v>
      </c>
      <c r="K29" s="6">
        <v>0.2</v>
      </c>
      <c r="L29" s="4">
        <v>25</v>
      </c>
      <c r="M29" s="6">
        <v>0.28284271247461906</v>
      </c>
      <c r="N29" s="9">
        <v>9.7560975609756097E-3</v>
      </c>
      <c r="O29" s="10">
        <v>0.30000991456946258</v>
      </c>
    </row>
    <row r="30" spans="2:15" x14ac:dyDescent="0.35">
      <c r="H30" s="2"/>
    </row>
    <row r="31" spans="2:15" x14ac:dyDescent="0.35">
      <c r="H31" s="2"/>
    </row>
    <row r="32" spans="2:15" x14ac:dyDescent="0.35">
      <c r="B32" s="1" t="s">
        <v>24</v>
      </c>
      <c r="D32" s="4"/>
      <c r="E32" s="4"/>
      <c r="F32" s="2"/>
      <c r="G32" s="2"/>
      <c r="H32" s="2"/>
    </row>
    <row r="33" spans="2:15" x14ac:dyDescent="0.35">
      <c r="D33" s="2"/>
      <c r="E33" s="2"/>
      <c r="F33" s="2"/>
      <c r="G33" s="2"/>
      <c r="H33" s="2"/>
    </row>
    <row r="34" spans="2:15" x14ac:dyDescent="0.35">
      <c r="B34" s="1" t="s">
        <v>25</v>
      </c>
      <c r="C34" s="4">
        <v>86</v>
      </c>
      <c r="D34" s="4">
        <v>1</v>
      </c>
      <c r="E34" s="6" cm="1">
        <f t="array" ref="E34:E43">D34:D43/C34:C43</f>
        <v>1.1627906976744186E-2</v>
      </c>
      <c r="F34" s="2">
        <v>100</v>
      </c>
      <c r="G34" s="2">
        <v>10</v>
      </c>
      <c r="H34" s="5" cm="1">
        <f t="array" ref="H34:H43">G34:G43/F34:F43</f>
        <v>0.1</v>
      </c>
      <c r="I34" s="4">
        <v>5</v>
      </c>
      <c r="J34" s="4">
        <v>1</v>
      </c>
      <c r="K34" s="6" cm="1">
        <f t="array" ref="K34:K43">J34:J43/I34:I43</f>
        <v>0.2</v>
      </c>
      <c r="L34" s="4" cm="1">
        <f t="array" ref="L34:L43">I34:I43*I34:I43</f>
        <v>25</v>
      </c>
      <c r="M34" s="6" cm="1">
        <f t="array" ref="M34:M43">(_xlfn.ANCHORARRAY(K34)*_xlfn.ANCHORARRAY(K34)*2)^0.5</f>
        <v>0.28284271247461906</v>
      </c>
      <c r="N34" s="11" cm="1">
        <f t="array" ref="N34:N43">F34:F43/(C34:C43*L34:L43)</f>
        <v>4.6511627906976744E-2</v>
      </c>
      <c r="O34" s="10" cm="1">
        <f t="array" ref="O34:O43">(E34:E43*E34:E43+H34:H43*H34:H43+M34:M43*M34:M43)^0.5</f>
        <v>0.30022526246247139</v>
      </c>
    </row>
    <row r="35" spans="2:15" x14ac:dyDescent="0.35">
      <c r="B35" s="1" t="s">
        <v>26</v>
      </c>
      <c r="C35" s="4">
        <v>87</v>
      </c>
      <c r="D35" s="4">
        <v>1</v>
      </c>
      <c r="E35" s="5">
        <v>1.1494252873563218E-2</v>
      </c>
      <c r="F35" s="2">
        <v>100</v>
      </c>
      <c r="G35" s="2">
        <v>10</v>
      </c>
      <c r="H35" s="5">
        <v>0.1</v>
      </c>
      <c r="I35" s="4">
        <v>5</v>
      </c>
      <c r="J35" s="4">
        <v>1</v>
      </c>
      <c r="K35" s="6">
        <v>0.2</v>
      </c>
      <c r="L35" s="4">
        <v>25</v>
      </c>
      <c r="M35" s="6">
        <v>0.28284271247461906</v>
      </c>
      <c r="N35" s="11">
        <v>4.5977011494252873E-2</v>
      </c>
      <c r="O35" s="10">
        <v>0.30022011566369339</v>
      </c>
    </row>
    <row r="36" spans="2:15" x14ac:dyDescent="0.35">
      <c r="B36" s="1" t="s">
        <v>7</v>
      </c>
      <c r="C36" s="4">
        <v>90</v>
      </c>
      <c r="D36" s="4">
        <v>1</v>
      </c>
      <c r="E36" s="6">
        <v>1.1111111111111112E-2</v>
      </c>
      <c r="F36" s="2">
        <v>100</v>
      </c>
      <c r="G36" s="2">
        <v>10</v>
      </c>
      <c r="H36" s="5">
        <v>0.1</v>
      </c>
      <c r="I36" s="4">
        <v>5</v>
      </c>
      <c r="J36" s="4">
        <v>1</v>
      </c>
      <c r="K36" s="6">
        <v>0.2</v>
      </c>
      <c r="L36" s="4">
        <v>25</v>
      </c>
      <c r="M36" s="6">
        <v>0.28284271247461906</v>
      </c>
      <c r="N36" s="11">
        <v>4.4444444444444446E-2</v>
      </c>
      <c r="O36" s="10">
        <v>0.3002056908023622</v>
      </c>
    </row>
    <row r="37" spans="2:15" x14ac:dyDescent="0.35">
      <c r="B37" s="1" t="s">
        <v>8</v>
      </c>
      <c r="C37" s="4">
        <v>93</v>
      </c>
      <c r="D37" s="4">
        <v>1</v>
      </c>
      <c r="E37" s="5">
        <v>1.0752688172043012E-2</v>
      </c>
      <c r="F37" s="2">
        <v>100</v>
      </c>
      <c r="G37" s="2">
        <v>10</v>
      </c>
      <c r="H37" s="6">
        <v>0.1</v>
      </c>
      <c r="I37" s="4">
        <v>5</v>
      </c>
      <c r="J37" s="4">
        <v>1</v>
      </c>
      <c r="K37" s="6">
        <v>0.2</v>
      </c>
      <c r="L37" s="4">
        <v>25</v>
      </c>
      <c r="M37" s="6">
        <v>0.28284271247461906</v>
      </c>
      <c r="N37" s="11">
        <v>4.3010752688172046E-2</v>
      </c>
      <c r="O37" s="10">
        <v>0.30019263865545609</v>
      </c>
    </row>
    <row r="38" spans="2:15" x14ac:dyDescent="0.35">
      <c r="B38" s="1" t="s">
        <v>9</v>
      </c>
      <c r="C38" s="4">
        <v>97</v>
      </c>
      <c r="D38" s="4">
        <v>1</v>
      </c>
      <c r="E38" s="6">
        <v>1.0309278350515464E-2</v>
      </c>
      <c r="F38" s="2">
        <v>100</v>
      </c>
      <c r="G38" s="2">
        <v>10</v>
      </c>
      <c r="H38" s="6">
        <v>0.1</v>
      </c>
      <c r="I38" s="4">
        <v>5</v>
      </c>
      <c r="J38" s="4">
        <v>1</v>
      </c>
      <c r="K38" s="6">
        <v>0.2</v>
      </c>
      <c r="L38" s="4">
        <v>25</v>
      </c>
      <c r="M38" s="6">
        <v>0.28284271247461906</v>
      </c>
      <c r="N38" s="11">
        <v>4.1237113402061855E-2</v>
      </c>
      <c r="O38" s="10">
        <v>0.30017708310280522</v>
      </c>
    </row>
    <row r="39" spans="2:15" x14ac:dyDescent="0.35">
      <c r="B39" s="1" t="s">
        <v>10</v>
      </c>
      <c r="C39" s="4">
        <v>100</v>
      </c>
      <c r="D39" s="4">
        <v>1</v>
      </c>
      <c r="E39" s="5">
        <v>0.01</v>
      </c>
      <c r="F39" s="2">
        <v>100</v>
      </c>
      <c r="G39" s="2">
        <v>10</v>
      </c>
      <c r="H39" s="6">
        <v>0.1</v>
      </c>
      <c r="I39" s="4">
        <v>5</v>
      </c>
      <c r="J39" s="4">
        <v>1</v>
      </c>
      <c r="K39" s="6">
        <v>0.2</v>
      </c>
      <c r="L39" s="4">
        <v>25</v>
      </c>
      <c r="M39" s="6">
        <v>0.28284271247461906</v>
      </c>
      <c r="N39" s="11">
        <v>0.04</v>
      </c>
      <c r="O39" s="10">
        <v>0.30016662039607273</v>
      </c>
    </row>
    <row r="40" spans="2:15" x14ac:dyDescent="0.35">
      <c r="B40" s="1" t="s">
        <v>11</v>
      </c>
      <c r="C40" s="4">
        <v>100</v>
      </c>
      <c r="D40" s="4">
        <v>1</v>
      </c>
      <c r="E40" s="6">
        <v>0.01</v>
      </c>
      <c r="F40" s="2">
        <v>100</v>
      </c>
      <c r="G40" s="2">
        <v>10</v>
      </c>
      <c r="H40" s="6">
        <v>0.1</v>
      </c>
      <c r="I40" s="4">
        <v>5</v>
      </c>
      <c r="J40" s="4">
        <v>1</v>
      </c>
      <c r="K40" s="6">
        <v>0.2</v>
      </c>
      <c r="L40" s="4">
        <v>25</v>
      </c>
      <c r="M40" s="6">
        <v>0.28284271247461906</v>
      </c>
      <c r="N40" s="11">
        <v>0.04</v>
      </c>
      <c r="O40" s="10">
        <v>0.30016662039607273</v>
      </c>
    </row>
    <row r="41" spans="2:15" x14ac:dyDescent="0.35">
      <c r="B41" s="1" t="s">
        <v>12</v>
      </c>
      <c r="C41" s="4">
        <v>96</v>
      </c>
      <c r="D41" s="4">
        <v>1</v>
      </c>
      <c r="E41" s="6">
        <v>1.0416666666666666E-2</v>
      </c>
      <c r="F41" s="2">
        <v>100</v>
      </c>
      <c r="G41" s="2">
        <v>10</v>
      </c>
      <c r="H41" s="6">
        <v>0.1</v>
      </c>
      <c r="I41" s="4">
        <v>5</v>
      </c>
      <c r="J41" s="4">
        <v>1</v>
      </c>
      <c r="K41" s="6">
        <v>0.2</v>
      </c>
      <c r="L41" s="4">
        <v>25</v>
      </c>
      <c r="M41" s="6">
        <v>0.28284271247461906</v>
      </c>
      <c r="N41" s="11">
        <v>4.1666666666666664E-2</v>
      </c>
      <c r="O41" s="10">
        <v>0.30018079043210688</v>
      </c>
    </row>
    <row r="42" spans="2:15" x14ac:dyDescent="0.35">
      <c r="B42" s="1" t="s">
        <v>13</v>
      </c>
      <c r="C42" s="4">
        <v>101</v>
      </c>
      <c r="D42" s="4">
        <v>1</v>
      </c>
      <c r="E42" s="6">
        <v>9.9009900990099011E-3</v>
      </c>
      <c r="F42" s="2">
        <v>100</v>
      </c>
      <c r="G42" s="2">
        <v>10</v>
      </c>
      <c r="H42" s="6">
        <v>0.1</v>
      </c>
      <c r="I42" s="4">
        <v>5</v>
      </c>
      <c r="J42" s="4">
        <v>1</v>
      </c>
      <c r="K42" s="6">
        <v>0.2</v>
      </c>
      <c r="L42" s="4">
        <v>25</v>
      </c>
      <c r="M42" s="6">
        <v>0.28284271247461906</v>
      </c>
      <c r="N42" s="11">
        <v>3.9603960396039604E-2</v>
      </c>
      <c r="O42" s="10">
        <v>0.30016333820928354</v>
      </c>
    </row>
    <row r="43" spans="2:15" x14ac:dyDescent="0.35">
      <c r="B43" s="1" t="s">
        <v>14</v>
      </c>
      <c r="C43" s="4">
        <v>109</v>
      </c>
      <c r="D43" s="4">
        <v>1</v>
      </c>
      <c r="E43" s="6">
        <v>9.1743119266055051E-3</v>
      </c>
      <c r="F43" s="2">
        <v>100</v>
      </c>
      <c r="G43" s="2">
        <v>10</v>
      </c>
      <c r="H43" s="6">
        <v>0.1</v>
      </c>
      <c r="I43" s="4">
        <v>5</v>
      </c>
      <c r="J43" s="4">
        <v>1</v>
      </c>
      <c r="K43" s="6">
        <v>0.2</v>
      </c>
      <c r="L43" s="4">
        <v>25</v>
      </c>
      <c r="M43" s="6">
        <v>0.28284271247461906</v>
      </c>
      <c r="N43" s="11">
        <v>3.669724770642202E-2</v>
      </c>
      <c r="O43" s="10">
        <v>0.30014024721674148</v>
      </c>
    </row>
    <row r="44" spans="2:15" x14ac:dyDescent="0.35">
      <c r="L4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Teddy Michalowski-Howells</dc:creator>
  <cp:lastModifiedBy>Hannah Roberts</cp:lastModifiedBy>
  <dcterms:created xsi:type="dcterms:W3CDTF">2023-11-14T21:02:48Z</dcterms:created>
  <dcterms:modified xsi:type="dcterms:W3CDTF">2023-11-16T16:32:33Z</dcterms:modified>
</cp:coreProperties>
</file>