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nah\OneDrive\UBC\CPEN 211\Labs\lab11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G27" i="1"/>
  <c r="I28" i="1"/>
  <c r="G28" i="1"/>
  <c r="I29" i="1"/>
  <c r="G29" i="1"/>
  <c r="I26" i="1"/>
  <c r="H27" i="1"/>
  <c r="H28" i="1"/>
  <c r="H29" i="1"/>
  <c r="H26" i="1"/>
  <c r="G26" i="1"/>
  <c r="H18" i="1" l="1"/>
  <c r="H19" i="1"/>
  <c r="H20" i="1"/>
  <c r="H17" i="1"/>
  <c r="G20" i="1"/>
  <c r="G19" i="1"/>
  <c r="I19" i="1" s="1"/>
  <c r="G18" i="1"/>
  <c r="I18" i="1" s="1"/>
  <c r="G17" i="1"/>
  <c r="I17" i="1" s="1"/>
  <c r="G12" i="1"/>
  <c r="I12" i="1" s="1"/>
  <c r="G11" i="1"/>
  <c r="I11" i="1" s="1"/>
  <c r="G10" i="1"/>
  <c r="I10" i="1" s="1"/>
  <c r="G9" i="1"/>
  <c r="I9" i="1" s="1"/>
  <c r="H12" i="1"/>
  <c r="H11" i="1"/>
  <c r="H10" i="1"/>
  <c r="H9" i="1"/>
  <c r="D5" i="1"/>
  <c r="I20" i="1" l="1"/>
</calcChain>
</file>

<file path=xl/sharedStrings.xml><?xml version="1.0" encoding="utf-8"?>
<sst xmlns="http://schemas.openxmlformats.org/spreadsheetml/2006/main" count="48" uniqueCount="30">
  <si>
    <t>Execution time = Instruction count *CPI*Cycle time</t>
  </si>
  <si>
    <t>frequency = 800MHz</t>
  </si>
  <si>
    <t>#2</t>
  </si>
  <si>
    <t>#4</t>
  </si>
  <si>
    <t>#8</t>
  </si>
  <si>
    <t>Shift</t>
  </si>
  <si>
    <t>CPU cycles (R3)</t>
  </si>
  <si>
    <t>Load instructions executed (R6)</t>
  </si>
  <si>
    <t>L1 data cache misses (R7)</t>
  </si>
  <si>
    <t>#16</t>
  </si>
  <si>
    <r>
      <t>1F</t>
    </r>
    <r>
      <rPr>
        <sz val="8"/>
        <color theme="1"/>
        <rFont val="Times New Roman"/>
        <family val="1"/>
      </rPr>
      <t>hex</t>
    </r>
    <r>
      <rPr>
        <sz val="11"/>
        <color theme="1"/>
        <rFont val="Times New Roman"/>
        <family val="1"/>
      </rPr>
      <t xml:space="preserve"> = 31</t>
    </r>
    <r>
      <rPr>
        <sz val="8"/>
        <color theme="1"/>
        <rFont val="Times New Roman"/>
        <family val="1"/>
      </rPr>
      <t>ten</t>
    </r>
  </si>
  <si>
    <r>
      <t>1C1</t>
    </r>
    <r>
      <rPr>
        <sz val="8"/>
        <color theme="1"/>
        <rFont val="Times New Roman"/>
        <family val="1"/>
      </rPr>
      <t>hex</t>
    </r>
    <r>
      <rPr>
        <sz val="11"/>
        <color theme="1"/>
        <rFont val="Times New Roman"/>
        <family val="1"/>
      </rPr>
      <t xml:space="preserve"> =  449</t>
    </r>
    <r>
      <rPr>
        <sz val="8"/>
        <color theme="1"/>
        <rFont val="Times New Roman"/>
        <family val="1"/>
      </rPr>
      <t>ten</t>
    </r>
  </si>
  <si>
    <r>
      <t>38EE</t>
    </r>
    <r>
      <rPr>
        <sz val="8"/>
        <color theme="1"/>
        <rFont val="Times New Roman"/>
        <family val="1"/>
      </rPr>
      <t>hex</t>
    </r>
    <r>
      <rPr>
        <sz val="11"/>
        <color theme="1"/>
        <rFont val="Times New Roman"/>
        <family val="1"/>
      </rPr>
      <t xml:space="preserve"> = 14574</t>
    </r>
    <r>
      <rPr>
        <sz val="8"/>
        <color theme="1"/>
        <rFont val="Times New Roman"/>
        <family val="1"/>
      </rPr>
      <t>ten</t>
    </r>
  </si>
  <si>
    <r>
      <t>1FB</t>
    </r>
    <r>
      <rPr>
        <sz val="8"/>
        <color theme="1"/>
        <rFont val="Times New Roman"/>
        <family val="1"/>
      </rPr>
      <t>hex</t>
    </r>
    <r>
      <rPr>
        <sz val="11"/>
        <color theme="1"/>
        <rFont val="Times New Roman"/>
        <family val="1"/>
      </rPr>
      <t xml:space="preserve"> = 507</t>
    </r>
    <r>
      <rPr>
        <sz val="8"/>
        <color theme="1"/>
        <rFont val="Times New Roman"/>
        <family val="1"/>
      </rPr>
      <t>ten</t>
    </r>
  </si>
  <si>
    <r>
      <t>67D6</t>
    </r>
    <r>
      <rPr>
        <sz val="8"/>
        <color theme="1"/>
        <rFont val="Times New Roman"/>
        <family val="1"/>
      </rPr>
      <t xml:space="preserve">hex </t>
    </r>
    <r>
      <rPr>
        <sz val="11"/>
        <color theme="1"/>
        <rFont val="Times New Roman"/>
        <family val="1"/>
      </rPr>
      <t>= 26582</t>
    </r>
    <r>
      <rPr>
        <sz val="8"/>
        <color theme="1"/>
        <rFont val="Times New Roman"/>
        <family val="1"/>
      </rPr>
      <t>ten</t>
    </r>
  </si>
  <si>
    <t>CPI</t>
  </si>
  <si>
    <t>Cycle time</t>
  </si>
  <si>
    <t>Trial 1</t>
  </si>
  <si>
    <t>Trial 2</t>
  </si>
  <si>
    <t>Execution time (s)</t>
  </si>
  <si>
    <t>CPI = 1 + average cycles per instruction</t>
  </si>
  <si>
    <t>cycle time = 1/frequency =</t>
  </si>
  <si>
    <r>
      <t>7F</t>
    </r>
    <r>
      <rPr>
        <sz val="8"/>
        <color theme="1"/>
        <rFont val="Times New Roman"/>
        <family val="1"/>
      </rPr>
      <t>hex</t>
    </r>
    <r>
      <rPr>
        <sz val="11"/>
        <color theme="1"/>
        <rFont val="Times New Roman"/>
        <family val="1"/>
      </rPr>
      <t xml:space="preserve"> = 127</t>
    </r>
    <r>
      <rPr>
        <sz val="8"/>
        <color theme="1"/>
        <rFont val="Times New Roman"/>
        <family val="1"/>
      </rPr>
      <t>ten</t>
    </r>
  </si>
  <si>
    <r>
      <t>1D3</t>
    </r>
    <r>
      <rPr>
        <sz val="8"/>
        <color theme="1"/>
        <rFont val="Times New Roman"/>
        <family val="1"/>
      </rPr>
      <t>hex</t>
    </r>
    <r>
      <rPr>
        <sz val="11"/>
        <color theme="1"/>
        <rFont val="Times New Roman"/>
        <family val="1"/>
      </rPr>
      <t xml:space="preserve"> = 467</t>
    </r>
    <r>
      <rPr>
        <sz val="8"/>
        <color theme="1"/>
        <rFont val="Times New Roman"/>
        <family val="1"/>
      </rPr>
      <t>ten</t>
    </r>
  </si>
  <si>
    <r>
      <t>1EB7</t>
    </r>
    <r>
      <rPr>
        <sz val="8"/>
        <color theme="1"/>
        <rFont val="Times New Roman"/>
        <family val="1"/>
      </rPr>
      <t>hex</t>
    </r>
    <r>
      <rPr>
        <sz val="11"/>
        <color theme="1"/>
        <rFont val="Times New Roman"/>
        <family val="1"/>
      </rPr>
      <t xml:space="preserve"> = 7863</t>
    </r>
    <r>
      <rPr>
        <sz val="8"/>
        <color theme="1"/>
        <rFont val="Times New Roman"/>
        <family val="1"/>
      </rPr>
      <t>ten</t>
    </r>
  </si>
  <si>
    <r>
      <t>3B90</t>
    </r>
    <r>
      <rPr>
        <sz val="8"/>
        <color theme="1"/>
        <rFont val="Times New Roman"/>
        <family val="1"/>
      </rPr>
      <t xml:space="preserve">hex = </t>
    </r>
    <r>
      <rPr>
        <sz val="11"/>
        <color theme="1"/>
        <rFont val="Times New Roman"/>
        <family val="1"/>
      </rPr>
      <t>15248</t>
    </r>
    <r>
      <rPr>
        <sz val="8"/>
        <color theme="1"/>
        <rFont val="Times New Roman"/>
        <family val="1"/>
      </rPr>
      <t>ten</t>
    </r>
  </si>
  <si>
    <t>N</t>
  </si>
  <si>
    <r>
      <t>846</t>
    </r>
    <r>
      <rPr>
        <sz val="9"/>
        <color theme="1"/>
        <rFont val="Times New Roman"/>
        <family val="1"/>
      </rPr>
      <t>hex</t>
    </r>
    <r>
      <rPr>
        <sz val="11"/>
        <color theme="1"/>
        <rFont val="Times New Roman"/>
        <family val="1"/>
      </rPr>
      <t xml:space="preserve"> = 2116</t>
    </r>
    <r>
      <rPr>
        <sz val="9"/>
        <color theme="1"/>
        <rFont val="Times New Roman"/>
        <family val="1"/>
      </rPr>
      <t>ten</t>
    </r>
  </si>
  <si>
    <r>
      <t>1B</t>
    </r>
    <r>
      <rPr>
        <sz val="9"/>
        <color theme="1"/>
        <rFont val="Times New Roman"/>
        <family val="1"/>
      </rPr>
      <t>hex</t>
    </r>
    <r>
      <rPr>
        <sz val="11"/>
        <color theme="1"/>
        <rFont val="Times New Roman"/>
        <family val="1"/>
      </rPr>
      <t xml:space="preserve"> = 27</t>
    </r>
    <r>
      <rPr>
        <sz val="9"/>
        <color theme="1"/>
        <rFont val="Times New Roman"/>
        <family val="1"/>
      </rPr>
      <t>ten</t>
    </r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</si>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</sst>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/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13" workbookViewId="0">
      <selection activeCell="I28" sqref="I28"/>
    </sheetView>
  </sheetViews>
  <sheetFormatPr defaultRowHeight="14.5" x14ac:dyDescent="0.35"/>
  <cols>
    <col min="3" max="3" width="13.81640625" customWidth="1"/>
    <col min="4" max="4" width="23.08984375" customWidth="1"/>
    <col min="5" max="5" width="27.6328125" customWidth="1"/>
    <col min="6" max="6" width="17.453125" customWidth="1"/>
    <col min="8" max="8" width="13.90625" customWidth="1"/>
    <col min="9" max="9" width="19.1796875" customWidth="1"/>
  </cols>
  <sheetData>
    <row r="1" spans="1:10" x14ac:dyDescent="0.3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5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1:10" x14ac:dyDescent="0.35">
      <c r="A3" s="1"/>
      <c r="B3" s="1" t="s">
        <v>20</v>
      </c>
      <c r="C3" s="1"/>
      <c r="D3" s="1"/>
      <c r="E3" s="1"/>
      <c r="F3" s="1"/>
      <c r="G3" s="1"/>
      <c r="H3" s="1"/>
      <c r="I3" s="1"/>
      <c r="J3" s="1"/>
    </row>
    <row r="4" spans="1:10" x14ac:dyDescent="0.35">
      <c r="A4" s="1"/>
      <c r="B4" s="1" t="s">
        <v>1</v>
      </c>
      <c r="C4" s="1"/>
      <c r="D4" s="1"/>
      <c r="E4" s="1"/>
      <c r="F4" s="1"/>
      <c r="G4" s="1"/>
      <c r="H4" s="1"/>
      <c r="I4" s="1"/>
      <c r="J4" s="1"/>
    </row>
    <row r="5" spans="1:10" x14ac:dyDescent="0.35">
      <c r="A5" s="1"/>
      <c r="B5" s="1" t="s">
        <v>21</v>
      </c>
      <c r="D5" s="9">
        <f>1/(800*10^6)</f>
        <v>1.25E-9</v>
      </c>
      <c r="E5" s="1"/>
      <c r="F5" s="1"/>
      <c r="G5" s="1"/>
      <c r="H5" s="1"/>
      <c r="I5" s="1"/>
      <c r="J5" s="1"/>
    </row>
    <row r="6" spans="1:10" x14ac:dyDescent="0.35">
      <c r="A6" s="1"/>
      <c r="E6" s="12" t="s">
        <v>17</v>
      </c>
      <c r="G6" s="5"/>
      <c r="H6" s="3"/>
      <c r="I6" s="1"/>
      <c r="J6" s="1"/>
    </row>
    <row r="7" spans="1:10" x14ac:dyDescent="0.35">
      <c r="A7" s="1"/>
      <c r="B7" s="1"/>
      <c r="G7" s="2"/>
      <c r="H7" s="2"/>
      <c r="I7" s="1"/>
      <c r="J7" s="1"/>
    </row>
    <row r="8" spans="1:10" x14ac:dyDescent="0.35">
      <c r="A8" s="1"/>
      <c r="B8" s="1"/>
      <c r="C8" s="4" t="s">
        <v>5</v>
      </c>
      <c r="D8" s="4" t="s">
        <v>8</v>
      </c>
      <c r="E8" s="4" t="s">
        <v>7</v>
      </c>
      <c r="F8" s="4" t="s">
        <v>6</v>
      </c>
      <c r="G8" s="4" t="s">
        <v>15</v>
      </c>
      <c r="H8" s="4" t="s">
        <v>16</v>
      </c>
      <c r="I8" s="4" t="s">
        <v>19</v>
      </c>
      <c r="J8" s="1"/>
    </row>
    <row r="9" spans="1:10" x14ac:dyDescent="0.35">
      <c r="A9" s="1"/>
      <c r="B9" s="1"/>
      <c r="C9" s="6" t="s">
        <v>2</v>
      </c>
      <c r="D9" s="6" t="s">
        <v>10</v>
      </c>
      <c r="E9" s="7">
        <v>514</v>
      </c>
      <c r="F9" s="7">
        <v>4455</v>
      </c>
      <c r="G9" s="6">
        <f>(F9/E9)+1</f>
        <v>9.6673151750972757</v>
      </c>
      <c r="H9" s="14">
        <f t="shared" ref="H9:H12" si="0">1/(800*10^6)</f>
        <v>1.25E-9</v>
      </c>
      <c r="I9" s="10">
        <f>E9*G9*H9</f>
        <v>6.21125E-6</v>
      </c>
    </row>
    <row r="10" spans="1:10" x14ac:dyDescent="0.35">
      <c r="A10" s="1"/>
      <c r="B10" s="1"/>
      <c r="C10" s="6" t="s">
        <v>3</v>
      </c>
      <c r="D10" s="6">
        <v>96</v>
      </c>
      <c r="E10" s="6">
        <v>513</v>
      </c>
      <c r="F10" s="6">
        <v>6183</v>
      </c>
      <c r="G10" s="6">
        <f>(F10/E10) + 1</f>
        <v>13.052631578947368</v>
      </c>
      <c r="H10" s="14">
        <f t="shared" si="0"/>
        <v>1.25E-9</v>
      </c>
      <c r="I10" s="10">
        <f>E10*G10*H10</f>
        <v>8.3699999999999995E-6</v>
      </c>
      <c r="J10" s="1"/>
    </row>
    <row r="11" spans="1:10" x14ac:dyDescent="0.35">
      <c r="A11" s="1"/>
      <c r="B11" s="1"/>
      <c r="C11" s="6" t="s">
        <v>4</v>
      </c>
      <c r="D11" s="6" t="s">
        <v>11</v>
      </c>
      <c r="E11" s="6">
        <v>512</v>
      </c>
      <c r="F11" s="6" t="s">
        <v>12</v>
      </c>
      <c r="G11" s="6">
        <f>(14574/E11)+1</f>
        <v>29.46484375</v>
      </c>
      <c r="H11" s="14">
        <f t="shared" si="0"/>
        <v>1.25E-9</v>
      </c>
      <c r="I11" s="10">
        <f>E11*G11*H11</f>
        <v>1.88575E-5</v>
      </c>
      <c r="J11" s="1"/>
    </row>
    <row r="12" spans="1:10" x14ac:dyDescent="0.35">
      <c r="A12" s="1"/>
      <c r="B12" s="1"/>
      <c r="C12" s="6" t="s">
        <v>9</v>
      </c>
      <c r="D12" s="6" t="s">
        <v>13</v>
      </c>
      <c r="E12" s="6">
        <v>512</v>
      </c>
      <c r="F12" s="6" t="s">
        <v>14</v>
      </c>
      <c r="G12" s="6">
        <f>(26582/E12)+1</f>
        <v>52.91796875</v>
      </c>
      <c r="H12" s="14">
        <f t="shared" si="0"/>
        <v>1.25E-9</v>
      </c>
      <c r="I12" s="10">
        <f>E12*G12*H12</f>
        <v>3.3867500000000001E-5</v>
      </c>
      <c r="J12" s="1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5">
      <c r="B14" s="8"/>
      <c r="C14" s="3"/>
      <c r="D14" s="5"/>
      <c r="E14" s="13" t="s">
        <v>18</v>
      </c>
      <c r="F14" s="11"/>
      <c r="G14" s="8"/>
    </row>
    <row r="15" spans="1:10" x14ac:dyDescent="0.35">
      <c r="B15" s="8"/>
      <c r="C15" s="3"/>
      <c r="D15" s="5"/>
      <c r="E15" s="5"/>
      <c r="F15" s="5"/>
      <c r="G15" s="8"/>
    </row>
    <row r="16" spans="1:10" x14ac:dyDescent="0.35">
      <c r="B16" s="8"/>
      <c r="C16" s="4" t="s">
        <v>5</v>
      </c>
      <c r="D16" s="4" t="s">
        <v>8</v>
      </c>
      <c r="E16" s="4" t="s">
        <v>7</v>
      </c>
      <c r="F16" s="4" t="s">
        <v>6</v>
      </c>
      <c r="G16" s="4" t="s">
        <v>15</v>
      </c>
      <c r="H16" s="4" t="s">
        <v>16</v>
      </c>
      <c r="I16" s="4" t="s">
        <v>19</v>
      </c>
    </row>
    <row r="17" spans="2:9" x14ac:dyDescent="0.35">
      <c r="B17" s="8"/>
      <c r="C17" s="6" t="s">
        <v>2</v>
      </c>
      <c r="D17" s="6">
        <v>73</v>
      </c>
      <c r="E17" s="7">
        <v>513</v>
      </c>
      <c r="F17" s="7">
        <v>4103</v>
      </c>
      <c r="G17" s="6">
        <f>(F17/E17)+1</f>
        <v>8.9980506822612085</v>
      </c>
      <c r="H17" s="14">
        <f t="shared" ref="H17:H20" si="1">1/(800*10^6)</f>
        <v>1.25E-9</v>
      </c>
      <c r="I17" s="10">
        <f>E17*G17*H17</f>
        <v>5.7699999999999998E-6</v>
      </c>
    </row>
    <row r="18" spans="2:9" x14ac:dyDescent="0.35">
      <c r="B18" s="8"/>
      <c r="C18" s="6" t="s">
        <v>3</v>
      </c>
      <c r="D18" s="6" t="s">
        <v>22</v>
      </c>
      <c r="E18" s="6">
        <v>512</v>
      </c>
      <c r="F18" s="6" t="s">
        <v>24</v>
      </c>
      <c r="G18" s="6">
        <f>1+(7863/E18)</f>
        <v>16.357421875</v>
      </c>
      <c r="H18" s="14">
        <f t="shared" si="1"/>
        <v>1.25E-9</v>
      </c>
      <c r="I18" s="10">
        <f t="shared" ref="I18:I20" si="2">E18*G18*H18</f>
        <v>1.046875E-5</v>
      </c>
    </row>
    <row r="19" spans="2:9" x14ac:dyDescent="0.35">
      <c r="C19" s="6" t="s">
        <v>4</v>
      </c>
      <c r="D19" s="6" t="s">
        <v>23</v>
      </c>
      <c r="E19" s="6">
        <v>512</v>
      </c>
      <c r="F19" s="6" t="s">
        <v>25</v>
      </c>
      <c r="G19" s="6">
        <f>1+15248/E19</f>
        <v>30.78125</v>
      </c>
      <c r="H19" s="14">
        <f t="shared" si="1"/>
        <v>1.25E-9</v>
      </c>
      <c r="I19" s="10">
        <f t="shared" si="2"/>
        <v>1.9700000000000001E-5</v>
      </c>
    </row>
    <row r="20" spans="2:9" x14ac:dyDescent="0.35">
      <c r="C20" s="6" t="s">
        <v>9</v>
      </c>
      <c r="D20" s="6" t="s">
        <v>13</v>
      </c>
      <c r="E20" s="6">
        <v>512</v>
      </c>
      <c r="F20" s="6">
        <v>26418</v>
      </c>
      <c r="G20" s="6">
        <f>1+(F20/E20)</f>
        <v>52.59765625</v>
      </c>
      <c r="H20" s="14">
        <f t="shared" si="1"/>
        <v>1.25E-9</v>
      </c>
      <c r="I20" s="10">
        <f t="shared" si="2"/>
        <v>3.3662499999999998E-5</v>
      </c>
    </row>
    <row r="23" spans="2:9" x14ac:dyDescent="0.35">
      <c r="E23" s="12" t="s">
        <v>29</v>
      </c>
    </row>
    <row r="25" spans="2:9" x14ac:dyDescent="0.35">
      <c r="C25" s="4" t="s">
        <v>26</v>
      </c>
      <c r="D25" s="4" t="s">
        <v>8</v>
      </c>
      <c r="E25" s="4" t="s">
        <v>7</v>
      </c>
      <c r="F25" s="4" t="s">
        <v>6</v>
      </c>
      <c r="G25" s="4" t="s">
        <v>15</v>
      </c>
      <c r="H25" s="4" t="s">
        <v>16</v>
      </c>
      <c r="I25" s="4" t="s">
        <v>19</v>
      </c>
    </row>
    <row r="26" spans="2:9" x14ac:dyDescent="0.35">
      <c r="C26" s="6">
        <v>2</v>
      </c>
      <c r="D26" s="6" t="s">
        <v>28</v>
      </c>
      <c r="E26" s="7">
        <v>45</v>
      </c>
      <c r="F26" s="7" t="s">
        <v>27</v>
      </c>
      <c r="G26" s="6">
        <f>1+(2116/45)</f>
        <v>48.022222222222226</v>
      </c>
      <c r="H26" s="14">
        <f t="shared" ref="H26:H29" si="3">1/(800*10^6)</f>
        <v>1.25E-9</v>
      </c>
      <c r="I26" s="10">
        <f>45*G26*H26</f>
        <v>2.7012500000000002E-6</v>
      </c>
    </row>
    <row r="27" spans="2:9" x14ac:dyDescent="0.35">
      <c r="C27" s="6">
        <v>4</v>
      </c>
      <c r="D27" s="6">
        <v>13</v>
      </c>
      <c r="E27" s="6">
        <v>60</v>
      </c>
      <c r="F27" s="6">
        <v>2357</v>
      </c>
      <c r="G27" s="6">
        <f>1+(F27/E27)</f>
        <v>40.283333333333331</v>
      </c>
      <c r="H27" s="14">
        <f t="shared" si="3"/>
        <v>1.25E-9</v>
      </c>
      <c r="I27" s="10">
        <f>E27*G27*H27</f>
        <v>3.0212500000000001E-6</v>
      </c>
    </row>
    <row r="28" spans="2:9" x14ac:dyDescent="0.35">
      <c r="C28" s="6">
        <v>3</v>
      </c>
      <c r="D28" s="6">
        <v>5</v>
      </c>
      <c r="E28" s="6">
        <v>22</v>
      </c>
      <c r="F28" s="6">
        <v>23213</v>
      </c>
      <c r="G28" s="6">
        <f>1+(F28/E28)</f>
        <v>1056.1363636363637</v>
      </c>
      <c r="H28" s="14">
        <f t="shared" si="3"/>
        <v>1.25E-9</v>
      </c>
      <c r="I28" s="10">
        <f>E28*G28*H28</f>
        <v>2.9043750000000005E-5</v>
      </c>
    </row>
    <row r="29" spans="2:9" x14ac:dyDescent="0.35">
      <c r="C29" s="6">
        <v>16</v>
      </c>
      <c r="D29" s="6">
        <v>7</v>
      </c>
      <c r="E29" s="6">
        <v>21</v>
      </c>
      <c r="F29" s="6">
        <v>23463</v>
      </c>
      <c r="G29" s="6">
        <f>1+(F29/E29)</f>
        <v>1118.2857142857142</v>
      </c>
      <c r="H29" s="14">
        <f t="shared" si="3"/>
        <v>1.25E-9</v>
      </c>
      <c r="I29" s="10">
        <f>E29*G29*H29</f>
        <v>2.9354999999999999E-5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2016-11-29T03:17:11Z</dcterms:created>
  <dcterms:modified xsi:type="dcterms:W3CDTF">2016-12-01T07:36:43Z</dcterms:modified>
</cp:coreProperties>
</file>