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na.Megaouel\Desktop\"/>
    </mc:Choice>
  </mc:AlternateContent>
  <xr:revisionPtr revIDLastSave="0" documentId="13_ncr:1_{C47F5964-65D9-4073-B896-3FB146717205}" xr6:coauthVersionLast="47" xr6:coauthVersionMax="47" xr10:uidLastSave="{00000000-0000-0000-0000-000000000000}"/>
  <bookViews>
    <workbookView xWindow="1584" yWindow="1416" windowWidth="20124" windowHeight="10008" xr2:uid="{0673BA69-411E-4F5B-9E86-EEB2E50B32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K37" i="1" s="1"/>
  <c r="I36" i="1"/>
  <c r="G36" i="1"/>
  <c r="L36" i="1" s="1"/>
  <c r="G35" i="1"/>
  <c r="K35" i="1" s="1"/>
  <c r="G34" i="1"/>
  <c r="K34" i="1" s="1"/>
  <c r="G33" i="1"/>
  <c r="G32" i="1"/>
  <c r="K32" i="1" s="1"/>
  <c r="G31" i="1"/>
  <c r="K31" i="1" s="1"/>
  <c r="G30" i="1"/>
  <c r="G29" i="1"/>
  <c r="G28" i="1"/>
  <c r="L28" i="1" s="1"/>
  <c r="G27" i="1"/>
  <c r="K27" i="1" s="1"/>
  <c r="G26" i="1"/>
  <c r="G25" i="1"/>
  <c r="G24" i="1"/>
  <c r="L24" i="1" s="1"/>
  <c r="G23" i="1"/>
  <c r="K23" i="1" s="1"/>
  <c r="G22" i="1"/>
  <c r="L22" i="1" s="1"/>
  <c r="G21" i="1"/>
  <c r="L21" i="1" s="1"/>
  <c r="G20" i="1"/>
  <c r="K20" i="1" s="1"/>
  <c r="G19" i="1"/>
  <c r="I18" i="1"/>
  <c r="G18" i="1"/>
  <c r="K18" i="1" s="1"/>
  <c r="G17" i="1"/>
  <c r="K17" i="1" s="1"/>
  <c r="G16" i="1"/>
  <c r="G15" i="1"/>
  <c r="G14" i="1"/>
  <c r="L14" i="1" s="1"/>
  <c r="G13" i="1"/>
  <c r="K13" i="1" s="1"/>
  <c r="G12" i="1"/>
  <c r="L12" i="1" s="1"/>
  <c r="G11" i="1"/>
  <c r="G10" i="1"/>
  <c r="L10" i="1" s="1"/>
  <c r="G9" i="1"/>
  <c r="G8" i="1"/>
  <c r="L8" i="1" s="1"/>
  <c r="G7" i="1"/>
  <c r="K7" i="1" s="1"/>
  <c r="L15" i="1"/>
  <c r="L27" i="1"/>
  <c r="K3" i="1"/>
  <c r="K6" i="1"/>
  <c r="K16" i="1"/>
  <c r="K21" i="1"/>
  <c r="K24" i="1"/>
  <c r="K29" i="1"/>
  <c r="L6" i="1"/>
  <c r="L7" i="1"/>
  <c r="L11" i="1"/>
  <c r="L16" i="1"/>
  <c r="L19" i="1"/>
  <c r="L20" i="1"/>
  <c r="L26" i="1"/>
  <c r="L29" i="1"/>
  <c r="L30" i="1"/>
  <c r="L31" i="1"/>
  <c r="L32" i="1"/>
  <c r="L33" i="1"/>
  <c r="L35" i="1"/>
  <c r="L37" i="1"/>
  <c r="G6" i="1"/>
  <c r="L4" i="1"/>
  <c r="K2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L3" i="1"/>
  <c r="L5" i="1"/>
  <c r="L2" i="1"/>
  <c r="F5" i="1"/>
  <c r="F4" i="1"/>
  <c r="F3" i="1"/>
  <c r="F2" i="1"/>
  <c r="K36" i="1" l="1"/>
  <c r="L34" i="1"/>
  <c r="K28" i="1"/>
  <c r="L25" i="1"/>
  <c r="L23" i="1"/>
  <c r="K22" i="1"/>
  <c r="L18" i="1"/>
  <c r="L17" i="1"/>
  <c r="L13" i="1"/>
  <c r="L9" i="1"/>
  <c r="K8" i="1"/>
  <c r="K14" i="1"/>
</calcChain>
</file>

<file path=xl/sharedStrings.xml><?xml version="1.0" encoding="utf-8"?>
<sst xmlns="http://schemas.openxmlformats.org/spreadsheetml/2006/main" count="49" uniqueCount="49">
  <si>
    <t>Player signature date</t>
  </si>
  <si>
    <t>Player total PL playing time</t>
  </si>
  <si>
    <t>Player other competitions playing time</t>
  </si>
  <si>
    <t>TOTAL PL minutes</t>
  </si>
  <si>
    <t>Total other minutes</t>
  </si>
  <si>
    <t>Current year</t>
  </si>
  <si>
    <t>age</t>
  </si>
  <si>
    <t>playing_time_pct_PL</t>
  </si>
  <si>
    <t>playing_time_pct_total</t>
  </si>
  <si>
    <t>Time</t>
  </si>
  <si>
    <t>Name</t>
  </si>
  <si>
    <t>selection</t>
  </si>
  <si>
    <t>HJELDE</t>
  </si>
  <si>
    <t>NEIL</t>
  </si>
  <si>
    <t>value</t>
  </si>
  <si>
    <t>PATTERSON</t>
  </si>
  <si>
    <t>ROEFS</t>
  </si>
  <si>
    <t>NNA NOUKEU</t>
  </si>
  <si>
    <t>MOORE</t>
  </si>
  <si>
    <t>BALLARD</t>
  </si>
  <si>
    <t>ALDERETE</t>
  </si>
  <si>
    <t>ONIEN</t>
  </si>
  <si>
    <t>ANDERSON</t>
  </si>
  <si>
    <t>JOHNSON</t>
  </si>
  <si>
    <t>CIRKIN</t>
  </si>
  <si>
    <t>MANDAVA</t>
  </si>
  <si>
    <t>MASUAKU</t>
  </si>
  <si>
    <t>GEERTRUIDA</t>
  </si>
  <si>
    <t>HUME</t>
  </si>
  <si>
    <t>MUKIELE</t>
  </si>
  <si>
    <t>PEMBELE</t>
  </si>
  <si>
    <t>XHAKA</t>
  </si>
  <si>
    <t>DIARRA</t>
  </si>
  <si>
    <t>LE FEE</t>
  </si>
  <si>
    <t>SADIKI</t>
  </si>
  <si>
    <t>MATETE</t>
  </si>
  <si>
    <t>RIGG</t>
  </si>
  <si>
    <t>JONES</t>
  </si>
  <si>
    <t>ADINGRA</t>
  </si>
  <si>
    <t>TALBI</t>
  </si>
  <si>
    <t>TRAORE</t>
  </si>
  <si>
    <t>POVEDA</t>
  </si>
  <si>
    <t>BROBBEY</t>
  </si>
  <si>
    <t>MAYENDA</t>
  </si>
  <si>
    <t>ISIDOR</t>
  </si>
  <si>
    <t>ABDULLAHI</t>
  </si>
  <si>
    <t>Ba</t>
  </si>
  <si>
    <t>ALESE</t>
  </si>
  <si>
    <t>MUNDLE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</si>
</sst>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1" applyNumberFormat="1" applyFont="1"/>
    <xf numFmtId="0" fontId="2" fillId="2" borderId="0" xfId="0" applyFont="1" applyFill="1"/>
    <xf numFmtId="0" fontId="0" fillId="2" borderId="0" xfId="0" applyFill="1"/>
    <xf numFmtId="2" fontId="0" fillId="3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D164-FD53-4322-BE91-BAC2AF2C32B9}">
  <dimension ref="A1:M37"/>
  <sheetViews>
    <sheetView tabSelected="1" workbookViewId="0">
      <selection activeCell="K5" sqref="K5"/>
    </sheetView>
  </sheetViews>
  <sheetFormatPr defaultRowHeight="14.4" x14ac:dyDescent="0.3"/>
  <cols>
    <col min="1" max="1" width="16" customWidth="1"/>
    <col min="2" max="2" width="7.5546875" customWidth="1"/>
    <col min="3" max="3" width="5.44140625" customWidth="1"/>
    <col min="4" max="4" width="12.88671875" customWidth="1"/>
    <col min="5" max="5" width="19.6640625" customWidth="1"/>
    <col min="6" max="6" width="6.33203125" customWidth="1"/>
    <col min="7" max="7" width="24.109375" bestFit="1" customWidth="1"/>
    <col min="8" max="8" width="17" customWidth="1"/>
    <col min="9" max="9" width="14" customWidth="1"/>
    <col min="10" max="10" width="14.33203125" customWidth="1"/>
  </cols>
  <sheetData>
    <row r="1" spans="1:13" s="3" customFormat="1" x14ac:dyDescent="0.3">
      <c r="A1" s="2" t="s">
        <v>10</v>
      </c>
      <c r="B1" s="2" t="s">
        <v>14</v>
      </c>
      <c r="C1" s="2" t="s">
        <v>6</v>
      </c>
      <c r="D1" s="2" t="s">
        <v>5</v>
      </c>
      <c r="E1" s="2" t="s">
        <v>0</v>
      </c>
      <c r="F1" s="2" t="s">
        <v>9</v>
      </c>
      <c r="G1" s="2" t="s">
        <v>1</v>
      </c>
      <c r="H1" s="2" t="s">
        <v>3</v>
      </c>
      <c r="I1" s="2" t="s">
        <v>2</v>
      </c>
      <c r="J1" s="2" t="s">
        <v>4</v>
      </c>
      <c r="K1" s="2" t="s">
        <v>7</v>
      </c>
      <c r="L1" s="2" t="s">
        <v>8</v>
      </c>
      <c r="M1" s="2" t="s">
        <v>11</v>
      </c>
    </row>
    <row r="2" spans="1:13" x14ac:dyDescent="0.3">
      <c r="A2" t="s">
        <v>15</v>
      </c>
      <c r="B2">
        <v>12</v>
      </c>
      <c r="C2">
        <v>25</v>
      </c>
      <c r="D2">
        <v>2025</v>
      </c>
      <c r="E2">
        <v>2021</v>
      </c>
      <c r="F2">
        <f t="shared" ref="F2:F37" si="0">D2-E2</f>
        <v>4</v>
      </c>
      <c r="G2">
        <v>0</v>
      </c>
      <c r="H2">
        <v>720</v>
      </c>
      <c r="I2">
        <v>90</v>
      </c>
      <c r="J2">
        <v>90</v>
      </c>
      <c r="K2" s="1">
        <f>G2/H2*100</f>
        <v>0</v>
      </c>
      <c r="L2" s="1">
        <f>(G2+I2)/(H2+J2)*100</f>
        <v>11.111111111111111</v>
      </c>
      <c r="M2">
        <v>1</v>
      </c>
    </row>
    <row r="3" spans="1:13" x14ac:dyDescent="0.3">
      <c r="A3" t="s">
        <v>16</v>
      </c>
      <c r="B3">
        <v>12</v>
      </c>
      <c r="C3">
        <v>22</v>
      </c>
      <c r="D3">
        <v>2025</v>
      </c>
      <c r="E3">
        <v>2025</v>
      </c>
      <c r="F3">
        <f t="shared" si="0"/>
        <v>0</v>
      </c>
      <c r="G3">
        <v>720</v>
      </c>
      <c r="H3">
        <v>720</v>
      </c>
      <c r="I3">
        <v>0</v>
      </c>
      <c r="J3">
        <v>90</v>
      </c>
      <c r="K3" s="1">
        <f t="shared" ref="K3:K37" si="1">G3/H3*100</f>
        <v>100</v>
      </c>
      <c r="L3" s="1">
        <f t="shared" ref="L3:L5" si="2">(G3+I3)/(H3+J3)*100</f>
        <v>88.888888888888886</v>
      </c>
      <c r="M3">
        <v>1</v>
      </c>
    </row>
    <row r="4" spans="1:13" x14ac:dyDescent="0.3">
      <c r="A4" t="s">
        <v>17</v>
      </c>
      <c r="B4">
        <v>0.1</v>
      </c>
      <c r="C4">
        <v>24</v>
      </c>
      <c r="D4">
        <v>2025</v>
      </c>
      <c r="E4">
        <v>2024</v>
      </c>
      <c r="F4">
        <f t="shared" si="0"/>
        <v>1</v>
      </c>
      <c r="G4">
        <v>0</v>
      </c>
      <c r="H4">
        <v>720</v>
      </c>
      <c r="I4">
        <v>0</v>
      </c>
      <c r="J4">
        <v>90</v>
      </c>
      <c r="K4" s="4">
        <v>-2</v>
      </c>
      <c r="L4" s="1">
        <f t="shared" si="2"/>
        <v>0</v>
      </c>
      <c r="M4">
        <v>0</v>
      </c>
    </row>
    <row r="5" spans="1:13" x14ac:dyDescent="0.3">
      <c r="A5" t="s">
        <v>18</v>
      </c>
      <c r="B5">
        <v>0.1</v>
      </c>
      <c r="C5">
        <v>35</v>
      </c>
      <c r="D5">
        <v>2025</v>
      </c>
      <c r="E5">
        <v>2024</v>
      </c>
      <c r="F5">
        <f t="shared" si="0"/>
        <v>1</v>
      </c>
      <c r="G5">
        <v>0</v>
      </c>
      <c r="H5">
        <v>720</v>
      </c>
      <c r="I5">
        <v>0</v>
      </c>
      <c r="J5">
        <v>90</v>
      </c>
      <c r="K5" s="4">
        <v>-2</v>
      </c>
      <c r="L5" s="1">
        <f t="shared" si="2"/>
        <v>0</v>
      </c>
      <c r="M5">
        <v>0</v>
      </c>
    </row>
    <row r="6" spans="1:13" x14ac:dyDescent="0.3">
      <c r="A6" t="s">
        <v>19</v>
      </c>
      <c r="B6">
        <v>10</v>
      </c>
      <c r="C6">
        <v>26</v>
      </c>
      <c r="D6">
        <v>2025</v>
      </c>
      <c r="E6">
        <v>2022</v>
      </c>
      <c r="F6">
        <f t="shared" si="0"/>
        <v>3</v>
      </c>
      <c r="G6">
        <f>43%*H6</f>
        <v>309.60000000000002</v>
      </c>
      <c r="H6">
        <v>720</v>
      </c>
      <c r="I6">
        <v>0</v>
      </c>
      <c r="J6">
        <v>90</v>
      </c>
      <c r="K6" s="1">
        <f t="shared" si="1"/>
        <v>43.000000000000007</v>
      </c>
      <c r="L6" s="1">
        <f t="shared" ref="L6:L37" si="3">(G6+I6)/(H6+J6)*100</f>
        <v>38.222222222222221</v>
      </c>
      <c r="M6">
        <v>1</v>
      </c>
    </row>
    <row r="7" spans="1:13" x14ac:dyDescent="0.3">
      <c r="A7" t="s">
        <v>20</v>
      </c>
      <c r="B7">
        <v>10</v>
      </c>
      <c r="C7">
        <v>29</v>
      </c>
      <c r="D7">
        <v>2025</v>
      </c>
      <c r="E7">
        <v>2025</v>
      </c>
      <c r="F7">
        <f t="shared" si="0"/>
        <v>0</v>
      </c>
      <c r="G7">
        <f>33%*H7</f>
        <v>237.60000000000002</v>
      </c>
      <c r="H7">
        <v>720</v>
      </c>
      <c r="I7">
        <v>0</v>
      </c>
      <c r="J7">
        <v>90</v>
      </c>
      <c r="K7" s="1">
        <f t="shared" si="1"/>
        <v>33</v>
      </c>
      <c r="L7" s="1">
        <f t="shared" si="3"/>
        <v>29.333333333333332</v>
      </c>
      <c r="M7">
        <v>1</v>
      </c>
    </row>
    <row r="8" spans="1:13" x14ac:dyDescent="0.3">
      <c r="A8" t="s">
        <v>21</v>
      </c>
      <c r="B8">
        <v>1.5</v>
      </c>
      <c r="C8">
        <v>31</v>
      </c>
      <c r="D8">
        <v>2025</v>
      </c>
      <c r="E8">
        <v>2018</v>
      </c>
      <c r="F8">
        <f t="shared" si="0"/>
        <v>7</v>
      </c>
      <c r="G8">
        <f>0%*H8</f>
        <v>0</v>
      </c>
      <c r="H8">
        <v>720</v>
      </c>
      <c r="I8">
        <v>0</v>
      </c>
      <c r="J8">
        <v>90</v>
      </c>
      <c r="K8" s="1">
        <f t="shared" si="1"/>
        <v>0</v>
      </c>
      <c r="L8" s="1">
        <f t="shared" si="3"/>
        <v>0</v>
      </c>
      <c r="M8">
        <v>1</v>
      </c>
    </row>
    <row r="9" spans="1:13" x14ac:dyDescent="0.3">
      <c r="A9" t="s">
        <v>47</v>
      </c>
      <c r="B9">
        <v>1</v>
      </c>
      <c r="C9">
        <v>24</v>
      </c>
      <c r="D9">
        <v>2025</v>
      </c>
      <c r="E9">
        <v>2022</v>
      </c>
      <c r="F9">
        <f t="shared" si="0"/>
        <v>3</v>
      </c>
      <c r="G9">
        <f>0%*H9</f>
        <v>0</v>
      </c>
      <c r="H9">
        <v>720</v>
      </c>
      <c r="I9">
        <v>0</v>
      </c>
      <c r="J9">
        <v>90</v>
      </c>
      <c r="K9" s="4">
        <v>-5</v>
      </c>
      <c r="L9" s="1">
        <f t="shared" si="3"/>
        <v>0</v>
      </c>
      <c r="M9">
        <v>0</v>
      </c>
    </row>
    <row r="10" spans="1:13" x14ac:dyDescent="0.3">
      <c r="A10" t="s">
        <v>22</v>
      </c>
      <c r="B10">
        <v>0.1</v>
      </c>
      <c r="C10">
        <v>24</v>
      </c>
      <c r="D10">
        <v>2025</v>
      </c>
      <c r="E10">
        <v>2023</v>
      </c>
      <c r="F10">
        <f t="shared" si="0"/>
        <v>2</v>
      </c>
      <c r="G10">
        <f>0%*H10</f>
        <v>0</v>
      </c>
      <c r="H10">
        <v>720</v>
      </c>
      <c r="I10">
        <v>0</v>
      </c>
      <c r="J10">
        <v>90</v>
      </c>
      <c r="K10" s="4">
        <v>-5</v>
      </c>
      <c r="L10" s="1">
        <f t="shared" si="3"/>
        <v>0</v>
      </c>
      <c r="M10">
        <v>0</v>
      </c>
    </row>
    <row r="11" spans="1:13" x14ac:dyDescent="0.3">
      <c r="A11" t="s">
        <v>23</v>
      </c>
      <c r="B11">
        <v>0.1</v>
      </c>
      <c r="C11">
        <v>20</v>
      </c>
      <c r="D11">
        <v>2025</v>
      </c>
      <c r="E11">
        <v>2025</v>
      </c>
      <c r="F11">
        <f t="shared" si="0"/>
        <v>0</v>
      </c>
      <c r="G11">
        <f>0%*H11</f>
        <v>0</v>
      </c>
      <c r="H11">
        <v>720</v>
      </c>
      <c r="I11">
        <v>0</v>
      </c>
      <c r="J11">
        <v>90</v>
      </c>
      <c r="K11" s="4">
        <v>-2</v>
      </c>
      <c r="L11" s="1">
        <f t="shared" si="3"/>
        <v>0</v>
      </c>
      <c r="M11">
        <v>0</v>
      </c>
    </row>
    <row r="12" spans="1:13" x14ac:dyDescent="0.3">
      <c r="A12" t="s">
        <v>24</v>
      </c>
      <c r="B12">
        <v>8</v>
      </c>
      <c r="C12">
        <v>23</v>
      </c>
      <c r="D12">
        <v>2025</v>
      </c>
      <c r="E12">
        <v>2021</v>
      </c>
      <c r="F12">
        <f t="shared" si="0"/>
        <v>4</v>
      </c>
      <c r="G12">
        <f>0%*H12</f>
        <v>0</v>
      </c>
      <c r="H12">
        <v>720</v>
      </c>
      <c r="I12">
        <v>0</v>
      </c>
      <c r="J12">
        <v>90</v>
      </c>
      <c r="K12" s="4">
        <v>-6</v>
      </c>
      <c r="L12" s="1">
        <f t="shared" si="3"/>
        <v>0</v>
      </c>
      <c r="M12">
        <v>0</v>
      </c>
    </row>
    <row r="13" spans="1:13" x14ac:dyDescent="0.3">
      <c r="A13" t="s">
        <v>25</v>
      </c>
      <c r="B13">
        <v>5</v>
      </c>
      <c r="C13">
        <v>31</v>
      </c>
      <c r="D13">
        <v>2025</v>
      </c>
      <c r="E13">
        <v>2025</v>
      </c>
      <c r="F13">
        <f t="shared" si="0"/>
        <v>0</v>
      </c>
      <c r="G13">
        <f>55%*H13</f>
        <v>396.00000000000006</v>
      </c>
      <c r="H13">
        <v>720</v>
      </c>
      <c r="I13">
        <v>0</v>
      </c>
      <c r="J13">
        <v>90</v>
      </c>
      <c r="K13" s="1">
        <f t="shared" si="1"/>
        <v>55.000000000000007</v>
      </c>
      <c r="L13" s="1">
        <f t="shared" si="3"/>
        <v>48.8888888888889</v>
      </c>
      <c r="M13">
        <v>1</v>
      </c>
    </row>
    <row r="14" spans="1:13" x14ac:dyDescent="0.3">
      <c r="A14" t="s">
        <v>26</v>
      </c>
      <c r="B14">
        <v>3</v>
      </c>
      <c r="C14">
        <v>32</v>
      </c>
      <c r="D14">
        <v>2025</v>
      </c>
      <c r="E14">
        <v>2025</v>
      </c>
      <c r="F14">
        <f t="shared" si="0"/>
        <v>0</v>
      </c>
      <c r="G14">
        <f>18%*H14</f>
        <v>129.6</v>
      </c>
      <c r="H14">
        <v>720</v>
      </c>
      <c r="I14">
        <v>90</v>
      </c>
      <c r="J14">
        <v>90</v>
      </c>
      <c r="K14" s="1">
        <f t="shared" si="1"/>
        <v>18</v>
      </c>
      <c r="L14" s="1">
        <f t="shared" si="3"/>
        <v>27.111111111111107</v>
      </c>
      <c r="M14">
        <v>1</v>
      </c>
    </row>
    <row r="15" spans="1:13" x14ac:dyDescent="0.3">
      <c r="A15" t="s">
        <v>12</v>
      </c>
      <c r="B15">
        <v>2</v>
      </c>
      <c r="C15">
        <v>22</v>
      </c>
      <c r="D15">
        <v>2025</v>
      </c>
      <c r="E15">
        <v>2024</v>
      </c>
      <c r="F15">
        <f t="shared" si="0"/>
        <v>1</v>
      </c>
      <c r="G15">
        <f>0%*H15</f>
        <v>0</v>
      </c>
      <c r="H15">
        <v>720</v>
      </c>
      <c r="I15">
        <v>0</v>
      </c>
      <c r="J15">
        <v>90</v>
      </c>
      <c r="K15" s="1">
        <v>-2</v>
      </c>
      <c r="L15" s="1">
        <f t="shared" si="3"/>
        <v>0</v>
      </c>
      <c r="M15">
        <v>0</v>
      </c>
    </row>
    <row r="16" spans="1:13" x14ac:dyDescent="0.3">
      <c r="A16" t="s">
        <v>27</v>
      </c>
      <c r="B16">
        <v>20</v>
      </c>
      <c r="C16">
        <v>25</v>
      </c>
      <c r="D16">
        <v>2025</v>
      </c>
      <c r="E16">
        <v>2025</v>
      </c>
      <c r="F16">
        <f t="shared" si="0"/>
        <v>0</v>
      </c>
      <c r="G16">
        <f>16%*H16</f>
        <v>115.2</v>
      </c>
      <c r="H16">
        <v>720</v>
      </c>
      <c r="I16">
        <v>0</v>
      </c>
      <c r="J16">
        <v>90</v>
      </c>
      <c r="K16" s="1">
        <f t="shared" si="1"/>
        <v>16</v>
      </c>
      <c r="L16" s="1">
        <f t="shared" si="3"/>
        <v>14.222222222222221</v>
      </c>
      <c r="M16">
        <v>1</v>
      </c>
    </row>
    <row r="17" spans="1:13" x14ac:dyDescent="0.3">
      <c r="A17" t="s">
        <v>28</v>
      </c>
      <c r="B17">
        <v>15</v>
      </c>
      <c r="C17">
        <v>23</v>
      </c>
      <c r="D17">
        <v>2025</v>
      </c>
      <c r="E17">
        <v>2022</v>
      </c>
      <c r="F17">
        <f t="shared" si="0"/>
        <v>3</v>
      </c>
      <c r="G17">
        <f>98%*H17</f>
        <v>705.6</v>
      </c>
      <c r="H17">
        <v>720</v>
      </c>
      <c r="I17">
        <v>0</v>
      </c>
      <c r="J17">
        <v>90</v>
      </c>
      <c r="K17" s="1">
        <f t="shared" si="1"/>
        <v>98</v>
      </c>
      <c r="L17" s="1">
        <f t="shared" si="3"/>
        <v>87.111111111111114</v>
      </c>
      <c r="M17">
        <v>1</v>
      </c>
    </row>
    <row r="18" spans="1:13" x14ac:dyDescent="0.3">
      <c r="A18" t="s">
        <v>29</v>
      </c>
      <c r="B18">
        <v>10</v>
      </c>
      <c r="C18">
        <v>28</v>
      </c>
      <c r="D18">
        <v>2025</v>
      </c>
      <c r="E18">
        <v>2025</v>
      </c>
      <c r="F18">
        <f t="shared" si="0"/>
        <v>0</v>
      </c>
      <c r="G18">
        <f>86%*H18</f>
        <v>619.20000000000005</v>
      </c>
      <c r="H18">
        <v>720</v>
      </c>
      <c r="I18">
        <f>87%*90</f>
        <v>78.3</v>
      </c>
      <c r="J18">
        <v>90</v>
      </c>
      <c r="K18" s="1">
        <f t="shared" si="1"/>
        <v>86.000000000000014</v>
      </c>
      <c r="L18" s="1">
        <f t="shared" si="3"/>
        <v>86.111111111111114</v>
      </c>
      <c r="M18">
        <v>1</v>
      </c>
    </row>
    <row r="19" spans="1:13" x14ac:dyDescent="0.3">
      <c r="A19" t="s">
        <v>30</v>
      </c>
      <c r="B19">
        <v>2.5</v>
      </c>
      <c r="C19">
        <v>23</v>
      </c>
      <c r="D19">
        <v>2025</v>
      </c>
      <c r="E19">
        <v>2023</v>
      </c>
      <c r="F19">
        <f t="shared" si="0"/>
        <v>2</v>
      </c>
      <c r="G19">
        <f>0%*H19</f>
        <v>0</v>
      </c>
      <c r="H19">
        <v>720</v>
      </c>
      <c r="I19">
        <v>0</v>
      </c>
      <c r="J19">
        <v>90</v>
      </c>
      <c r="K19" s="4">
        <v>-6</v>
      </c>
      <c r="L19" s="1">
        <f t="shared" si="3"/>
        <v>0</v>
      </c>
      <c r="M19">
        <v>0</v>
      </c>
    </row>
    <row r="20" spans="1:13" x14ac:dyDescent="0.3">
      <c r="A20" t="s">
        <v>31</v>
      </c>
      <c r="B20">
        <v>12</v>
      </c>
      <c r="C20">
        <v>33</v>
      </c>
      <c r="D20">
        <v>2025</v>
      </c>
      <c r="E20">
        <v>2025</v>
      </c>
      <c r="F20">
        <f t="shared" si="0"/>
        <v>0</v>
      </c>
      <c r="G20">
        <f>100%*H20</f>
        <v>720</v>
      </c>
      <c r="H20">
        <v>720</v>
      </c>
      <c r="I20">
        <v>0</v>
      </c>
      <c r="J20">
        <v>90</v>
      </c>
      <c r="K20" s="1">
        <f t="shared" si="1"/>
        <v>100</v>
      </c>
      <c r="L20" s="1">
        <f t="shared" si="3"/>
        <v>88.888888888888886</v>
      </c>
      <c r="M20">
        <v>1</v>
      </c>
    </row>
    <row r="21" spans="1:13" x14ac:dyDescent="0.3">
      <c r="A21" t="s">
        <v>32</v>
      </c>
      <c r="B21">
        <v>32</v>
      </c>
      <c r="C21">
        <v>21</v>
      </c>
      <c r="D21">
        <v>2025</v>
      </c>
      <c r="E21">
        <v>2025</v>
      </c>
      <c r="F21">
        <f t="shared" si="0"/>
        <v>0</v>
      </c>
      <c r="G21">
        <f>48%*H21</f>
        <v>345.59999999999997</v>
      </c>
      <c r="H21">
        <v>720</v>
      </c>
      <c r="I21">
        <v>0</v>
      </c>
      <c r="J21">
        <v>90</v>
      </c>
      <c r="K21" s="1">
        <f t="shared" si="1"/>
        <v>47.999999999999993</v>
      </c>
      <c r="L21" s="1">
        <f t="shared" si="3"/>
        <v>42.666666666666664</v>
      </c>
      <c r="M21">
        <v>1</v>
      </c>
    </row>
    <row r="22" spans="1:13" x14ac:dyDescent="0.3">
      <c r="A22" t="s">
        <v>33</v>
      </c>
      <c r="B22">
        <v>20</v>
      </c>
      <c r="C22">
        <v>25</v>
      </c>
      <c r="D22">
        <v>2025</v>
      </c>
      <c r="E22">
        <v>2025</v>
      </c>
      <c r="F22">
        <f t="shared" si="0"/>
        <v>0</v>
      </c>
      <c r="G22">
        <f>65%*H22</f>
        <v>468</v>
      </c>
      <c r="H22">
        <v>720</v>
      </c>
      <c r="I22">
        <v>90</v>
      </c>
      <c r="J22">
        <v>90</v>
      </c>
      <c r="K22" s="1">
        <f t="shared" si="1"/>
        <v>65</v>
      </c>
      <c r="L22" s="1">
        <f t="shared" si="3"/>
        <v>68.888888888888886</v>
      </c>
      <c r="M22">
        <v>1</v>
      </c>
    </row>
    <row r="23" spans="1:13" x14ac:dyDescent="0.3">
      <c r="A23" t="s">
        <v>34</v>
      </c>
      <c r="B23">
        <v>17</v>
      </c>
      <c r="C23">
        <v>21</v>
      </c>
      <c r="D23">
        <v>2025</v>
      </c>
      <c r="E23">
        <v>2025</v>
      </c>
      <c r="F23">
        <f t="shared" si="0"/>
        <v>0</v>
      </c>
      <c r="G23">
        <f>99%*H23</f>
        <v>712.8</v>
      </c>
      <c r="H23">
        <v>720</v>
      </c>
      <c r="I23">
        <v>0</v>
      </c>
      <c r="J23">
        <v>90</v>
      </c>
      <c r="K23" s="1">
        <f t="shared" si="1"/>
        <v>99</v>
      </c>
      <c r="L23" s="1">
        <f t="shared" si="3"/>
        <v>87.999999999999986</v>
      </c>
      <c r="M23">
        <v>1</v>
      </c>
    </row>
    <row r="24" spans="1:13" x14ac:dyDescent="0.3">
      <c r="A24" t="s">
        <v>13</v>
      </c>
      <c r="B24">
        <v>7.5</v>
      </c>
      <c r="C24">
        <v>24</v>
      </c>
      <c r="D24">
        <v>2025</v>
      </c>
      <c r="E24">
        <v>2021</v>
      </c>
      <c r="F24">
        <f t="shared" si="0"/>
        <v>4</v>
      </c>
      <c r="G24">
        <f>0.5%*H24</f>
        <v>3.6</v>
      </c>
      <c r="H24">
        <v>720</v>
      </c>
      <c r="I24">
        <v>90</v>
      </c>
      <c r="J24">
        <v>90</v>
      </c>
      <c r="K24" s="1">
        <f t="shared" si="1"/>
        <v>0.5</v>
      </c>
      <c r="L24" s="1">
        <f t="shared" si="3"/>
        <v>11.555555555555555</v>
      </c>
      <c r="M24">
        <v>1</v>
      </c>
    </row>
    <row r="25" spans="1:13" x14ac:dyDescent="0.3">
      <c r="A25" t="s">
        <v>35</v>
      </c>
      <c r="B25">
        <v>0.5</v>
      </c>
      <c r="C25">
        <v>24</v>
      </c>
      <c r="D25">
        <v>2025</v>
      </c>
      <c r="E25">
        <v>2022</v>
      </c>
      <c r="F25">
        <f t="shared" si="0"/>
        <v>3</v>
      </c>
      <c r="G25">
        <f>0%*H25</f>
        <v>0</v>
      </c>
      <c r="H25">
        <v>720</v>
      </c>
      <c r="I25">
        <v>0</v>
      </c>
      <c r="J25">
        <v>90</v>
      </c>
      <c r="K25" s="4">
        <v>-16</v>
      </c>
      <c r="L25" s="1">
        <f t="shared" si="3"/>
        <v>0</v>
      </c>
      <c r="M25">
        <v>0</v>
      </c>
    </row>
    <row r="26" spans="1:13" x14ac:dyDescent="0.3">
      <c r="A26" t="s">
        <v>46</v>
      </c>
      <c r="B26">
        <v>2.5</v>
      </c>
      <c r="C26">
        <v>22</v>
      </c>
      <c r="D26">
        <v>2025</v>
      </c>
      <c r="E26">
        <v>2022</v>
      </c>
      <c r="F26">
        <f t="shared" si="0"/>
        <v>3</v>
      </c>
      <c r="G26">
        <f>0%*H26</f>
        <v>0</v>
      </c>
      <c r="H26">
        <v>720</v>
      </c>
      <c r="I26">
        <v>0</v>
      </c>
      <c r="J26">
        <v>90</v>
      </c>
      <c r="K26" s="4">
        <v>-20</v>
      </c>
      <c r="L26" s="1">
        <f t="shared" si="3"/>
        <v>0</v>
      </c>
      <c r="M26">
        <v>0</v>
      </c>
    </row>
    <row r="27" spans="1:13" x14ac:dyDescent="0.3">
      <c r="A27" t="s">
        <v>36</v>
      </c>
      <c r="B27">
        <v>25</v>
      </c>
      <c r="C27">
        <v>18</v>
      </c>
      <c r="D27">
        <v>2025</v>
      </c>
      <c r="E27">
        <v>2023</v>
      </c>
      <c r="F27">
        <f t="shared" si="0"/>
        <v>2</v>
      </c>
      <c r="G27">
        <f>24%*H27</f>
        <v>172.79999999999998</v>
      </c>
      <c r="H27">
        <v>720</v>
      </c>
      <c r="I27">
        <v>90</v>
      </c>
      <c r="J27">
        <v>90</v>
      </c>
      <c r="K27" s="1">
        <f t="shared" si="1"/>
        <v>23.999999999999996</v>
      </c>
      <c r="L27" s="1">
        <f t="shared" si="3"/>
        <v>32.444444444444436</v>
      </c>
      <c r="M27">
        <v>1</v>
      </c>
    </row>
    <row r="28" spans="1:13" x14ac:dyDescent="0.3">
      <c r="A28" t="s">
        <v>37</v>
      </c>
      <c r="B28">
        <v>0.1</v>
      </c>
      <c r="C28">
        <v>21</v>
      </c>
      <c r="D28">
        <v>2025</v>
      </c>
      <c r="E28">
        <v>2025</v>
      </c>
      <c r="F28">
        <f t="shared" si="0"/>
        <v>0</v>
      </c>
      <c r="G28">
        <f>0%*H28</f>
        <v>0</v>
      </c>
      <c r="H28">
        <v>720</v>
      </c>
      <c r="I28">
        <v>90</v>
      </c>
      <c r="J28">
        <v>90</v>
      </c>
      <c r="K28" s="1">
        <f t="shared" si="1"/>
        <v>0</v>
      </c>
      <c r="L28" s="1">
        <f t="shared" si="3"/>
        <v>11.111111111111111</v>
      </c>
      <c r="M28">
        <v>1</v>
      </c>
    </row>
    <row r="29" spans="1:13" x14ac:dyDescent="0.3">
      <c r="A29" t="s">
        <v>38</v>
      </c>
      <c r="B29">
        <v>25</v>
      </c>
      <c r="C29">
        <v>23</v>
      </c>
      <c r="D29">
        <v>2025</v>
      </c>
      <c r="E29">
        <v>2025</v>
      </c>
      <c r="F29">
        <f t="shared" si="0"/>
        <v>0</v>
      </c>
      <c r="G29">
        <f>38%*H29</f>
        <v>273.60000000000002</v>
      </c>
      <c r="H29">
        <v>720</v>
      </c>
      <c r="I29">
        <v>0</v>
      </c>
      <c r="J29">
        <v>90</v>
      </c>
      <c r="K29" s="1">
        <f t="shared" si="1"/>
        <v>38</v>
      </c>
      <c r="L29" s="1">
        <f t="shared" si="3"/>
        <v>33.777777777777779</v>
      </c>
      <c r="M29">
        <v>1</v>
      </c>
    </row>
    <row r="30" spans="1:13" x14ac:dyDescent="0.3">
      <c r="A30" t="s">
        <v>48</v>
      </c>
      <c r="B30">
        <v>6</v>
      </c>
      <c r="C30">
        <v>22</v>
      </c>
      <c r="D30">
        <v>2025</v>
      </c>
      <c r="E30">
        <v>2024</v>
      </c>
      <c r="F30">
        <f t="shared" si="0"/>
        <v>1</v>
      </c>
      <c r="G30">
        <f>0%*H30</f>
        <v>0</v>
      </c>
      <c r="H30">
        <v>720</v>
      </c>
      <c r="I30">
        <v>0</v>
      </c>
      <c r="J30">
        <v>90</v>
      </c>
      <c r="K30" s="4">
        <v>-8</v>
      </c>
      <c r="L30" s="1">
        <f t="shared" si="3"/>
        <v>0</v>
      </c>
      <c r="M30">
        <v>0</v>
      </c>
    </row>
    <row r="31" spans="1:13" x14ac:dyDescent="0.3">
      <c r="A31" t="s">
        <v>39</v>
      </c>
      <c r="B31">
        <v>20</v>
      </c>
      <c r="C31">
        <v>20</v>
      </c>
      <c r="D31">
        <v>2025</v>
      </c>
      <c r="E31">
        <v>2025</v>
      </c>
      <c r="F31">
        <f t="shared" si="0"/>
        <v>0</v>
      </c>
      <c r="G31">
        <f>74%*H31</f>
        <v>532.79999999999995</v>
      </c>
      <c r="H31">
        <v>720</v>
      </c>
      <c r="I31">
        <v>0</v>
      </c>
      <c r="J31">
        <v>90</v>
      </c>
      <c r="K31" s="1">
        <f t="shared" si="1"/>
        <v>74</v>
      </c>
      <c r="L31" s="1">
        <f t="shared" si="3"/>
        <v>65.777777777777771</v>
      </c>
      <c r="M31">
        <v>1</v>
      </c>
    </row>
    <row r="32" spans="1:13" x14ac:dyDescent="0.3">
      <c r="A32" t="s">
        <v>40</v>
      </c>
      <c r="B32">
        <v>5</v>
      </c>
      <c r="C32">
        <v>30</v>
      </c>
      <c r="D32">
        <v>2025</v>
      </c>
      <c r="E32">
        <v>2025</v>
      </c>
      <c r="F32">
        <f t="shared" si="0"/>
        <v>0</v>
      </c>
      <c r="G32">
        <f>34%*H32</f>
        <v>244.8</v>
      </c>
      <c r="H32">
        <v>720</v>
      </c>
      <c r="I32">
        <v>0</v>
      </c>
      <c r="J32">
        <v>90</v>
      </c>
      <c r="K32" s="1">
        <f t="shared" si="1"/>
        <v>34</v>
      </c>
      <c r="L32" s="1">
        <f t="shared" si="3"/>
        <v>30.222222222222221</v>
      </c>
      <c r="M32">
        <v>1</v>
      </c>
    </row>
    <row r="33" spans="1:13" x14ac:dyDescent="0.3">
      <c r="A33" t="s">
        <v>41</v>
      </c>
      <c r="B33">
        <v>1</v>
      </c>
      <c r="C33">
        <v>25</v>
      </c>
      <c r="D33">
        <v>2025</v>
      </c>
      <c r="E33">
        <v>2024</v>
      </c>
      <c r="F33">
        <f t="shared" si="0"/>
        <v>1</v>
      </c>
      <c r="G33">
        <f>0%*H33</f>
        <v>0</v>
      </c>
      <c r="H33">
        <v>720</v>
      </c>
      <c r="I33">
        <v>0</v>
      </c>
      <c r="J33">
        <v>90</v>
      </c>
      <c r="K33" s="4">
        <v>-18</v>
      </c>
      <c r="L33" s="1">
        <f t="shared" si="3"/>
        <v>0</v>
      </c>
      <c r="M33">
        <v>0</v>
      </c>
    </row>
    <row r="34" spans="1:13" x14ac:dyDescent="0.3">
      <c r="A34" t="s">
        <v>42</v>
      </c>
      <c r="B34">
        <v>20</v>
      </c>
      <c r="C34">
        <v>23</v>
      </c>
      <c r="D34">
        <v>2025</v>
      </c>
      <c r="E34">
        <v>2025</v>
      </c>
      <c r="F34">
        <f t="shared" si="0"/>
        <v>0</v>
      </c>
      <c r="G34">
        <f>13%*H34</f>
        <v>93.600000000000009</v>
      </c>
      <c r="H34">
        <v>720</v>
      </c>
      <c r="I34">
        <v>0</v>
      </c>
      <c r="J34">
        <v>90</v>
      </c>
      <c r="K34" s="1">
        <f t="shared" si="1"/>
        <v>13</v>
      </c>
      <c r="L34" s="1">
        <f t="shared" si="3"/>
        <v>11.555555555555557</v>
      </c>
      <c r="M34">
        <v>1</v>
      </c>
    </row>
    <row r="35" spans="1:13" x14ac:dyDescent="0.3">
      <c r="A35" t="s">
        <v>43</v>
      </c>
      <c r="B35">
        <v>18</v>
      </c>
      <c r="C35">
        <v>20</v>
      </c>
      <c r="D35">
        <v>2025</v>
      </c>
      <c r="E35">
        <v>2023</v>
      </c>
      <c r="F35">
        <f t="shared" si="0"/>
        <v>2</v>
      </c>
      <c r="G35">
        <f>36%*H35</f>
        <v>259.2</v>
      </c>
      <c r="H35">
        <v>720</v>
      </c>
      <c r="I35">
        <v>0</v>
      </c>
      <c r="J35">
        <v>90</v>
      </c>
      <c r="K35" s="1">
        <f t="shared" si="1"/>
        <v>36</v>
      </c>
      <c r="L35" s="1">
        <f t="shared" si="3"/>
        <v>32</v>
      </c>
      <c r="M35">
        <v>1</v>
      </c>
    </row>
    <row r="36" spans="1:13" x14ac:dyDescent="0.3">
      <c r="A36" t="s">
        <v>44</v>
      </c>
      <c r="B36">
        <v>15</v>
      </c>
      <c r="C36">
        <v>25</v>
      </c>
      <c r="D36">
        <v>2025</v>
      </c>
      <c r="E36">
        <v>2025</v>
      </c>
      <c r="F36">
        <f t="shared" si="0"/>
        <v>0</v>
      </c>
      <c r="G36">
        <f>63%*H36</f>
        <v>453.6</v>
      </c>
      <c r="H36">
        <v>720</v>
      </c>
      <c r="I36">
        <f>87%*J36</f>
        <v>78.3</v>
      </c>
      <c r="J36">
        <v>90</v>
      </c>
      <c r="K36" s="1">
        <f t="shared" si="1"/>
        <v>63</v>
      </c>
      <c r="L36" s="1">
        <f t="shared" si="3"/>
        <v>65.666666666666657</v>
      </c>
      <c r="M36">
        <v>1</v>
      </c>
    </row>
    <row r="37" spans="1:13" x14ac:dyDescent="0.3">
      <c r="A37" t="s">
        <v>45</v>
      </c>
      <c r="B37">
        <v>1</v>
      </c>
      <c r="C37">
        <v>21</v>
      </c>
      <c r="D37">
        <v>2025</v>
      </c>
      <c r="E37">
        <v>2024</v>
      </c>
      <c r="F37">
        <f t="shared" si="0"/>
        <v>1</v>
      </c>
      <c r="G37">
        <f>0%*H37</f>
        <v>0</v>
      </c>
      <c r="H37">
        <v>720</v>
      </c>
      <c r="I37">
        <v>0</v>
      </c>
      <c r="J37">
        <v>90</v>
      </c>
      <c r="K37" s="1">
        <f t="shared" si="1"/>
        <v>0</v>
      </c>
      <c r="L37" s="1">
        <f t="shared" si="3"/>
        <v>0</v>
      </c>
      <c r="M3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Megaouel</dc:creator>
  <cp:lastModifiedBy>Hanna Megaouel</cp:lastModifiedBy>
  <dcterms:created xsi:type="dcterms:W3CDTF">2025-10-21T10:16:07Z</dcterms:created>
  <dcterms:modified xsi:type="dcterms:W3CDTF">2025-10-22T08:01:58Z</dcterms:modified>
</cp:coreProperties>
</file>