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nna\Documents\GitHub\Ar_dissolution_HvdM\Method\"/>
    </mc:Choice>
  </mc:AlternateContent>
  <xr:revisionPtr revIDLastSave="0" documentId="8_{8A8501C5-06BF-494E-92E5-4F5C27C464F1}" xr6:coauthVersionLast="47" xr6:coauthVersionMax="47" xr10:uidLastSave="{00000000-0000-0000-0000-000000000000}"/>
  <bookViews>
    <workbookView xWindow="-110" yWindow="-110" windowWidth="22780" windowHeight="14540" xr2:uid="{EF76DF6F-3682-47C9-B2DC-545E4A525DD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39" i="1" l="1"/>
  <c r="H35" i="1"/>
  <c r="H36" i="1"/>
  <c r="H37" i="1"/>
  <c r="K35" i="1"/>
  <c r="K36" i="1"/>
  <c r="K37" i="1"/>
  <c r="K34" i="1"/>
  <c r="H34" i="1"/>
  <c r="Q35" i="1"/>
  <c r="Q36" i="1"/>
  <c r="Q37" i="1"/>
  <c r="Q34" i="1"/>
  <c r="N35" i="1"/>
  <c r="N36" i="1"/>
  <c r="N37" i="1"/>
  <c r="N34" i="1"/>
  <c r="R19" i="1"/>
  <c r="R25" i="1" s="1"/>
  <c r="Q19" i="1"/>
  <c r="Q25" i="1" s="1"/>
  <c r="Q31" i="1" s="1"/>
  <c r="O19" i="1"/>
  <c r="O25" i="1" s="1"/>
  <c r="N19" i="1"/>
  <c r="N25" i="1" s="1"/>
  <c r="N31" i="1" s="1"/>
  <c r="R18" i="1"/>
  <c r="R24" i="1" s="1"/>
  <c r="Q18" i="1"/>
  <c r="Q24" i="1" s="1"/>
  <c r="Q30" i="1" s="1"/>
  <c r="O18" i="1"/>
  <c r="O24" i="1" s="1"/>
  <c r="N18" i="1"/>
  <c r="N24" i="1" s="1"/>
  <c r="N30" i="1" s="1"/>
  <c r="R17" i="1"/>
  <c r="R23" i="1" s="1"/>
  <c r="Q17" i="1"/>
  <c r="Q23" i="1" s="1"/>
  <c r="Q29" i="1" s="1"/>
  <c r="O17" i="1"/>
  <c r="O23" i="1" s="1"/>
  <c r="N17" i="1"/>
  <c r="N23" i="1" s="1"/>
  <c r="N29" i="1" s="1"/>
  <c r="R16" i="1"/>
  <c r="R22" i="1" s="1"/>
  <c r="Q16" i="1"/>
  <c r="Q22" i="1" s="1"/>
  <c r="Q28" i="1" s="1"/>
  <c r="O16" i="1"/>
  <c r="O22" i="1" s="1"/>
  <c r="N16" i="1"/>
  <c r="N22" i="1" s="1"/>
  <c r="N28" i="1" s="1"/>
  <c r="K31" i="1"/>
  <c r="K30" i="1"/>
  <c r="K29" i="1"/>
  <c r="K28" i="1"/>
  <c r="E31" i="1"/>
  <c r="E30" i="1"/>
  <c r="E29" i="1"/>
  <c r="E28" i="1"/>
  <c r="H31" i="1"/>
  <c r="H30" i="1"/>
  <c r="H29" i="1"/>
  <c r="H28" i="1"/>
  <c r="B29" i="1"/>
  <c r="B30" i="1"/>
  <c r="B31" i="1"/>
  <c r="B28" i="1"/>
  <c r="L25" i="1"/>
  <c r="K25" i="1"/>
  <c r="I25" i="1"/>
  <c r="H25" i="1"/>
  <c r="L24" i="1"/>
  <c r="K24" i="1"/>
  <c r="I24" i="1"/>
  <c r="H24" i="1"/>
  <c r="L23" i="1"/>
  <c r="K23" i="1"/>
  <c r="I23" i="1"/>
  <c r="H23" i="1"/>
  <c r="L22" i="1"/>
  <c r="K22" i="1"/>
  <c r="I22" i="1"/>
  <c r="H22" i="1"/>
  <c r="K19" i="1"/>
  <c r="K18" i="1"/>
  <c r="K17" i="1"/>
  <c r="K16" i="1"/>
  <c r="H19" i="1"/>
  <c r="H18" i="1"/>
  <c r="H17" i="1"/>
  <c r="H16" i="1"/>
  <c r="F25" i="1"/>
  <c r="E25" i="1"/>
  <c r="F24" i="1"/>
  <c r="E24" i="1"/>
  <c r="F23" i="1"/>
  <c r="E23" i="1"/>
  <c r="F22" i="1"/>
  <c r="E22" i="1"/>
  <c r="F19" i="1"/>
  <c r="E19" i="1"/>
  <c r="F18" i="1"/>
  <c r="E18" i="1"/>
  <c r="F17" i="1"/>
  <c r="E17" i="1"/>
  <c r="F16" i="1"/>
  <c r="E16" i="1"/>
  <c r="B5" i="1"/>
  <c r="B16" i="1" s="1"/>
  <c r="B22" i="1" s="1"/>
  <c r="A5" i="1"/>
  <c r="C19" i="1" s="1"/>
  <c r="C25" i="1" s="1"/>
  <c r="B17" i="1" l="1"/>
  <c r="B23" i="1" s="1"/>
  <c r="B19" i="1"/>
  <c r="B25" i="1" s="1"/>
  <c r="C18" i="1"/>
  <c r="C24" i="1" s="1"/>
  <c r="B18" i="1"/>
  <c r="B24" i="1" s="1"/>
  <c r="C17" i="1"/>
  <c r="C23" i="1" s="1"/>
  <c r="C16" i="1"/>
  <c r="C22" i="1" s="1"/>
  <c r="B40" i="1" l="1"/>
  <c r="B39" i="1"/>
  <c r="B38" i="1"/>
  <c r="B37" i="1"/>
  <c r="B36" i="1"/>
  <c r="L17" i="1" l="1"/>
  <c r="L18" i="1"/>
  <c r="L19" i="1"/>
  <c r="L16" i="1"/>
  <c r="I17" i="1"/>
  <c r="I18" i="1"/>
  <c r="I19" i="1"/>
  <c r="I16" i="1"/>
</calcChain>
</file>

<file path=xl/sharedStrings.xml><?xml version="1.0" encoding="utf-8"?>
<sst xmlns="http://schemas.openxmlformats.org/spreadsheetml/2006/main" count="90" uniqueCount="18">
  <si>
    <t>Day 1</t>
  </si>
  <si>
    <t>Slope</t>
  </si>
  <si>
    <t>Intercept</t>
  </si>
  <si>
    <t>O2 cal</t>
  </si>
  <si>
    <t>Depth</t>
  </si>
  <si>
    <t>O2 (mV)</t>
  </si>
  <si>
    <t>O2 (umol/L)</t>
  </si>
  <si>
    <t>O2</t>
  </si>
  <si>
    <t>Day 4</t>
  </si>
  <si>
    <t>Avg</t>
  </si>
  <si>
    <t>Ocea's slopes</t>
  </si>
  <si>
    <t>Beaker 1 (with poison)</t>
  </si>
  <si>
    <t>Beaker 2 (no poison)</t>
  </si>
  <si>
    <t>O2 (umol/kg)</t>
  </si>
  <si>
    <t>O2  (mV)</t>
  </si>
  <si>
    <t>Average O2 (umol/kg)</t>
  </si>
  <si>
    <t>Day 7</t>
  </si>
  <si>
    <t>dO2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</si>
</sst>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0" fillId="0" borderId="1" xfId="0" applyBorder="1"/>
    <xf numFmtId="0" fontId="0" fillId="2" borderId="1" xfId="0" applyFill="1" applyBorder="1"/>
    <xf numFmtId="0" fontId="1" fillId="2" borderId="1" xfId="0" applyFont="1" applyFill="1" applyBorder="1"/>
    <xf numFmtId="0" fontId="0" fillId="0" borderId="0" xfId="0" applyFill="1" applyBorder="1"/>
    <xf numFmtId="0" fontId="0" fillId="0" borderId="0" xfId="0" applyBorder="1"/>
    <xf numFmtId="0" fontId="0" fillId="2" borderId="0" xfId="0" applyFill="1" applyBorder="1"/>
    <xf numFmtId="0" fontId="1" fillId="2" borderId="0" xfId="0" applyFont="1" applyFill="1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6CE01-5455-48FB-AFC5-8F09239C8BC5}">
  <dimension ref="A1:R40"/>
  <sheetViews>
    <sheetView tabSelected="1" workbookViewId="0">
      <selection activeCell="K40" sqref="K40"/>
    </sheetView>
  </sheetViews>
  <sheetFormatPr defaultRowHeight="14.5" x14ac:dyDescent="0.35"/>
  <cols>
    <col min="2" max="3" width="11.90625" bestFit="1" customWidth="1"/>
    <col min="5" max="5" width="11.90625" bestFit="1" customWidth="1"/>
    <col min="6" max="6" width="11.90625" style="4" bestFit="1" customWidth="1"/>
    <col min="12" max="12" width="8.7265625" style="4"/>
  </cols>
  <sheetData>
    <row r="1" spans="1:18" x14ac:dyDescent="0.35">
      <c r="A1" s="1" t="s">
        <v>0</v>
      </c>
      <c r="G1" s="1" t="s">
        <v>8</v>
      </c>
      <c r="M1" s="1" t="s">
        <v>16</v>
      </c>
    </row>
    <row r="3" spans="1:18" x14ac:dyDescent="0.35">
      <c r="A3" s="2" t="s">
        <v>3</v>
      </c>
      <c r="B3" s="3"/>
      <c r="C3" s="3"/>
      <c r="D3" s="3"/>
      <c r="E3" s="3"/>
      <c r="F3" s="5"/>
      <c r="G3" s="2" t="s">
        <v>3</v>
      </c>
      <c r="H3" s="3"/>
      <c r="I3" s="3"/>
      <c r="J3" s="3"/>
      <c r="K3" s="3"/>
      <c r="L3" s="5"/>
      <c r="M3" s="2" t="s">
        <v>3</v>
      </c>
      <c r="N3" s="3"/>
      <c r="O3" s="3"/>
      <c r="P3" s="3"/>
      <c r="Q3" s="3"/>
    </row>
    <row r="4" spans="1:18" x14ac:dyDescent="0.35">
      <c r="A4" t="s">
        <v>1</v>
      </c>
      <c r="B4" t="s">
        <v>2</v>
      </c>
      <c r="G4" t="s">
        <v>1</v>
      </c>
      <c r="H4" t="s">
        <v>2</v>
      </c>
      <c r="M4" t="s">
        <v>1</v>
      </c>
      <c r="N4" t="s">
        <v>2</v>
      </c>
    </row>
    <row r="5" spans="1:18" x14ac:dyDescent="0.35">
      <c r="A5">
        <f>(355.67-7.43)/(284.627)</f>
        <v>1.2234960140815874</v>
      </c>
      <c r="B5">
        <f>355.67-(A5*284.627)</f>
        <v>7.4300000000000637</v>
      </c>
      <c r="G5">
        <v>1.1859999999999999</v>
      </c>
      <c r="H5">
        <v>-1.379</v>
      </c>
      <c r="M5">
        <v>0.97099999999999997</v>
      </c>
      <c r="N5">
        <v>4.742</v>
      </c>
    </row>
    <row r="7" spans="1:18" x14ac:dyDescent="0.35">
      <c r="A7" s="2" t="s">
        <v>11</v>
      </c>
      <c r="B7" s="3"/>
      <c r="C7" s="5"/>
      <c r="D7" s="2" t="s">
        <v>12</v>
      </c>
      <c r="E7" s="2"/>
      <c r="F7" s="5"/>
      <c r="G7" s="2" t="s">
        <v>11</v>
      </c>
      <c r="H7" s="3"/>
      <c r="I7" s="5"/>
      <c r="J7" s="2" t="s">
        <v>12</v>
      </c>
      <c r="K7" s="2"/>
      <c r="L7" s="5"/>
      <c r="M7" s="2" t="s">
        <v>11</v>
      </c>
      <c r="N7" s="3"/>
      <c r="O7" s="5"/>
      <c r="P7" s="2" t="s">
        <v>12</v>
      </c>
      <c r="Q7" s="2"/>
      <c r="R7" s="9"/>
    </row>
    <row r="8" spans="1:18" x14ac:dyDescent="0.35">
      <c r="A8" s="2" t="s">
        <v>4</v>
      </c>
      <c r="B8" s="10" t="s">
        <v>5</v>
      </c>
      <c r="C8" s="6" t="s">
        <v>5</v>
      </c>
      <c r="D8" s="2" t="s">
        <v>4</v>
      </c>
      <c r="E8" s="10" t="s">
        <v>5</v>
      </c>
      <c r="F8" s="6" t="s">
        <v>5</v>
      </c>
      <c r="G8" s="2" t="s">
        <v>4</v>
      </c>
      <c r="H8" s="2" t="s">
        <v>14</v>
      </c>
      <c r="I8" s="6" t="s">
        <v>5</v>
      </c>
      <c r="J8" s="2" t="s">
        <v>4</v>
      </c>
      <c r="K8" s="2" t="s">
        <v>5</v>
      </c>
      <c r="L8" s="6" t="s">
        <v>5</v>
      </c>
      <c r="M8" s="2" t="s">
        <v>4</v>
      </c>
      <c r="N8" s="2" t="s">
        <v>14</v>
      </c>
      <c r="O8" s="6" t="s">
        <v>5</v>
      </c>
      <c r="P8" s="2" t="s">
        <v>4</v>
      </c>
      <c r="Q8" s="2" t="s">
        <v>5</v>
      </c>
      <c r="R8" s="10" t="s">
        <v>5</v>
      </c>
    </row>
    <row r="9" spans="1:18" x14ac:dyDescent="0.35">
      <c r="A9">
        <v>1</v>
      </c>
      <c r="B9">
        <v>321</v>
      </c>
      <c r="C9" s="4">
        <v>321</v>
      </c>
      <c r="D9" s="7">
        <v>1</v>
      </c>
      <c r="E9" s="7">
        <v>272</v>
      </c>
      <c r="F9" s="4">
        <v>268</v>
      </c>
      <c r="G9">
        <v>1</v>
      </c>
      <c r="H9" s="7">
        <v>315</v>
      </c>
      <c r="I9" s="4">
        <v>307</v>
      </c>
      <c r="J9">
        <v>1</v>
      </c>
      <c r="K9" s="7">
        <v>246</v>
      </c>
      <c r="L9" s="11">
        <v>246</v>
      </c>
      <c r="M9">
        <v>1</v>
      </c>
      <c r="N9" s="7">
        <v>324</v>
      </c>
      <c r="O9" s="4">
        <v>323</v>
      </c>
      <c r="P9">
        <v>1</v>
      </c>
      <c r="Q9" s="7">
        <v>272</v>
      </c>
      <c r="R9" s="7">
        <v>267</v>
      </c>
    </row>
    <row r="10" spans="1:18" x14ac:dyDescent="0.35">
      <c r="A10">
        <v>2</v>
      </c>
      <c r="B10">
        <v>328</v>
      </c>
      <c r="C10" s="4">
        <v>328</v>
      </c>
      <c r="D10" s="7">
        <v>2</v>
      </c>
      <c r="E10" s="7">
        <v>268</v>
      </c>
      <c r="F10" s="4">
        <v>266</v>
      </c>
      <c r="G10">
        <v>2</v>
      </c>
      <c r="H10" s="7">
        <v>310</v>
      </c>
      <c r="I10" s="4">
        <v>308</v>
      </c>
      <c r="J10">
        <v>2</v>
      </c>
      <c r="K10" s="7">
        <v>245</v>
      </c>
      <c r="L10" s="11">
        <v>246</v>
      </c>
      <c r="M10">
        <v>2</v>
      </c>
      <c r="N10" s="7">
        <v>324</v>
      </c>
      <c r="O10" s="4">
        <v>323</v>
      </c>
      <c r="P10">
        <v>2</v>
      </c>
      <c r="Q10" s="7">
        <v>267</v>
      </c>
      <c r="R10" s="7">
        <v>263</v>
      </c>
    </row>
    <row r="11" spans="1:18" x14ac:dyDescent="0.35">
      <c r="A11">
        <v>3</v>
      </c>
      <c r="B11">
        <v>314</v>
      </c>
      <c r="C11" s="4">
        <v>315</v>
      </c>
      <c r="D11" s="7">
        <v>3</v>
      </c>
      <c r="E11" s="7">
        <v>265</v>
      </c>
      <c r="F11" s="4">
        <v>265</v>
      </c>
      <c r="G11">
        <v>3</v>
      </c>
      <c r="H11" s="7">
        <v>304</v>
      </c>
      <c r="I11" s="4">
        <v>290</v>
      </c>
      <c r="J11">
        <v>3</v>
      </c>
      <c r="K11" s="7">
        <v>238</v>
      </c>
      <c r="L11" s="11">
        <v>240</v>
      </c>
      <c r="M11">
        <v>3</v>
      </c>
      <c r="N11" s="7">
        <v>322</v>
      </c>
      <c r="O11" s="4">
        <v>322</v>
      </c>
      <c r="P11">
        <v>3</v>
      </c>
      <c r="Q11" s="7">
        <v>250</v>
      </c>
      <c r="R11" s="7">
        <v>258</v>
      </c>
    </row>
    <row r="12" spans="1:18" x14ac:dyDescent="0.35">
      <c r="A12">
        <v>5</v>
      </c>
      <c r="B12">
        <v>320</v>
      </c>
      <c r="C12" s="4">
        <v>318</v>
      </c>
      <c r="D12" s="7">
        <v>5</v>
      </c>
      <c r="E12" s="7">
        <v>270</v>
      </c>
      <c r="F12" s="4">
        <v>278</v>
      </c>
      <c r="G12">
        <v>5</v>
      </c>
      <c r="H12" s="7">
        <v>305</v>
      </c>
      <c r="I12" s="4">
        <v>285</v>
      </c>
      <c r="J12">
        <v>5</v>
      </c>
      <c r="K12" s="7">
        <v>205</v>
      </c>
      <c r="L12" s="11">
        <v>212</v>
      </c>
      <c r="M12">
        <v>5</v>
      </c>
      <c r="N12" s="7">
        <v>322</v>
      </c>
      <c r="O12" s="4">
        <v>324</v>
      </c>
      <c r="P12">
        <v>5</v>
      </c>
      <c r="Q12" s="7">
        <v>235</v>
      </c>
      <c r="R12" s="7">
        <v>220</v>
      </c>
    </row>
    <row r="13" spans="1:18" x14ac:dyDescent="0.35">
      <c r="C13" s="4"/>
      <c r="D13" s="7"/>
      <c r="G13" s="7"/>
      <c r="H13" s="7"/>
      <c r="I13" s="4"/>
      <c r="J13" s="7"/>
      <c r="K13" s="7"/>
      <c r="M13" s="7"/>
      <c r="N13" s="7"/>
      <c r="O13" s="4"/>
      <c r="P13" s="7"/>
      <c r="Q13" s="7"/>
      <c r="R13" s="8"/>
    </row>
    <row r="15" spans="1:18" x14ac:dyDescent="0.35">
      <c r="A15" s="2" t="s">
        <v>4</v>
      </c>
      <c r="B15" s="10" t="s">
        <v>6</v>
      </c>
      <c r="C15" s="6" t="s">
        <v>6</v>
      </c>
      <c r="D15" s="2" t="s">
        <v>4</v>
      </c>
      <c r="E15" s="2" t="s">
        <v>6</v>
      </c>
      <c r="F15" s="6" t="s">
        <v>6</v>
      </c>
      <c r="G15" s="2" t="s">
        <v>4</v>
      </c>
      <c r="H15" s="10" t="s">
        <v>6</v>
      </c>
      <c r="I15" s="6" t="s">
        <v>7</v>
      </c>
      <c r="J15" s="2" t="s">
        <v>4</v>
      </c>
      <c r="K15" s="10" t="s">
        <v>6</v>
      </c>
      <c r="L15" s="6" t="s">
        <v>6</v>
      </c>
      <c r="M15" s="2" t="s">
        <v>4</v>
      </c>
      <c r="N15" s="10" t="s">
        <v>6</v>
      </c>
      <c r="O15" s="6" t="s">
        <v>7</v>
      </c>
      <c r="P15" s="2" t="s">
        <v>4</v>
      </c>
      <c r="Q15" s="10" t="s">
        <v>6</v>
      </c>
      <c r="R15" s="10" t="s">
        <v>6</v>
      </c>
    </row>
    <row r="16" spans="1:18" x14ac:dyDescent="0.35">
      <c r="A16">
        <v>1</v>
      </c>
      <c r="B16">
        <f>(B9-$B$5)/$A$5</f>
        <v>256.29016882035376</v>
      </c>
      <c r="C16" s="4">
        <f>(C9-$B$5)/$A$5</f>
        <v>256.29016882035376</v>
      </c>
      <c r="D16" s="7">
        <v>1</v>
      </c>
      <c r="E16">
        <f>(E9-$B$5)/$A$5</f>
        <v>216.2409987077877</v>
      </c>
      <c r="F16" s="4">
        <f>(F9-$B$5)/$A$5</f>
        <v>212.97167869859862</v>
      </c>
      <c r="G16">
        <v>1</v>
      </c>
      <c r="H16" s="4">
        <f t="shared" ref="H16:I19" si="0">(H9-$H$5)/$G$5</f>
        <v>266.76138279932547</v>
      </c>
      <c r="I16" s="4">
        <f t="shared" si="0"/>
        <v>260.01602023608774</v>
      </c>
      <c r="J16">
        <v>1</v>
      </c>
      <c r="K16" s="8">
        <f t="shared" ref="K16:L19" si="1">(K9-$H$5)/$G$5</f>
        <v>208.58263069139966</v>
      </c>
      <c r="L16" s="4">
        <f t="shared" si="1"/>
        <v>208.58263069139966</v>
      </c>
      <c r="M16">
        <v>1</v>
      </c>
      <c r="N16" s="4">
        <f t="shared" ref="N16:O19" si="2">(N9-$H$5)/$G$5</f>
        <v>274.349915682968</v>
      </c>
      <c r="O16" s="4">
        <f t="shared" si="2"/>
        <v>273.50674536256327</v>
      </c>
      <c r="P16">
        <v>1</v>
      </c>
      <c r="Q16" s="8">
        <f t="shared" ref="Q16:R19" si="3">(Q9-$H$5)/$G$5</f>
        <v>230.50505902192245</v>
      </c>
      <c r="R16" s="8">
        <f t="shared" si="3"/>
        <v>226.28920741989884</v>
      </c>
    </row>
    <row r="17" spans="1:18" x14ac:dyDescent="0.35">
      <c r="A17">
        <v>2</v>
      </c>
      <c r="B17">
        <f t="shared" ref="B17:C17" si="4">(B10-$B$5)/$A$5</f>
        <v>262.01147883643461</v>
      </c>
      <c r="C17" s="4">
        <f t="shared" si="4"/>
        <v>262.01147883643461</v>
      </c>
      <c r="D17" s="7">
        <v>2</v>
      </c>
      <c r="E17">
        <f t="shared" ref="E17:F17" si="5">(E10-$B$5)/$A$5</f>
        <v>212.97167869859862</v>
      </c>
      <c r="F17" s="4">
        <f t="shared" si="5"/>
        <v>211.33701869400412</v>
      </c>
      <c r="G17">
        <v>2</v>
      </c>
      <c r="H17" s="4">
        <f t="shared" si="0"/>
        <v>262.5455311973019</v>
      </c>
      <c r="I17" s="4">
        <f t="shared" si="0"/>
        <v>260.85919055649242</v>
      </c>
      <c r="J17">
        <v>2</v>
      </c>
      <c r="K17" s="8">
        <f t="shared" si="1"/>
        <v>207.73946037099495</v>
      </c>
      <c r="L17" s="4">
        <f t="shared" si="1"/>
        <v>208.58263069139966</v>
      </c>
      <c r="M17">
        <v>2</v>
      </c>
      <c r="N17" s="4">
        <f t="shared" si="2"/>
        <v>274.349915682968</v>
      </c>
      <c r="O17" s="4">
        <f t="shared" si="2"/>
        <v>273.50674536256327</v>
      </c>
      <c r="P17">
        <v>2</v>
      </c>
      <c r="Q17" s="8">
        <f t="shared" si="3"/>
        <v>226.28920741989884</v>
      </c>
      <c r="R17" s="8">
        <f t="shared" si="3"/>
        <v>222.91652613827995</v>
      </c>
    </row>
    <row r="18" spans="1:18" x14ac:dyDescent="0.35">
      <c r="A18">
        <v>3</v>
      </c>
      <c r="B18">
        <f t="shared" ref="B18:C18" si="6">(B11-$B$5)/$A$5</f>
        <v>250.56885880427288</v>
      </c>
      <c r="C18" s="4">
        <f t="shared" si="6"/>
        <v>251.38618880657015</v>
      </c>
      <c r="D18" s="7">
        <v>3</v>
      </c>
      <c r="E18">
        <f t="shared" ref="E18:F18" si="7">(E11-$B$5)/$A$5</f>
        <v>210.51968869170685</v>
      </c>
      <c r="F18" s="4">
        <f t="shared" si="7"/>
        <v>210.51968869170685</v>
      </c>
      <c r="G18">
        <v>3</v>
      </c>
      <c r="H18" s="4">
        <f t="shared" si="0"/>
        <v>257.48650927487353</v>
      </c>
      <c r="I18" s="4">
        <f t="shared" si="0"/>
        <v>245.68212478920745</v>
      </c>
      <c r="J18">
        <v>3</v>
      </c>
      <c r="K18" s="8">
        <f t="shared" si="1"/>
        <v>201.8372681281619</v>
      </c>
      <c r="L18" s="4">
        <f t="shared" si="1"/>
        <v>203.52360876897134</v>
      </c>
      <c r="M18">
        <v>3</v>
      </c>
      <c r="N18" s="4">
        <f t="shared" si="2"/>
        <v>272.66357504215853</v>
      </c>
      <c r="O18" s="4">
        <f t="shared" si="2"/>
        <v>272.66357504215853</v>
      </c>
      <c r="P18">
        <v>3</v>
      </c>
      <c r="Q18" s="8">
        <f t="shared" si="3"/>
        <v>211.95531197301855</v>
      </c>
      <c r="R18" s="8">
        <f t="shared" si="3"/>
        <v>218.70067453625634</v>
      </c>
    </row>
    <row r="19" spans="1:18" x14ac:dyDescent="0.35">
      <c r="A19">
        <v>5</v>
      </c>
      <c r="B19">
        <f t="shared" ref="B19:C19" si="8">(B12-$B$5)/$A$5</f>
        <v>255.47283881805649</v>
      </c>
      <c r="C19" s="4">
        <f t="shared" si="8"/>
        <v>253.83817881346195</v>
      </c>
      <c r="D19" s="7">
        <v>5</v>
      </c>
      <c r="E19">
        <f t="shared" ref="E19:F19" si="9">(E12-$B$5)/$A$5</f>
        <v>214.60633870319316</v>
      </c>
      <c r="F19" s="4">
        <f t="shared" si="9"/>
        <v>221.14497872157131</v>
      </c>
      <c r="G19">
        <v>5</v>
      </c>
      <c r="H19" s="4">
        <f t="shared" si="0"/>
        <v>258.32967959527826</v>
      </c>
      <c r="I19" s="4">
        <f t="shared" si="0"/>
        <v>241.46627318718384</v>
      </c>
      <c r="J19">
        <v>5</v>
      </c>
      <c r="K19" s="8">
        <f t="shared" si="1"/>
        <v>174.01264755480608</v>
      </c>
      <c r="L19" s="4">
        <f t="shared" si="1"/>
        <v>179.91483979763913</v>
      </c>
      <c r="M19">
        <v>5</v>
      </c>
      <c r="N19" s="4">
        <f t="shared" si="2"/>
        <v>272.66357504215853</v>
      </c>
      <c r="O19" s="4">
        <f t="shared" si="2"/>
        <v>274.349915682968</v>
      </c>
      <c r="P19">
        <v>5</v>
      </c>
      <c r="Q19" s="8">
        <f t="shared" si="3"/>
        <v>199.30775716694774</v>
      </c>
      <c r="R19" s="8">
        <f t="shared" si="3"/>
        <v>186.66020236087689</v>
      </c>
    </row>
    <row r="20" spans="1:18" x14ac:dyDescent="0.35">
      <c r="C20" s="4"/>
      <c r="D20" s="7"/>
      <c r="G20" s="7"/>
      <c r="H20" s="7"/>
      <c r="I20" s="8"/>
      <c r="J20" s="7"/>
      <c r="K20" s="7"/>
      <c r="M20" s="7"/>
      <c r="N20" s="7"/>
      <c r="O20" s="8"/>
      <c r="P20" s="7"/>
      <c r="Q20" s="7"/>
      <c r="R20" s="8"/>
    </row>
    <row r="21" spans="1:18" x14ac:dyDescent="0.35">
      <c r="A21" s="2" t="s">
        <v>4</v>
      </c>
      <c r="B21" s="10" t="s">
        <v>13</v>
      </c>
      <c r="C21" s="6" t="s">
        <v>13</v>
      </c>
      <c r="D21" s="2" t="s">
        <v>4</v>
      </c>
      <c r="E21" s="10" t="s">
        <v>13</v>
      </c>
      <c r="F21" s="6" t="s">
        <v>13</v>
      </c>
      <c r="G21" s="2" t="s">
        <v>4</v>
      </c>
      <c r="H21" s="10" t="s">
        <v>13</v>
      </c>
      <c r="I21" s="6" t="s">
        <v>13</v>
      </c>
      <c r="J21" s="2" t="s">
        <v>4</v>
      </c>
      <c r="K21" s="10" t="s">
        <v>13</v>
      </c>
      <c r="L21" s="6" t="s">
        <v>13</v>
      </c>
      <c r="M21" s="2" t="s">
        <v>4</v>
      </c>
      <c r="N21" s="10" t="s">
        <v>13</v>
      </c>
      <c r="O21" s="6" t="s">
        <v>13</v>
      </c>
      <c r="P21" s="2" t="s">
        <v>4</v>
      </c>
      <c r="Q21" s="10" t="s">
        <v>13</v>
      </c>
      <c r="R21" s="6" t="s">
        <v>13</v>
      </c>
    </row>
    <row r="22" spans="1:18" x14ac:dyDescent="0.35">
      <c r="A22" s="7">
        <v>1</v>
      </c>
      <c r="B22">
        <f>B16*1.025</f>
        <v>262.69742304086259</v>
      </c>
      <c r="C22" s="4">
        <f>C16*1.025</f>
        <v>262.69742304086259</v>
      </c>
      <c r="D22" s="7">
        <v>1</v>
      </c>
      <c r="E22">
        <f>E16*1.025</f>
        <v>221.64702367548236</v>
      </c>
      <c r="F22" s="4">
        <f>F16*1.025</f>
        <v>218.29597066606357</v>
      </c>
      <c r="G22" s="7">
        <v>1</v>
      </c>
      <c r="H22">
        <f>H16*1.025</f>
        <v>273.4304173693086</v>
      </c>
      <c r="I22" s="4">
        <f>I16*1.025</f>
        <v>266.51642074198992</v>
      </c>
      <c r="J22" s="7">
        <v>1</v>
      </c>
      <c r="K22">
        <f>K16*1.025</f>
        <v>213.79719645868462</v>
      </c>
      <c r="L22" s="4">
        <f>L16*1.025</f>
        <v>213.79719645868462</v>
      </c>
      <c r="M22" s="7">
        <v>1</v>
      </c>
      <c r="N22">
        <f>N16*1.025</f>
        <v>281.20866357504218</v>
      </c>
      <c r="O22" s="4">
        <f>O16*1.025</f>
        <v>280.34441399662734</v>
      </c>
      <c r="P22" s="7">
        <v>1</v>
      </c>
      <c r="Q22">
        <f>Q16*1.025</f>
        <v>236.2676854974705</v>
      </c>
      <c r="R22" s="4">
        <f>R16*1.025</f>
        <v>231.94643760539628</v>
      </c>
    </row>
    <row r="23" spans="1:18" x14ac:dyDescent="0.35">
      <c r="A23" s="7">
        <v>2</v>
      </c>
      <c r="B23">
        <f>B17*1.025</f>
        <v>268.56176580734547</v>
      </c>
      <c r="C23" s="4">
        <f t="shared" ref="C23:C25" si="10">C17*1.025</f>
        <v>268.56176580734547</v>
      </c>
      <c r="D23" s="7">
        <v>2</v>
      </c>
      <c r="E23">
        <f>E17*1.025</f>
        <v>218.29597066606357</v>
      </c>
      <c r="F23" s="4">
        <f t="shared" ref="F23:F25" si="11">F17*1.025</f>
        <v>216.62044416135419</v>
      </c>
      <c r="G23" s="7">
        <v>2</v>
      </c>
      <c r="H23">
        <f>H17*1.025</f>
        <v>269.10916947723445</v>
      </c>
      <c r="I23" s="4">
        <f t="shared" ref="I23:I25" si="12">I17*1.025</f>
        <v>267.3806703204047</v>
      </c>
      <c r="J23" s="7">
        <v>2</v>
      </c>
      <c r="K23">
        <f>K17*1.025</f>
        <v>212.93294688026981</v>
      </c>
      <c r="L23" s="4">
        <f t="shared" ref="L23:L25" si="13">L17*1.025</f>
        <v>213.79719645868462</v>
      </c>
      <c r="M23" s="7">
        <v>2</v>
      </c>
      <c r="N23">
        <f>N17*1.025</f>
        <v>281.20866357504218</v>
      </c>
      <c r="O23" s="4">
        <f t="shared" ref="O23:O25" si="14">O17*1.025</f>
        <v>280.34441399662734</v>
      </c>
      <c r="P23" s="7">
        <v>2</v>
      </c>
      <c r="Q23">
        <f>Q17*1.025</f>
        <v>231.94643760539628</v>
      </c>
      <c r="R23" s="4">
        <f t="shared" ref="R23:R25" si="15">R17*1.025</f>
        <v>228.48943929173691</v>
      </c>
    </row>
    <row r="24" spans="1:18" x14ac:dyDescent="0.35">
      <c r="A24" s="7">
        <v>3</v>
      </c>
      <c r="B24">
        <f>B18*1.025</f>
        <v>256.83308027437965</v>
      </c>
      <c r="C24" s="4">
        <f t="shared" si="10"/>
        <v>257.67084352673436</v>
      </c>
      <c r="D24" s="7">
        <v>3</v>
      </c>
      <c r="E24">
        <f>E18*1.025</f>
        <v>215.78268090899951</v>
      </c>
      <c r="F24" s="4">
        <f t="shared" si="11"/>
        <v>215.78268090899951</v>
      </c>
      <c r="G24" s="7">
        <v>3</v>
      </c>
      <c r="H24">
        <f>H18*1.025</f>
        <v>263.92367200674533</v>
      </c>
      <c r="I24" s="4">
        <f t="shared" si="12"/>
        <v>251.82417790893763</v>
      </c>
      <c r="J24" s="7">
        <v>3</v>
      </c>
      <c r="K24">
        <f>K18*1.025</f>
        <v>206.88319983136591</v>
      </c>
      <c r="L24" s="4">
        <f t="shared" si="13"/>
        <v>208.6116989881956</v>
      </c>
      <c r="M24" s="7">
        <v>3</v>
      </c>
      <c r="N24">
        <f>N18*1.025</f>
        <v>279.48016441821244</v>
      </c>
      <c r="O24" s="4">
        <f t="shared" si="14"/>
        <v>279.48016441821244</v>
      </c>
      <c r="P24" s="7">
        <v>3</v>
      </c>
      <c r="Q24">
        <f>Q18*1.025</f>
        <v>217.25419477234399</v>
      </c>
      <c r="R24" s="4">
        <f t="shared" si="15"/>
        <v>224.16819139966273</v>
      </c>
    </row>
    <row r="25" spans="1:18" x14ac:dyDescent="0.35">
      <c r="A25" s="7">
        <v>5</v>
      </c>
      <c r="B25">
        <f>B19*1.025</f>
        <v>261.85965978850788</v>
      </c>
      <c r="C25" s="4">
        <f t="shared" si="10"/>
        <v>260.18413328379847</v>
      </c>
      <c r="D25" s="7">
        <v>5</v>
      </c>
      <c r="E25">
        <f>E19*1.025</f>
        <v>219.97149717077298</v>
      </c>
      <c r="F25" s="4">
        <f t="shared" si="11"/>
        <v>226.67360318961056</v>
      </c>
      <c r="G25" s="7">
        <v>5</v>
      </c>
      <c r="H25">
        <f>H19*1.025</f>
        <v>264.78792158516018</v>
      </c>
      <c r="I25" s="4">
        <f t="shared" si="12"/>
        <v>247.50293001686342</v>
      </c>
      <c r="J25" s="7">
        <v>5</v>
      </c>
      <c r="K25">
        <f>K19*1.025</f>
        <v>178.3629637436762</v>
      </c>
      <c r="L25" s="4">
        <f t="shared" si="13"/>
        <v>184.4127107925801</v>
      </c>
      <c r="M25" s="7">
        <v>5</v>
      </c>
      <c r="N25">
        <f>N19*1.025</f>
        <v>279.48016441821244</v>
      </c>
      <c r="O25" s="4">
        <f t="shared" si="14"/>
        <v>281.20866357504218</v>
      </c>
      <c r="P25" s="7">
        <v>5</v>
      </c>
      <c r="Q25">
        <f>Q19*1.025</f>
        <v>204.29045109612142</v>
      </c>
      <c r="R25" s="4">
        <f t="shared" si="15"/>
        <v>191.32670741989881</v>
      </c>
    </row>
    <row r="26" spans="1:18" x14ac:dyDescent="0.35">
      <c r="A26" s="1"/>
      <c r="G26" s="1"/>
      <c r="M26" s="1"/>
    </row>
    <row r="27" spans="1:18" x14ac:dyDescent="0.35">
      <c r="A27" s="2" t="s">
        <v>4</v>
      </c>
      <c r="B27" s="10" t="s">
        <v>15</v>
      </c>
      <c r="C27" s="6"/>
      <c r="D27" s="2" t="s">
        <v>4</v>
      </c>
      <c r="E27" s="10" t="s">
        <v>15</v>
      </c>
      <c r="F27" s="5"/>
      <c r="G27" s="2" t="s">
        <v>4</v>
      </c>
      <c r="H27" s="10" t="s">
        <v>15</v>
      </c>
      <c r="I27" s="6"/>
      <c r="J27" s="2" t="s">
        <v>4</v>
      </c>
      <c r="K27" s="10" t="s">
        <v>15</v>
      </c>
      <c r="L27" s="5"/>
      <c r="M27" s="2" t="s">
        <v>4</v>
      </c>
      <c r="N27" s="10" t="s">
        <v>15</v>
      </c>
      <c r="O27" s="6"/>
      <c r="P27" s="2" t="s">
        <v>4</v>
      </c>
      <c r="Q27" s="10" t="s">
        <v>15</v>
      </c>
      <c r="R27" s="3"/>
    </row>
    <row r="28" spans="1:18" x14ac:dyDescent="0.35">
      <c r="A28" s="7">
        <v>1</v>
      </c>
      <c r="B28">
        <f>AVERAGE(B22,C22)</f>
        <v>262.69742304086259</v>
      </c>
      <c r="C28" s="4"/>
      <c r="D28" s="7">
        <v>1</v>
      </c>
      <c r="E28">
        <f>AVERAGE(E22,F22)</f>
        <v>219.97149717077298</v>
      </c>
      <c r="G28" s="7">
        <v>1</v>
      </c>
      <c r="H28">
        <f>AVERAGE(H22,I22)</f>
        <v>269.97341905564929</v>
      </c>
      <c r="I28" s="4"/>
      <c r="J28" s="7">
        <v>1</v>
      </c>
      <c r="K28">
        <f>AVERAGE(K22,L22)</f>
        <v>213.79719645868462</v>
      </c>
      <c r="M28" s="7">
        <v>1</v>
      </c>
      <c r="N28">
        <f>AVERAGE(N22,O22)</f>
        <v>280.77653878583476</v>
      </c>
      <c r="O28" s="4"/>
      <c r="P28" s="7">
        <v>1</v>
      </c>
      <c r="Q28">
        <f>AVERAGE(Q22,R22)</f>
        <v>234.10706155143339</v>
      </c>
    </row>
    <row r="29" spans="1:18" x14ac:dyDescent="0.35">
      <c r="A29" s="7">
        <v>2</v>
      </c>
      <c r="B29">
        <f t="shared" ref="B29:B31" si="16">AVERAGE(B23,C23)</f>
        <v>268.56176580734547</v>
      </c>
      <c r="C29" s="4"/>
      <c r="D29" s="7">
        <v>2</v>
      </c>
      <c r="E29">
        <f t="shared" ref="E29:E31" si="17">AVERAGE(E23,F23)</f>
        <v>217.45820741370886</v>
      </c>
      <c r="G29" s="7">
        <v>2</v>
      </c>
      <c r="H29">
        <f t="shared" ref="H29:H31" si="18">AVERAGE(H23,I23)</f>
        <v>268.2449198988196</v>
      </c>
      <c r="I29" s="4"/>
      <c r="J29" s="7">
        <v>2</v>
      </c>
      <c r="K29">
        <f t="shared" ref="K29:K31" si="19">AVERAGE(K23,L23)</f>
        <v>213.36507166947723</v>
      </c>
      <c r="M29" s="7">
        <v>2</v>
      </c>
      <c r="N29">
        <f t="shared" ref="N29:N31" si="20">AVERAGE(N23,O23)</f>
        <v>280.77653878583476</v>
      </c>
      <c r="O29" s="4"/>
      <c r="P29" s="7">
        <v>2</v>
      </c>
      <c r="Q29">
        <f t="shared" ref="Q29:Q31" si="21">AVERAGE(Q23,R23)</f>
        <v>230.2179384485666</v>
      </c>
    </row>
    <row r="30" spans="1:18" x14ac:dyDescent="0.35">
      <c r="A30" s="7">
        <v>3</v>
      </c>
      <c r="B30">
        <f t="shared" si="16"/>
        <v>257.25196190055703</v>
      </c>
      <c r="C30" s="4"/>
      <c r="D30" s="7">
        <v>3</v>
      </c>
      <c r="E30">
        <f t="shared" si="17"/>
        <v>215.78268090899951</v>
      </c>
      <c r="G30" s="7">
        <v>3</v>
      </c>
      <c r="H30">
        <f t="shared" si="18"/>
        <v>257.8739249578415</v>
      </c>
      <c r="I30" s="4"/>
      <c r="J30" s="7">
        <v>3</v>
      </c>
      <c r="K30">
        <f t="shared" si="19"/>
        <v>207.74744940978076</v>
      </c>
      <c r="M30" s="7">
        <v>3</v>
      </c>
      <c r="N30">
        <f t="shared" si="20"/>
        <v>279.48016441821244</v>
      </c>
      <c r="O30" s="4"/>
      <c r="P30" s="7">
        <v>3</v>
      </c>
      <c r="Q30">
        <f t="shared" si="21"/>
        <v>220.71119308600336</v>
      </c>
    </row>
    <row r="31" spans="1:18" x14ac:dyDescent="0.35">
      <c r="A31" s="7">
        <v>5</v>
      </c>
      <c r="B31">
        <f t="shared" si="16"/>
        <v>261.02189653615318</v>
      </c>
      <c r="C31" s="4"/>
      <c r="D31" s="7">
        <v>5</v>
      </c>
      <c r="E31">
        <f t="shared" si="17"/>
        <v>223.32255018019177</v>
      </c>
      <c r="G31" s="7">
        <v>5</v>
      </c>
      <c r="H31">
        <f t="shared" si="18"/>
        <v>256.14542580101181</v>
      </c>
      <c r="I31" s="4"/>
      <c r="J31" s="7">
        <v>5</v>
      </c>
      <c r="K31">
        <f t="shared" si="19"/>
        <v>181.38783726812815</v>
      </c>
      <c r="M31" s="7">
        <v>5</v>
      </c>
      <c r="N31">
        <f t="shared" si="20"/>
        <v>280.34441399662728</v>
      </c>
      <c r="O31" s="4"/>
      <c r="P31" s="7">
        <v>5</v>
      </c>
      <c r="Q31">
        <f t="shared" si="21"/>
        <v>197.80857925801013</v>
      </c>
    </row>
    <row r="33" spans="1:17" x14ac:dyDescent="0.35">
      <c r="H33" t="s">
        <v>17</v>
      </c>
      <c r="K33" t="s">
        <v>17</v>
      </c>
      <c r="N33" t="s">
        <v>17</v>
      </c>
      <c r="Q33" t="s">
        <v>17</v>
      </c>
    </row>
    <row r="34" spans="1:17" x14ac:dyDescent="0.35">
      <c r="H34">
        <f>H28-B28</f>
        <v>7.2759960147866991</v>
      </c>
      <c r="K34">
        <f>K28-E28</f>
        <v>-6.1743007120883533</v>
      </c>
      <c r="N34">
        <f>N28-B28</f>
        <v>18.079115744972171</v>
      </c>
      <c r="Q34">
        <f>Q28-E28</f>
        <v>14.135564380660412</v>
      </c>
    </row>
    <row r="35" spans="1:17" x14ac:dyDescent="0.35">
      <c r="B35" t="s">
        <v>10</v>
      </c>
      <c r="H35">
        <f t="shared" ref="H35:H37" si="22">H29-B29</f>
        <v>-0.31684590852586325</v>
      </c>
      <c r="K35">
        <f t="shared" ref="K35:K37" si="23">K29-E29</f>
        <v>-4.0931357442316312</v>
      </c>
      <c r="N35">
        <f t="shared" ref="N35:N37" si="24">N29-B29</f>
        <v>12.214772978489293</v>
      </c>
      <c r="Q35">
        <f t="shared" ref="Q35:Q37" si="25">Q29-E29</f>
        <v>12.759731034857737</v>
      </c>
    </row>
    <row r="36" spans="1:17" x14ac:dyDescent="0.35">
      <c r="B36">
        <f>(139.11-2.55)/216.89</f>
        <v>0.62962792198810458</v>
      </c>
      <c r="H36">
        <f t="shared" si="22"/>
        <v>0.62196305728446077</v>
      </c>
      <c r="K36">
        <f t="shared" si="23"/>
        <v>-8.035231499218753</v>
      </c>
      <c r="N36">
        <f t="shared" si="24"/>
        <v>22.228202517655404</v>
      </c>
      <c r="Q36">
        <f t="shared" si="25"/>
        <v>4.9285121770038529</v>
      </c>
    </row>
    <row r="37" spans="1:17" x14ac:dyDescent="0.35">
      <c r="B37">
        <f>(123.88-2.84)/223.13</f>
        <v>0.54246403441939672</v>
      </c>
      <c r="H37">
        <f t="shared" si="22"/>
        <v>-4.8764707351413676</v>
      </c>
      <c r="K37">
        <f t="shared" si="23"/>
        <v>-41.934712912063617</v>
      </c>
      <c r="N37">
        <f t="shared" si="24"/>
        <v>19.322517460474103</v>
      </c>
      <c r="Q37">
        <f t="shared" si="25"/>
        <v>-25.513970922181642</v>
      </c>
    </row>
    <row r="38" spans="1:17" x14ac:dyDescent="0.35">
      <c r="B38">
        <f>(131.32-3.2)/219.39</f>
        <v>0.58398286157071888</v>
      </c>
    </row>
    <row r="39" spans="1:17" x14ac:dyDescent="0.35">
      <c r="B39">
        <f>(129.39-3.2)/224.08</f>
        <v>0.56314709032488386</v>
      </c>
      <c r="K39">
        <f>AVERAGE(K37,Q37)</f>
        <v>-33.724341917122629</v>
      </c>
    </row>
    <row r="40" spans="1:17" x14ac:dyDescent="0.35">
      <c r="A40" t="s">
        <v>9</v>
      </c>
      <c r="B40">
        <f>AVERAGE(B36:B39)</f>
        <v>0.57980547707577601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Hanna van de Mortel</dc:creator>
  <cp:lastModifiedBy>Hanna van de Mortel</cp:lastModifiedBy>
  <dcterms:created xsi:type="dcterms:W3CDTF">2022-05-02T13:25:18Z</dcterms:created>
  <dcterms:modified xsi:type="dcterms:W3CDTF">2022-07-19T12:28:33Z</dcterms:modified>
</cp:coreProperties>
</file>