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<sst xmlns="http://schemas.openxmlformats.org/spreadsheetml/2006/main" count="288" uniqueCount="98">
  <si>
    <t>Studies</t>
  </si>
  <si>
    <t>Group</t>
  </si>
  <si>
    <t>Species</t>
  </si>
  <si>
    <t>Rate unit</t>
  </si>
  <si>
    <t>TA ctrl</t>
  </si>
  <si>
    <t>DIC ctrl</t>
  </si>
  <si>
    <t>Temp ctrl</t>
  </si>
  <si>
    <t>Sal ctrl</t>
  </si>
  <si>
    <t>Meyer et al. (2015)</t>
  </si>
  <si>
    <t>Algae</t>
  </si>
  <si>
    <t>Halimeda opuntia</t>
  </si>
  <si>
    <t>mmol/m²/hr</t>
  </si>
  <si>
    <t>Comeau et al. (2013)</t>
  </si>
  <si>
    <t>Hydrolithon reinboldii</t>
  </si>
  <si>
    <t>mmol/g/hr</t>
  </si>
  <si>
    <t>Johnson et al. (2021)</t>
  </si>
  <si>
    <t>Lithophyllum sp.</t>
  </si>
  <si>
    <t>Briggs-Carpenter et al. (2019)</t>
  </si>
  <si>
    <t>Porolithon onkodes</t>
  </si>
  <si>
    <t>Comeau et al. (2018), Comeau et al. (2019)</t>
  </si>
  <si>
    <t>Sporolithon durum</t>
  </si>
  <si>
    <t>Coral</t>
  </si>
  <si>
    <t>Acropora yongei</t>
  </si>
  <si>
    <t>Bove et al. (2020)</t>
  </si>
  <si>
    <t>Duncanopsammia axifuga</t>
  </si>
  <si>
    <t>Montastraea cavernosa</t>
  </si>
  <si>
    <t>Pavona cactus</t>
  </si>
  <si>
    <t>Comeau et al. (2019)</t>
  </si>
  <si>
    <t>Plesiastrea versipora</t>
  </si>
  <si>
    <t>Evensen-Edmunds et al. (2016)</t>
  </si>
  <si>
    <t>Pocillopora verrucosa</t>
  </si>
  <si>
    <t>Porites rus</t>
  </si>
  <si>
    <t>Okazaki et al. (2013)</t>
  </si>
  <si>
    <t>Siderastrea radians</t>
  </si>
  <si>
    <t>Solenastrea hyades</t>
  </si>
  <si>
    <t>Ries et al. (2009)</t>
  </si>
  <si>
    <t>Echino.</t>
  </si>
  <si>
    <t>Eucidaris tribuloides</t>
  </si>
  <si>
    <t>Uthicke-Fabricius et al. (2012)</t>
  </si>
  <si>
    <t>Foram.</t>
  </si>
  <si>
    <t>Marginopora vertebralis</t>
  </si>
  <si>
    <t>Manriquez et al. (2016)</t>
  </si>
  <si>
    <t>Gastro.</t>
  </si>
  <si>
    <t>Concholepas concholepas</t>
  </si>
  <si>
    <t>Littorina littorea</t>
  </si>
  <si>
    <t>Strombus alatus</t>
  </si>
  <si>
    <t>Urosalpinx cinerea</t>
  </si>
  <si>
    <t>Mollusk</t>
  </si>
  <si>
    <t>Argopecten irradians</t>
  </si>
  <si>
    <t>Gazeau et al. (2007)</t>
  </si>
  <si>
    <t>Crassostrea gigas</t>
  </si>
  <si>
    <t>Ries et al. (2009), Waldbusser et al. (2010)</t>
  </si>
  <si>
    <t>Crassostrea virginica</t>
  </si>
  <si>
    <t>Mercenaria mercenaria</t>
  </si>
  <si>
    <t>Mya arenaria</t>
  </si>
  <si>
    <t>Ries et al. (2009), Gazeau et al. (2007)</t>
  </si>
  <si>
    <t>Mytilus edulis</t>
  </si>
  <si>
    <t>Comeau et al. (2009), Comeau et al. (2010)</t>
  </si>
  <si>
    <t>Ptero.</t>
  </si>
  <si>
    <t>Limacina helicina</t>
  </si>
  <si>
    <t>Max TA</t>
  </si>
  <si>
    <t>Min TA</t>
  </si>
  <si>
    <t>dTA</t>
  </si>
  <si>
    <t>Lophelia pertusa</t>
  </si>
  <si>
    <t>Amphibalanus improvisus</t>
  </si>
  <si>
    <t>Marginopora rossi</t>
  </si>
  <si>
    <t>(86) Meyer et al. (2015)</t>
  </si>
  <si>
    <t>(86)</t>
  </si>
  <si>
    <t>(87) Comeau et al. (2013)</t>
  </si>
  <si>
    <t>(87)</t>
  </si>
  <si>
    <t>(88) Johnson et al. (2021)</t>
  </si>
  <si>
    <t>(88)</t>
  </si>
  <si>
    <t>(89) Briggs-Carpenter et al. (2019)</t>
  </si>
  <si>
    <t>(89)</t>
  </si>
  <si>
    <t>(90, 91) Comeau et al. (2018), Comeau et al. (2019)</t>
  </si>
  <si>
    <t>(90, 91)</t>
  </si>
  <si>
    <t>(92) Bove et al. (2020)</t>
  </si>
  <si>
    <t>(92)</t>
  </si>
  <si>
    <t>(91) Comeau et al. (2019)</t>
  </si>
  <si>
    <t>(91)</t>
  </si>
  <si>
    <t>(94) Evensen-Edmunds et al. (2016)</t>
  </si>
  <si>
    <t>(94)</t>
  </si>
  <si>
    <t>(82) Okazaki et al. (2013)</t>
  </si>
  <si>
    <t>(82)</t>
  </si>
  <si>
    <t>(96) Ries et al. (2009)</t>
  </si>
  <si>
    <t>(96)</t>
  </si>
  <si>
    <t>(98) Uthicke-Fabricius et al. (2012)</t>
  </si>
  <si>
    <t>(98)</t>
  </si>
  <si>
    <t>(81) Manriquez et al. (2016)</t>
  </si>
  <si>
    <t>(81)</t>
  </si>
  <si>
    <t>(99) Gazeau et al. (2007)</t>
  </si>
  <si>
    <t>(99)</t>
  </si>
  <si>
    <t>(80, 96) Ries et al. (2009), Waldbusser et al. (2010)</t>
  </si>
  <si>
    <t>(80, 96)</t>
  </si>
  <si>
    <t>(63, 96) Ries et al. (2009), Gazeau et al. (2007)</t>
  </si>
  <si>
    <t>(63, 96)</t>
  </si>
  <si>
    <t>(34) Comeau et al. (2009), Comeau et al. (2010)</t>
  </si>
  <si>
    <t>(34)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</si>
</sst>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i/>
      <sz val="11.0"/>
      <color theme="1"/>
      <name val="Times New Roman"/>
    </font>
    <font>
      <color theme="1"/>
      <name val="Times New Roman"/>
    </font>
    <font>
      <i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49" xfId="0" applyAlignment="1" applyFont="1" applyNumberForma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5">
        <v>2276.0</v>
      </c>
      <c r="F2" s="5">
        <v>1983.71</v>
      </c>
      <c r="G2" s="5">
        <v>25.4</v>
      </c>
      <c r="H2" s="5">
        <v>34.4</v>
      </c>
      <c r="J2" s="6"/>
    </row>
    <row r="3">
      <c r="A3" s="3" t="s">
        <v>12</v>
      </c>
      <c r="B3" s="3" t="s">
        <v>9</v>
      </c>
      <c r="C3" s="4" t="s">
        <v>13</v>
      </c>
      <c r="D3" s="3" t="s">
        <v>14</v>
      </c>
      <c r="E3" s="5">
        <v>2235.0</v>
      </c>
      <c r="F3" s="5">
        <v>1992.5</v>
      </c>
      <c r="G3" s="5">
        <v>27.0</v>
      </c>
      <c r="H3" s="5">
        <v>36.0</v>
      </c>
      <c r="J3" s="6"/>
    </row>
    <row r="4">
      <c r="A4" s="3" t="s">
        <v>15</v>
      </c>
      <c r="B4" s="3" t="s">
        <v>9</v>
      </c>
      <c r="C4" s="4" t="s">
        <v>16</v>
      </c>
      <c r="D4" s="3" t="s">
        <v>14</v>
      </c>
      <c r="E4" s="5">
        <v>2134.0</v>
      </c>
      <c r="F4" s="5">
        <v>1841.0</v>
      </c>
      <c r="G4" s="5">
        <v>29.2</v>
      </c>
      <c r="H4" s="5">
        <v>32.2</v>
      </c>
      <c r="J4" s="6"/>
    </row>
    <row r="5">
      <c r="A5" s="3" t="s">
        <v>17</v>
      </c>
      <c r="B5" s="3" t="s">
        <v>9</v>
      </c>
      <c r="C5" s="4" t="s">
        <v>18</v>
      </c>
      <c r="D5" s="3" t="s">
        <v>11</v>
      </c>
      <c r="E5" s="5">
        <v>2310.0</v>
      </c>
      <c r="F5" s="5">
        <v>1976.98</v>
      </c>
      <c r="G5" s="5">
        <v>26.9</v>
      </c>
      <c r="H5" s="5">
        <v>36.0</v>
      </c>
      <c r="J5" s="6"/>
    </row>
    <row r="6">
      <c r="A6" s="3" t="s">
        <v>19</v>
      </c>
      <c r="B6" s="3" t="s">
        <v>9</v>
      </c>
      <c r="C6" s="4" t="s">
        <v>20</v>
      </c>
      <c r="D6" s="3" t="s">
        <v>11</v>
      </c>
      <c r="E6" s="5">
        <f t="shared" ref="E6:E7" si="1">(2339+2357)/2</f>
        <v>2348</v>
      </c>
      <c r="F6" s="5">
        <f t="shared" ref="F6:F7" si="2">(2092+2087)/2</f>
        <v>2089.5</v>
      </c>
      <c r="G6" s="5">
        <f t="shared" ref="G6:G7" si="3">(20.4+20.65)/2</f>
        <v>20.525</v>
      </c>
      <c r="H6" s="5">
        <f t="shared" ref="H6:H7" si="4">(35.2+36.3)/2</f>
        <v>35.75</v>
      </c>
      <c r="J6" s="6"/>
    </row>
    <row r="7">
      <c r="A7" s="3" t="s">
        <v>19</v>
      </c>
      <c r="B7" s="3" t="s">
        <v>21</v>
      </c>
      <c r="C7" s="4" t="s">
        <v>22</v>
      </c>
      <c r="D7" s="3" t="s">
        <v>11</v>
      </c>
      <c r="E7" s="5">
        <f t="shared" si="1"/>
        <v>2348</v>
      </c>
      <c r="F7" s="5">
        <f t="shared" si="2"/>
        <v>2089.5</v>
      </c>
      <c r="G7" s="5">
        <f t="shared" si="3"/>
        <v>20.525</v>
      </c>
      <c r="H7" s="5">
        <f t="shared" si="4"/>
        <v>35.75</v>
      </c>
      <c r="J7" s="6"/>
    </row>
    <row r="8">
      <c r="A8" s="3" t="s">
        <v>23</v>
      </c>
      <c r="B8" s="3" t="s">
        <v>21</v>
      </c>
      <c r="C8" s="4" t="s">
        <v>24</v>
      </c>
      <c r="D8" s="3" t="s">
        <v>11</v>
      </c>
      <c r="E8" s="5">
        <v>2371.0</v>
      </c>
      <c r="F8" s="5">
        <v>1885.0</v>
      </c>
      <c r="G8" s="5">
        <v>27.0</v>
      </c>
      <c r="H8" s="5">
        <v>35.0</v>
      </c>
      <c r="J8" s="6"/>
    </row>
    <row r="9">
      <c r="A9" s="3" t="s">
        <v>23</v>
      </c>
      <c r="B9" s="3" t="s">
        <v>21</v>
      </c>
      <c r="C9" s="4" t="s">
        <v>25</v>
      </c>
      <c r="D9" s="3" t="s">
        <v>11</v>
      </c>
      <c r="E9" s="5">
        <v>2371.0</v>
      </c>
      <c r="F9" s="5">
        <v>1885.0</v>
      </c>
      <c r="G9" s="5">
        <v>27.0</v>
      </c>
      <c r="H9" s="5">
        <v>35.0</v>
      </c>
      <c r="J9" s="6"/>
    </row>
    <row r="10">
      <c r="A10" s="3" t="s">
        <v>12</v>
      </c>
      <c r="B10" s="3" t="s">
        <v>21</v>
      </c>
      <c r="C10" s="4" t="s">
        <v>26</v>
      </c>
      <c r="D10" s="3" t="s">
        <v>11</v>
      </c>
      <c r="E10" s="5">
        <v>2291.0</v>
      </c>
      <c r="F10" s="5">
        <v>1963.0</v>
      </c>
      <c r="G10" s="5">
        <v>27.2</v>
      </c>
      <c r="H10" s="5">
        <v>36.3</v>
      </c>
      <c r="J10" s="6"/>
    </row>
    <row r="11">
      <c r="A11" s="3" t="s">
        <v>27</v>
      </c>
      <c r="B11" s="3" t="s">
        <v>21</v>
      </c>
      <c r="C11" s="4" t="s">
        <v>28</v>
      </c>
      <c r="D11" s="3" t="s">
        <v>11</v>
      </c>
      <c r="E11" s="5">
        <v>2357.7</v>
      </c>
      <c r="F11" s="5">
        <v>2087.7</v>
      </c>
      <c r="G11" s="5">
        <v>20.6</v>
      </c>
      <c r="H11" s="5">
        <v>36.3</v>
      </c>
      <c r="J11" s="6"/>
    </row>
    <row r="12">
      <c r="A12" s="3" t="s">
        <v>29</v>
      </c>
      <c r="B12" s="3" t="s">
        <v>21</v>
      </c>
      <c r="C12" s="4" t="s">
        <v>30</v>
      </c>
      <c r="D12" s="3" t="s">
        <v>11</v>
      </c>
      <c r="E12" s="5">
        <v>2321.04</v>
      </c>
      <c r="F12" s="5">
        <v>1999.6</v>
      </c>
      <c r="G12" s="5">
        <v>27.02</v>
      </c>
      <c r="H12" s="5">
        <v>35.62</v>
      </c>
      <c r="J12" s="6"/>
    </row>
    <row r="13">
      <c r="A13" s="3" t="s">
        <v>12</v>
      </c>
      <c r="B13" s="3" t="s">
        <v>21</v>
      </c>
      <c r="C13" s="4" t="s">
        <v>31</v>
      </c>
      <c r="D13" s="3" t="s">
        <v>11</v>
      </c>
      <c r="E13" s="5">
        <v>2291.0</v>
      </c>
      <c r="F13" s="5">
        <v>1963.0</v>
      </c>
      <c r="G13" s="5">
        <v>27.25</v>
      </c>
      <c r="H13" s="5">
        <v>36.3</v>
      </c>
      <c r="J13" s="6"/>
    </row>
    <row r="14">
      <c r="A14" s="3" t="s">
        <v>32</v>
      </c>
      <c r="B14" s="3" t="s">
        <v>21</v>
      </c>
      <c r="C14" s="4" t="s">
        <v>33</v>
      </c>
      <c r="D14" s="3" t="s">
        <v>11</v>
      </c>
      <c r="E14" s="5">
        <v>2420.1</v>
      </c>
      <c r="F14" s="5">
        <v>2029.7</v>
      </c>
      <c r="G14" s="5">
        <v>25.73</v>
      </c>
      <c r="H14" s="5">
        <v>37.51</v>
      </c>
      <c r="J14" s="6"/>
    </row>
    <row r="15">
      <c r="A15" s="3" t="s">
        <v>32</v>
      </c>
      <c r="B15" s="3" t="s">
        <v>21</v>
      </c>
      <c r="C15" s="4" t="s">
        <v>34</v>
      </c>
      <c r="D15" s="3" t="s">
        <v>11</v>
      </c>
      <c r="E15" s="5">
        <v>2424.2</v>
      </c>
      <c r="F15" s="5">
        <v>2028.7</v>
      </c>
      <c r="G15" s="5">
        <v>25.52</v>
      </c>
      <c r="H15" s="5">
        <v>38.01</v>
      </c>
      <c r="J15" s="6"/>
    </row>
    <row r="16">
      <c r="A16" s="3" t="s">
        <v>35</v>
      </c>
      <c r="B16" s="3" t="s">
        <v>36</v>
      </c>
      <c r="C16" s="4" t="s">
        <v>37</v>
      </c>
      <c r="D16" s="3" t="s">
        <v>14</v>
      </c>
      <c r="E16" s="5">
        <v>1744.0</v>
      </c>
      <c r="F16" s="5">
        <v>1563.0</v>
      </c>
      <c r="G16" s="5">
        <v>25.1</v>
      </c>
      <c r="H16" s="5">
        <v>31.8</v>
      </c>
      <c r="J16" s="6"/>
    </row>
    <row r="17">
      <c r="A17" s="3" t="s">
        <v>38</v>
      </c>
      <c r="B17" s="3" t="s">
        <v>39</v>
      </c>
      <c r="C17" s="4" t="s">
        <v>40</v>
      </c>
      <c r="D17" s="3" t="s">
        <v>14</v>
      </c>
      <c r="E17" s="5">
        <v>2332.0</v>
      </c>
      <c r="F17" s="5">
        <v>1927.0</v>
      </c>
      <c r="G17" s="5">
        <v>28.5</v>
      </c>
      <c r="H17" s="5">
        <v>35.0</v>
      </c>
      <c r="J17" s="6"/>
    </row>
    <row r="18">
      <c r="A18" s="3" t="s">
        <v>41</v>
      </c>
      <c r="B18" s="3" t="s">
        <v>42</v>
      </c>
      <c r="C18" s="4" t="s">
        <v>43</v>
      </c>
      <c r="D18" s="3" t="s">
        <v>14</v>
      </c>
      <c r="E18" s="5">
        <v>1788.4</v>
      </c>
      <c r="F18" s="5">
        <v>1681.5</v>
      </c>
      <c r="G18" s="5">
        <v>17.0</v>
      </c>
      <c r="H18" s="5">
        <v>34.54</v>
      </c>
      <c r="J18" s="6"/>
    </row>
    <row r="19">
      <c r="A19" s="3" t="s">
        <v>35</v>
      </c>
      <c r="B19" s="3" t="s">
        <v>42</v>
      </c>
      <c r="C19" s="4" t="s">
        <v>44</v>
      </c>
      <c r="D19" s="3" t="s">
        <v>14</v>
      </c>
      <c r="E19" s="5">
        <v>1770.0</v>
      </c>
      <c r="F19" s="5">
        <v>1568.0</v>
      </c>
      <c r="G19" s="5">
        <v>25.1</v>
      </c>
      <c r="H19" s="5">
        <v>31.8</v>
      </c>
      <c r="J19" s="6"/>
    </row>
    <row r="20">
      <c r="A20" s="3" t="s">
        <v>35</v>
      </c>
      <c r="B20" s="3" t="s">
        <v>42</v>
      </c>
      <c r="C20" s="4" t="s">
        <v>45</v>
      </c>
      <c r="D20" s="3" t="s">
        <v>14</v>
      </c>
      <c r="E20" s="5">
        <v>1770.0</v>
      </c>
      <c r="F20" s="5">
        <v>1568.0</v>
      </c>
      <c r="G20" s="5">
        <v>25.1</v>
      </c>
      <c r="H20" s="5">
        <v>31.8</v>
      </c>
      <c r="J20" s="6"/>
    </row>
    <row r="21">
      <c r="A21" s="3" t="s">
        <v>35</v>
      </c>
      <c r="B21" s="3" t="s">
        <v>42</v>
      </c>
      <c r="C21" s="4" t="s">
        <v>46</v>
      </c>
      <c r="D21" s="3" t="s">
        <v>14</v>
      </c>
      <c r="E21" s="5">
        <v>1770.0</v>
      </c>
      <c r="F21" s="5">
        <v>1568.0</v>
      </c>
      <c r="G21" s="5">
        <v>25.1</v>
      </c>
      <c r="H21" s="5">
        <v>31.8</v>
      </c>
      <c r="J21" s="6"/>
    </row>
    <row r="22">
      <c r="A22" s="3" t="s">
        <v>35</v>
      </c>
      <c r="B22" s="3" t="s">
        <v>47</v>
      </c>
      <c r="C22" s="4" t="s">
        <v>48</v>
      </c>
      <c r="D22" s="3" t="s">
        <v>14</v>
      </c>
      <c r="E22" s="5">
        <v>1833.0</v>
      </c>
      <c r="F22" s="5">
        <v>1598.0</v>
      </c>
      <c r="G22" s="5">
        <v>25.1</v>
      </c>
      <c r="H22" s="5">
        <v>31.8</v>
      </c>
      <c r="J22" s="6"/>
    </row>
    <row r="23">
      <c r="A23" s="3" t="s">
        <v>49</v>
      </c>
      <c r="B23" s="3" t="s">
        <v>47</v>
      </c>
      <c r="C23" s="4" t="s">
        <v>50</v>
      </c>
      <c r="D23" s="3" t="s">
        <v>14</v>
      </c>
      <c r="E23" s="5">
        <f>(2445+2460.7+2452.4)/3</f>
        <v>2452.7</v>
      </c>
      <c r="F23" s="5">
        <f>average(2195.5, 2215.4,2207.7)</f>
        <v>2206.2</v>
      </c>
      <c r="G23" s="5">
        <v>18.9</v>
      </c>
      <c r="H23" s="5">
        <v>34.0</v>
      </c>
      <c r="J23" s="6"/>
    </row>
    <row r="24">
      <c r="A24" s="3" t="s">
        <v>51</v>
      </c>
      <c r="B24" s="3" t="s">
        <v>47</v>
      </c>
      <c r="C24" s="4" t="s">
        <v>52</v>
      </c>
      <c r="D24" s="3" t="s">
        <v>14</v>
      </c>
      <c r="E24" s="5">
        <f>(1833+((1870+1935)/2))/2</f>
        <v>1867.75</v>
      </c>
      <c r="F24" s="5">
        <f>(1598+1942)/2</f>
        <v>1770</v>
      </c>
      <c r="G24" s="5">
        <v>25.1</v>
      </c>
      <c r="H24" s="5">
        <v>31.8</v>
      </c>
      <c r="J24" s="6"/>
    </row>
    <row r="25">
      <c r="A25" s="3" t="s">
        <v>35</v>
      </c>
      <c r="B25" s="3" t="s">
        <v>47</v>
      </c>
      <c r="C25" s="4" t="s">
        <v>53</v>
      </c>
      <c r="D25" s="3" t="s">
        <v>14</v>
      </c>
      <c r="E25" s="5">
        <v>1833.0</v>
      </c>
      <c r="F25" s="5">
        <v>1598.0</v>
      </c>
      <c r="G25" s="5">
        <v>25.1</v>
      </c>
      <c r="H25" s="5">
        <v>31.8</v>
      </c>
      <c r="J25" s="6"/>
    </row>
    <row r="26">
      <c r="A26" s="3" t="s">
        <v>35</v>
      </c>
      <c r="B26" s="3" t="s">
        <v>47</v>
      </c>
      <c r="C26" s="4" t="s">
        <v>54</v>
      </c>
      <c r="D26" s="3" t="s">
        <v>14</v>
      </c>
      <c r="E26" s="5">
        <v>1833.0</v>
      </c>
      <c r="F26" s="5">
        <v>1598.0</v>
      </c>
      <c r="G26" s="5">
        <v>25.1</v>
      </c>
      <c r="H26" s="5">
        <v>31.8</v>
      </c>
      <c r="J26" s="6"/>
    </row>
    <row r="27">
      <c r="A27" s="3" t="s">
        <v>55</v>
      </c>
      <c r="B27" s="3" t="s">
        <v>47</v>
      </c>
      <c r="C27" s="4" t="s">
        <v>56</v>
      </c>
      <c r="D27" s="3" t="s">
        <v>14</v>
      </c>
      <c r="E27" s="5">
        <f>(1833+2421)/2</f>
        <v>2127</v>
      </c>
      <c r="F27" s="5">
        <f>(2170+1598)/2</f>
        <v>1884</v>
      </c>
      <c r="G27" s="5">
        <v>22.5</v>
      </c>
      <c r="H27" s="5">
        <f>(30+31.8)/2</f>
        <v>30.9</v>
      </c>
      <c r="J27" s="6"/>
    </row>
    <row r="28">
      <c r="A28" s="3" t="s">
        <v>57</v>
      </c>
      <c r="B28" s="3" t="s">
        <v>58</v>
      </c>
      <c r="C28" s="4" t="s">
        <v>59</v>
      </c>
      <c r="D28" s="3" t="s">
        <v>14</v>
      </c>
      <c r="E28" s="5">
        <f>(2271+2294)/2</f>
        <v>2282.5</v>
      </c>
      <c r="F28" s="5">
        <f>(2132+2104)/2</f>
        <v>2118</v>
      </c>
      <c r="G28" s="5">
        <f>(0.5+4.2)/2</f>
        <v>2.35</v>
      </c>
      <c r="H28" s="5">
        <v>34.8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</v>
      </c>
      <c r="B1" s="7" t="s">
        <v>60</v>
      </c>
      <c r="C1" s="7" t="s">
        <v>61</v>
      </c>
      <c r="D1" s="7" t="s">
        <v>62</v>
      </c>
    </row>
    <row r="2">
      <c r="A2" s="7" t="s">
        <v>10</v>
      </c>
      <c r="B2" s="7">
        <v>2286.0</v>
      </c>
      <c r="C2" s="7">
        <v>2276.0</v>
      </c>
      <c r="D2" s="8">
        <f t="shared" ref="D2:D34" si="1">B2-C2</f>
        <v>10</v>
      </c>
    </row>
    <row r="3">
      <c r="A3" s="7" t="s">
        <v>13</v>
      </c>
      <c r="B3" s="7">
        <v>2347.0</v>
      </c>
      <c r="C3" s="7">
        <v>2322.0</v>
      </c>
      <c r="D3" s="8">
        <f t="shared" si="1"/>
        <v>25</v>
      </c>
    </row>
    <row r="4">
      <c r="A4" s="7" t="s">
        <v>13</v>
      </c>
      <c r="B4" s="7">
        <v>2375.0</v>
      </c>
      <c r="C4" s="7">
        <v>2341.0</v>
      </c>
      <c r="D4" s="8">
        <f t="shared" si="1"/>
        <v>34</v>
      </c>
    </row>
    <row r="5">
      <c r="A5" s="7" t="s">
        <v>16</v>
      </c>
      <c r="B5" s="7">
        <v>2134.0</v>
      </c>
      <c r="C5" s="7">
        <v>2126.0</v>
      </c>
      <c r="D5" s="8">
        <f t="shared" si="1"/>
        <v>8</v>
      </c>
    </row>
    <row r="6">
      <c r="A6" s="7" t="s">
        <v>18</v>
      </c>
      <c r="B6" s="7">
        <v>2315.4</v>
      </c>
      <c r="C6" s="7">
        <v>2271.2</v>
      </c>
      <c r="D6" s="8">
        <f t="shared" si="1"/>
        <v>44.2</v>
      </c>
    </row>
    <row r="7">
      <c r="A7" s="7" t="s">
        <v>20</v>
      </c>
      <c r="B7" s="7">
        <v>3356.0</v>
      </c>
      <c r="C7" s="7">
        <v>1504.0</v>
      </c>
      <c r="D7" s="8">
        <f t="shared" si="1"/>
        <v>1852</v>
      </c>
    </row>
    <row r="8">
      <c r="A8" s="7" t="s">
        <v>22</v>
      </c>
      <c r="B8" s="7">
        <v>3356.0</v>
      </c>
      <c r="C8" s="7">
        <v>1504.0</v>
      </c>
      <c r="D8" s="8">
        <f t="shared" si="1"/>
        <v>1852</v>
      </c>
    </row>
    <row r="9">
      <c r="A9" s="7" t="s">
        <v>24</v>
      </c>
      <c r="B9" s="7">
        <v>2381.0</v>
      </c>
      <c r="C9" s="7">
        <v>2358.0</v>
      </c>
      <c r="D9" s="8">
        <f t="shared" si="1"/>
        <v>23</v>
      </c>
    </row>
    <row r="10">
      <c r="A10" s="7" t="s">
        <v>63</v>
      </c>
      <c r="B10" s="7">
        <v>2255.0</v>
      </c>
      <c r="C10" s="7">
        <v>2203.0</v>
      </c>
      <c r="D10" s="8">
        <f t="shared" si="1"/>
        <v>52</v>
      </c>
    </row>
    <row r="11">
      <c r="A11" s="7" t="s">
        <v>25</v>
      </c>
      <c r="B11" s="7">
        <v>2381.0</v>
      </c>
      <c r="C11" s="7">
        <v>2358.0</v>
      </c>
      <c r="D11" s="8">
        <f t="shared" si="1"/>
        <v>23</v>
      </c>
    </row>
    <row r="12">
      <c r="A12" s="7" t="s">
        <v>26</v>
      </c>
      <c r="B12" s="7">
        <v>2312.0</v>
      </c>
      <c r="C12" s="7">
        <v>2260.0</v>
      </c>
      <c r="D12" s="8">
        <f t="shared" si="1"/>
        <v>52</v>
      </c>
    </row>
    <row r="13">
      <c r="A13" s="7" t="s">
        <v>28</v>
      </c>
      <c r="B13" s="7">
        <v>2361.0</v>
      </c>
      <c r="C13" s="7">
        <v>2356.0</v>
      </c>
      <c r="D13" s="8">
        <f t="shared" si="1"/>
        <v>5</v>
      </c>
    </row>
    <row r="14">
      <c r="A14" s="7" t="s">
        <v>30</v>
      </c>
      <c r="B14" s="7">
        <v>2321.04</v>
      </c>
      <c r="C14" s="7">
        <v>2321.04</v>
      </c>
      <c r="D14" s="8">
        <f t="shared" si="1"/>
        <v>0</v>
      </c>
    </row>
    <row r="15">
      <c r="A15" s="7" t="s">
        <v>31</v>
      </c>
      <c r="B15" s="7">
        <v>2312.0</v>
      </c>
      <c r="C15" s="7">
        <v>2260.0</v>
      </c>
      <c r="D15" s="8">
        <f t="shared" si="1"/>
        <v>52</v>
      </c>
    </row>
    <row r="16">
      <c r="A16" s="7" t="s">
        <v>33</v>
      </c>
      <c r="B16" s="7">
        <v>2895.4</v>
      </c>
      <c r="C16" s="7">
        <v>1973.5</v>
      </c>
      <c r="D16" s="8">
        <f t="shared" si="1"/>
        <v>921.9</v>
      </c>
    </row>
    <row r="17">
      <c r="A17" s="7" t="s">
        <v>34</v>
      </c>
      <c r="B17" s="7">
        <v>2895.4</v>
      </c>
      <c r="C17" s="7">
        <v>2067.0</v>
      </c>
      <c r="D17" s="8">
        <f t="shared" si="1"/>
        <v>828.4</v>
      </c>
    </row>
    <row r="18">
      <c r="A18" s="7" t="s">
        <v>64</v>
      </c>
      <c r="B18" s="7">
        <v>1978.0</v>
      </c>
      <c r="C18" s="7">
        <v>1833.1</v>
      </c>
      <c r="D18" s="8">
        <f t="shared" si="1"/>
        <v>144.9</v>
      </c>
    </row>
    <row r="19">
      <c r="A19" s="7" t="s">
        <v>37</v>
      </c>
      <c r="B19" s="7">
        <v>1891.0</v>
      </c>
      <c r="C19" s="7">
        <v>1744.0</v>
      </c>
      <c r="D19" s="8">
        <f t="shared" si="1"/>
        <v>147</v>
      </c>
    </row>
    <row r="20">
      <c r="A20" s="7" t="s">
        <v>65</v>
      </c>
      <c r="B20" s="7">
        <v>2127.0</v>
      </c>
      <c r="C20" s="7">
        <v>2036.0</v>
      </c>
      <c r="D20" s="8">
        <f t="shared" si="1"/>
        <v>91</v>
      </c>
    </row>
    <row r="21">
      <c r="A21" s="7" t="s">
        <v>40</v>
      </c>
      <c r="B21" s="7">
        <v>2335.0</v>
      </c>
      <c r="C21" s="7">
        <v>2320.0</v>
      </c>
      <c r="D21" s="8">
        <f t="shared" si="1"/>
        <v>15</v>
      </c>
    </row>
    <row r="22">
      <c r="A22" s="7" t="s">
        <v>40</v>
      </c>
      <c r="B22" s="7">
        <v>2827.0</v>
      </c>
      <c r="C22" s="7">
        <v>2309.0</v>
      </c>
      <c r="D22" s="8">
        <f t="shared" si="1"/>
        <v>518</v>
      </c>
    </row>
    <row r="23">
      <c r="A23" s="7" t="s">
        <v>40</v>
      </c>
      <c r="B23" s="7">
        <v>2275.0</v>
      </c>
      <c r="C23" s="7">
        <v>2267.0</v>
      </c>
      <c r="D23" s="8">
        <f t="shared" si="1"/>
        <v>8</v>
      </c>
    </row>
    <row r="24">
      <c r="A24" s="7" t="s">
        <v>43</v>
      </c>
      <c r="B24" s="7">
        <v>1942.44</v>
      </c>
      <c r="C24" s="7">
        <v>1692.22</v>
      </c>
      <c r="D24" s="8">
        <f t="shared" si="1"/>
        <v>250.22</v>
      </c>
    </row>
    <row r="25">
      <c r="A25" s="7" t="s">
        <v>44</v>
      </c>
      <c r="B25" s="7">
        <v>2079.0</v>
      </c>
      <c r="C25" s="7">
        <v>1770.0</v>
      </c>
      <c r="D25" s="8">
        <f t="shared" si="1"/>
        <v>309</v>
      </c>
    </row>
    <row r="26">
      <c r="A26" s="7" t="s">
        <v>45</v>
      </c>
      <c r="B26" s="7">
        <v>2079.0</v>
      </c>
      <c r="C26" s="7">
        <v>1770.0</v>
      </c>
      <c r="D26" s="8">
        <f t="shared" si="1"/>
        <v>309</v>
      </c>
    </row>
    <row r="27">
      <c r="A27" s="7" t="s">
        <v>46</v>
      </c>
      <c r="B27" s="7">
        <v>2079.0</v>
      </c>
      <c r="C27" s="7">
        <v>1770.0</v>
      </c>
      <c r="D27" s="8">
        <f t="shared" si="1"/>
        <v>309</v>
      </c>
    </row>
    <row r="28">
      <c r="A28" s="7" t="s">
        <v>48</v>
      </c>
      <c r="B28" s="7">
        <v>2063.0</v>
      </c>
      <c r="C28" s="7">
        <v>1833.0</v>
      </c>
      <c r="D28" s="8">
        <f t="shared" si="1"/>
        <v>230</v>
      </c>
    </row>
    <row r="29">
      <c r="A29" s="7" t="s">
        <v>50</v>
      </c>
      <c r="B29" s="7">
        <v>2968.0</v>
      </c>
      <c r="C29" s="7">
        <v>2645.0</v>
      </c>
      <c r="D29" s="8">
        <f t="shared" si="1"/>
        <v>323</v>
      </c>
    </row>
    <row r="30">
      <c r="A30" s="7" t="s">
        <v>52</v>
      </c>
      <c r="B30" s="7">
        <v>3706.3</v>
      </c>
      <c r="C30" s="7">
        <v>443.5</v>
      </c>
      <c r="D30" s="8">
        <f t="shared" si="1"/>
        <v>3262.8</v>
      </c>
    </row>
    <row r="31">
      <c r="A31" s="7" t="s">
        <v>53</v>
      </c>
      <c r="B31" s="7">
        <v>2063.0</v>
      </c>
      <c r="C31" s="7">
        <v>1833.0</v>
      </c>
      <c r="D31" s="8">
        <f t="shared" si="1"/>
        <v>230</v>
      </c>
    </row>
    <row r="32">
      <c r="A32" s="7" t="s">
        <v>54</v>
      </c>
      <c r="B32" s="7">
        <v>2063.0</v>
      </c>
      <c r="C32" s="7">
        <v>1833.0</v>
      </c>
      <c r="D32" s="8">
        <f t="shared" si="1"/>
        <v>230</v>
      </c>
    </row>
    <row r="33">
      <c r="A33" s="7" t="s">
        <v>56</v>
      </c>
      <c r="B33" s="7">
        <v>2641.0</v>
      </c>
      <c r="C33" s="7">
        <v>1833.0</v>
      </c>
      <c r="D33" s="8">
        <f t="shared" si="1"/>
        <v>808</v>
      </c>
    </row>
    <row r="34">
      <c r="A34" s="7" t="s">
        <v>59</v>
      </c>
      <c r="B34" s="7">
        <v>2298.0</v>
      </c>
      <c r="C34" s="7">
        <v>2271.0</v>
      </c>
      <c r="D34" s="8">
        <f t="shared" si="1"/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  <c r="B1" s="3" t="s">
        <v>9</v>
      </c>
      <c r="C1" s="4" t="s">
        <v>10</v>
      </c>
      <c r="E1" s="7" t="s">
        <v>66</v>
      </c>
      <c r="G1" s="9" t="s">
        <v>67</v>
      </c>
    </row>
    <row r="2">
      <c r="A2" s="3" t="s">
        <v>12</v>
      </c>
      <c r="B2" s="3" t="s">
        <v>9</v>
      </c>
      <c r="C2" s="4" t="s">
        <v>13</v>
      </c>
      <c r="E2" s="7" t="s">
        <v>68</v>
      </c>
      <c r="G2" s="9" t="s">
        <v>69</v>
      </c>
    </row>
    <row r="3">
      <c r="A3" s="3" t="s">
        <v>15</v>
      </c>
      <c r="B3" s="3" t="s">
        <v>9</v>
      </c>
      <c r="C3" s="4" t="s">
        <v>16</v>
      </c>
      <c r="E3" s="7" t="s">
        <v>70</v>
      </c>
      <c r="G3" s="9" t="s">
        <v>71</v>
      </c>
    </row>
    <row r="4">
      <c r="A4" s="3" t="s">
        <v>17</v>
      </c>
      <c r="B4" s="3" t="s">
        <v>9</v>
      </c>
      <c r="C4" s="4" t="s">
        <v>18</v>
      </c>
      <c r="E4" s="7" t="s">
        <v>72</v>
      </c>
      <c r="G4" s="9" t="s">
        <v>73</v>
      </c>
    </row>
    <row r="5">
      <c r="A5" s="3" t="s">
        <v>19</v>
      </c>
      <c r="B5" s="3" t="s">
        <v>9</v>
      </c>
      <c r="C5" s="4" t="s">
        <v>20</v>
      </c>
      <c r="E5" s="7" t="s">
        <v>74</v>
      </c>
      <c r="G5" s="9" t="s">
        <v>75</v>
      </c>
    </row>
    <row r="6">
      <c r="A6" s="3" t="s">
        <v>19</v>
      </c>
      <c r="B6" s="3" t="s">
        <v>21</v>
      </c>
      <c r="C6" s="4" t="s">
        <v>22</v>
      </c>
      <c r="E6" s="7" t="s">
        <v>74</v>
      </c>
      <c r="G6" s="9" t="s">
        <v>75</v>
      </c>
    </row>
    <row r="7">
      <c r="A7" s="3" t="s">
        <v>23</v>
      </c>
      <c r="B7" s="3" t="s">
        <v>21</v>
      </c>
      <c r="C7" s="4" t="s">
        <v>24</v>
      </c>
      <c r="E7" s="7" t="s">
        <v>76</v>
      </c>
      <c r="G7" s="9" t="s">
        <v>77</v>
      </c>
    </row>
    <row r="8">
      <c r="A8" s="3" t="s">
        <v>23</v>
      </c>
      <c r="B8" s="3" t="s">
        <v>21</v>
      </c>
      <c r="C8" s="4" t="s">
        <v>25</v>
      </c>
      <c r="E8" s="7" t="s">
        <v>76</v>
      </c>
      <c r="G8" s="9" t="s">
        <v>77</v>
      </c>
    </row>
    <row r="9">
      <c r="A9" s="3" t="s">
        <v>12</v>
      </c>
      <c r="B9" s="3" t="s">
        <v>21</v>
      </c>
      <c r="C9" s="4" t="s">
        <v>26</v>
      </c>
      <c r="E9" s="7" t="s">
        <v>68</v>
      </c>
      <c r="G9" s="9" t="s">
        <v>69</v>
      </c>
    </row>
    <row r="10">
      <c r="A10" s="3" t="s">
        <v>27</v>
      </c>
      <c r="B10" s="3" t="s">
        <v>21</v>
      </c>
      <c r="C10" s="4" t="s">
        <v>28</v>
      </c>
      <c r="E10" s="7" t="s">
        <v>78</v>
      </c>
      <c r="G10" s="9" t="s">
        <v>79</v>
      </c>
    </row>
    <row r="11">
      <c r="A11" s="3" t="s">
        <v>29</v>
      </c>
      <c r="B11" s="3" t="s">
        <v>21</v>
      </c>
      <c r="C11" s="4" t="s">
        <v>30</v>
      </c>
      <c r="E11" s="7" t="s">
        <v>80</v>
      </c>
      <c r="G11" s="9" t="s">
        <v>81</v>
      </c>
    </row>
    <row r="12">
      <c r="A12" s="3" t="s">
        <v>12</v>
      </c>
      <c r="B12" s="3" t="s">
        <v>21</v>
      </c>
      <c r="C12" s="4" t="s">
        <v>31</v>
      </c>
      <c r="E12" s="7" t="s">
        <v>68</v>
      </c>
      <c r="G12" s="9" t="s">
        <v>69</v>
      </c>
    </row>
    <row r="13">
      <c r="A13" s="3" t="s">
        <v>32</v>
      </c>
      <c r="B13" s="3" t="s">
        <v>21</v>
      </c>
      <c r="C13" s="4" t="s">
        <v>33</v>
      </c>
      <c r="E13" s="7" t="s">
        <v>82</v>
      </c>
      <c r="G13" s="9" t="s">
        <v>83</v>
      </c>
    </row>
    <row r="14">
      <c r="A14" s="3" t="s">
        <v>32</v>
      </c>
      <c r="B14" s="3" t="s">
        <v>21</v>
      </c>
      <c r="C14" s="4" t="s">
        <v>34</v>
      </c>
      <c r="E14" s="7" t="s">
        <v>82</v>
      </c>
      <c r="G14" s="9" t="s">
        <v>83</v>
      </c>
    </row>
    <row r="15">
      <c r="A15" s="3" t="s">
        <v>35</v>
      </c>
      <c r="B15" s="3" t="s">
        <v>36</v>
      </c>
      <c r="C15" s="4" t="s">
        <v>37</v>
      </c>
      <c r="E15" s="7" t="s">
        <v>84</v>
      </c>
      <c r="G15" s="9" t="s">
        <v>85</v>
      </c>
    </row>
    <row r="16">
      <c r="A16" s="3" t="s">
        <v>38</v>
      </c>
      <c r="B16" s="3" t="s">
        <v>39</v>
      </c>
      <c r="C16" s="4" t="s">
        <v>40</v>
      </c>
      <c r="E16" s="7" t="s">
        <v>86</v>
      </c>
      <c r="G16" s="9" t="s">
        <v>87</v>
      </c>
    </row>
    <row r="17">
      <c r="A17" s="3" t="s">
        <v>41</v>
      </c>
      <c r="B17" s="3" t="s">
        <v>42</v>
      </c>
      <c r="C17" s="4" t="s">
        <v>43</v>
      </c>
      <c r="E17" s="7" t="s">
        <v>88</v>
      </c>
      <c r="G17" s="9" t="s">
        <v>89</v>
      </c>
    </row>
    <row r="18">
      <c r="A18" s="3" t="s">
        <v>35</v>
      </c>
      <c r="B18" s="3" t="s">
        <v>42</v>
      </c>
      <c r="C18" s="4" t="s">
        <v>44</v>
      </c>
      <c r="E18" s="7" t="s">
        <v>84</v>
      </c>
      <c r="G18" s="9" t="s">
        <v>85</v>
      </c>
    </row>
    <row r="19">
      <c r="A19" s="3" t="s">
        <v>35</v>
      </c>
      <c r="B19" s="3" t="s">
        <v>42</v>
      </c>
      <c r="C19" s="4" t="s">
        <v>45</v>
      </c>
      <c r="E19" s="7" t="s">
        <v>84</v>
      </c>
      <c r="G19" s="9" t="s">
        <v>85</v>
      </c>
    </row>
    <row r="20">
      <c r="A20" s="3" t="s">
        <v>35</v>
      </c>
      <c r="B20" s="3" t="s">
        <v>42</v>
      </c>
      <c r="C20" s="4" t="s">
        <v>46</v>
      </c>
      <c r="E20" s="7" t="s">
        <v>84</v>
      </c>
      <c r="G20" s="9" t="s">
        <v>85</v>
      </c>
    </row>
    <row r="21">
      <c r="A21" s="3" t="s">
        <v>35</v>
      </c>
      <c r="B21" s="3" t="s">
        <v>47</v>
      </c>
      <c r="C21" s="4" t="s">
        <v>48</v>
      </c>
      <c r="E21" s="7" t="s">
        <v>84</v>
      </c>
      <c r="G21" s="9" t="s">
        <v>85</v>
      </c>
    </row>
    <row r="22">
      <c r="A22" s="3" t="s">
        <v>49</v>
      </c>
      <c r="B22" s="3" t="s">
        <v>47</v>
      </c>
      <c r="C22" s="4" t="s">
        <v>50</v>
      </c>
      <c r="E22" s="7" t="s">
        <v>90</v>
      </c>
      <c r="G22" s="9" t="s">
        <v>91</v>
      </c>
    </row>
    <row r="23">
      <c r="A23" s="3" t="s">
        <v>51</v>
      </c>
      <c r="B23" s="3" t="s">
        <v>47</v>
      </c>
      <c r="C23" s="4" t="s">
        <v>52</v>
      </c>
      <c r="E23" s="7" t="s">
        <v>92</v>
      </c>
      <c r="G23" s="9" t="s">
        <v>93</v>
      </c>
    </row>
    <row r="24">
      <c r="A24" s="3" t="s">
        <v>35</v>
      </c>
      <c r="B24" s="3" t="s">
        <v>47</v>
      </c>
      <c r="C24" s="4" t="s">
        <v>53</v>
      </c>
      <c r="E24" s="7" t="s">
        <v>84</v>
      </c>
      <c r="G24" s="9" t="s">
        <v>85</v>
      </c>
    </row>
    <row r="25">
      <c r="A25" s="3" t="s">
        <v>35</v>
      </c>
      <c r="B25" s="3" t="s">
        <v>47</v>
      </c>
      <c r="C25" s="4" t="s">
        <v>54</v>
      </c>
      <c r="E25" s="7" t="s">
        <v>84</v>
      </c>
      <c r="G25" s="9" t="s">
        <v>85</v>
      </c>
    </row>
    <row r="26">
      <c r="A26" s="3" t="s">
        <v>55</v>
      </c>
      <c r="B26" s="3" t="s">
        <v>47</v>
      </c>
      <c r="C26" s="4" t="s">
        <v>56</v>
      </c>
      <c r="E26" s="7" t="s">
        <v>94</v>
      </c>
      <c r="G26" s="9" t="s">
        <v>95</v>
      </c>
    </row>
    <row r="27">
      <c r="A27" s="3" t="s">
        <v>57</v>
      </c>
      <c r="B27" s="3" t="s">
        <v>58</v>
      </c>
      <c r="C27" s="4" t="s">
        <v>59</v>
      </c>
      <c r="E27" s="7" t="s">
        <v>96</v>
      </c>
      <c r="G27" s="9" t="s">
        <v>97</v>
      </c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</sheetData>
  <drawing r:id="rId1"/>
</worksheet>
</file>