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hannesdatta/Dropbox/Tilburg on Dropbox/Projects/GfK Singapore/shared/Revision/second_revision/supporting_documents/"/>
    </mc:Choice>
  </mc:AlternateContent>
  <xr:revisionPtr revIDLastSave="0" documentId="13_ncr:1_{FE819DA4-AA42-CB46-AB86-1C32AD78F56B}" xr6:coauthVersionLast="47" xr6:coauthVersionMax="47" xr10:uidLastSave="{00000000-0000-0000-0000-000000000000}"/>
  <bookViews>
    <workbookView xWindow="35800" yWindow="-3080" windowWidth="26100" windowHeight="20720" xr2:uid="{D9BE82FD-22A6-7E45-B8F4-F08CFC183ABC}"/>
  </bookViews>
  <sheets>
    <sheet name="PDI and EM-DM" sheetId="1" r:id="rId1"/>
    <sheet name="World_Bank_Income" sheetId="2" r:id="rId2"/>
  </sheets>
  <externalReferences>
    <externalReference r:id="rId3"/>
  </externalReferences>
  <definedNames>
    <definedName name="_xlnm._FilterDatabase" localSheetId="0" hidden="1">'PDI and EM-DM'!$A$6:$L$72</definedName>
    <definedName name="_xlnm._FilterDatabase" localSheetId="1" hidden="1">World_Bank_Income!$A$11:$HN$229</definedName>
    <definedName name="_Key1" localSheetId="1" hidden="1">#REF!</definedName>
    <definedName name="_Key1" hidden="1">#REF!</definedName>
    <definedName name="_Order1" hidden="1">255</definedName>
    <definedName name="_Sort" localSheetId="1" hidden="1">#REF!</definedName>
    <definedName name="_Sort" hidden="1">#REF!</definedName>
    <definedName name="_xlnm.Print_Area" localSheetId="1">World_Bank_Income!$B$1:$C$240</definedName>
    <definedName name="_xlnm.Print_Titles" localSheetId="1">World_Bank_Income!$1:$11</definedName>
  </definedName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75" i="1" l="1"/>
  <c r="J7" i="1"/>
  <c r="K7" i="1"/>
  <c r="L7" i="1"/>
  <c r="J8" i="1"/>
  <c r="K8" i="1"/>
  <c r="L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K9" i="1"/>
  <c r="L9" i="1"/>
  <c r="K10" i="1"/>
  <c r="L10" i="1"/>
  <c r="K11" i="1"/>
  <c r="L11" i="1"/>
  <c r="K12" i="1"/>
  <c r="L12" i="1"/>
  <c r="K13" i="1"/>
  <c r="L13" i="1"/>
  <c r="K14" i="1"/>
  <c r="L14" i="1"/>
  <c r="K15" i="1"/>
  <c r="L15" i="1"/>
  <c r="K16" i="1"/>
  <c r="L16" i="1"/>
  <c r="K17" i="1"/>
  <c r="L17" i="1"/>
  <c r="K18" i="1"/>
  <c r="L18" i="1"/>
  <c r="K19" i="1"/>
  <c r="L19" i="1"/>
  <c r="K20" i="1"/>
  <c r="L20" i="1"/>
  <c r="K21" i="1"/>
  <c r="L21" i="1"/>
  <c r="K22" i="1"/>
  <c r="L22" i="1"/>
  <c r="K23" i="1"/>
  <c r="L23" i="1"/>
  <c r="K24" i="1"/>
  <c r="L24" i="1"/>
  <c r="K25" i="1"/>
  <c r="L25" i="1"/>
  <c r="K26" i="1"/>
  <c r="L26" i="1"/>
  <c r="K27" i="1"/>
  <c r="L27" i="1"/>
  <c r="K28" i="1"/>
  <c r="L28" i="1"/>
  <c r="K29" i="1"/>
  <c r="L29" i="1"/>
  <c r="K30" i="1"/>
  <c r="L30" i="1"/>
  <c r="K31" i="1"/>
  <c r="L31" i="1"/>
  <c r="K32" i="1"/>
  <c r="L32" i="1"/>
  <c r="K33" i="1"/>
  <c r="L33" i="1"/>
  <c r="K34" i="1"/>
  <c r="L34" i="1"/>
  <c r="K35" i="1"/>
  <c r="L35" i="1"/>
  <c r="K36" i="1"/>
  <c r="L36" i="1"/>
  <c r="K37" i="1"/>
  <c r="L37" i="1"/>
  <c r="K38" i="1"/>
  <c r="L38" i="1"/>
  <c r="K39" i="1"/>
  <c r="L39" i="1"/>
  <c r="K40" i="1"/>
  <c r="L40" i="1"/>
  <c r="K41" i="1"/>
  <c r="L41" i="1"/>
  <c r="K42" i="1"/>
  <c r="L42" i="1"/>
  <c r="K43" i="1"/>
  <c r="L43" i="1"/>
  <c r="K44" i="1"/>
  <c r="L44" i="1"/>
  <c r="K45" i="1"/>
  <c r="L45" i="1"/>
  <c r="K46" i="1"/>
  <c r="L46" i="1"/>
  <c r="K47" i="1"/>
  <c r="L47" i="1"/>
  <c r="K48" i="1"/>
  <c r="L48" i="1"/>
  <c r="K49" i="1"/>
  <c r="L49" i="1"/>
  <c r="K50" i="1"/>
  <c r="L50" i="1"/>
  <c r="K51" i="1"/>
  <c r="L51" i="1"/>
  <c r="K52" i="1"/>
  <c r="L52" i="1"/>
  <c r="K53" i="1"/>
  <c r="L53" i="1"/>
  <c r="K54" i="1"/>
  <c r="L54" i="1"/>
  <c r="K55" i="1"/>
  <c r="L55" i="1"/>
  <c r="K56" i="1"/>
  <c r="L56" i="1"/>
  <c r="K57" i="1"/>
  <c r="L57" i="1"/>
  <c r="K58" i="1"/>
  <c r="L58" i="1"/>
  <c r="K59" i="1"/>
  <c r="L59" i="1"/>
  <c r="K60" i="1"/>
  <c r="L60" i="1"/>
  <c r="K61" i="1"/>
  <c r="L61" i="1"/>
  <c r="K62" i="1"/>
  <c r="L62" i="1"/>
  <c r="K63" i="1"/>
  <c r="L63" i="1"/>
  <c r="K64" i="1"/>
  <c r="L64" i="1"/>
  <c r="K65" i="1"/>
  <c r="L65" i="1"/>
  <c r="K66" i="1"/>
  <c r="L66" i="1"/>
  <c r="K67" i="1"/>
  <c r="L67" i="1"/>
  <c r="K68" i="1"/>
  <c r="L68" i="1"/>
  <c r="K69" i="1"/>
  <c r="L69" i="1"/>
  <c r="K70" i="1"/>
  <c r="L70" i="1"/>
  <c r="K71" i="1"/>
  <c r="L71" i="1"/>
  <c r="K72" i="1"/>
  <c r="L72" i="1"/>
  <c r="Q9" i="1"/>
  <c r="P9" i="1"/>
  <c r="R9" i="1"/>
  <c r="Q8" i="1"/>
  <c r="P8" i="1"/>
  <c r="R8" i="1"/>
  <c r="R14" i="1"/>
  <c r="T8" i="1"/>
  <c r="U8" i="1"/>
  <c r="T9" i="1"/>
  <c r="U9" i="1"/>
  <c r="W8" i="1"/>
  <c r="R15" i="1"/>
  <c r="R16" i="1"/>
  <c r="C36" i="1"/>
  <c r="C7" i="1"/>
  <c r="C8" i="1"/>
  <c r="C9" i="1"/>
  <c r="C10" i="1"/>
  <c r="C11" i="1"/>
  <c r="C13" i="1"/>
  <c r="C15" i="1"/>
  <c r="C16" i="1"/>
  <c r="C17" i="1"/>
  <c r="C18" i="1"/>
  <c r="C19" i="1"/>
  <c r="C20" i="1"/>
  <c r="C21" i="1"/>
  <c r="C22" i="1"/>
  <c r="C23" i="1"/>
  <c r="C24" i="1"/>
  <c r="C25" i="1"/>
  <c r="C26" i="1"/>
  <c r="C27" i="1"/>
  <c r="C28" i="1"/>
  <c r="C29" i="1"/>
  <c r="C31" i="1"/>
  <c r="C32" i="1"/>
  <c r="C33" i="1"/>
  <c r="C34" i="1"/>
  <c r="C35" i="1"/>
  <c r="C37" i="1"/>
  <c r="C38" i="1"/>
  <c r="C40" i="1"/>
  <c r="C41" i="1"/>
  <c r="C42" i="1"/>
  <c r="C43" i="1"/>
  <c r="C44" i="1"/>
  <c r="C45" i="1"/>
  <c r="C49" i="1"/>
  <c r="C50" i="1"/>
  <c r="C51" i="1"/>
  <c r="C52" i="1"/>
  <c r="C53" i="1"/>
  <c r="C54" i="1"/>
  <c r="C55" i="1"/>
  <c r="C56" i="1"/>
  <c r="C57" i="1"/>
  <c r="C58" i="1"/>
  <c r="C59" i="1"/>
  <c r="C60" i="1"/>
  <c r="C61" i="1"/>
  <c r="C62" i="1"/>
  <c r="C63" i="1"/>
  <c r="C64" i="1"/>
  <c r="C65" i="1"/>
  <c r="C66" i="1"/>
  <c r="C67" i="1"/>
  <c r="C68" i="1"/>
  <c r="C69" i="1"/>
  <c r="C70" i="1"/>
  <c r="C71" i="1"/>
  <c r="C72" i="1"/>
  <c r="P11" i="1"/>
</calcChain>
</file>

<file path=xl/sharedStrings.xml><?xml version="1.0" encoding="utf-8"?>
<sst xmlns="http://schemas.openxmlformats.org/spreadsheetml/2006/main" count="782" uniqueCount="500">
  <si>
    <t>Power Distance Index</t>
  </si>
  <si>
    <t>Country</t>
  </si>
  <si>
    <t>PDI</t>
  </si>
  <si>
    <t>IDV</t>
  </si>
  <si>
    <t>MAS</t>
  </si>
  <si>
    <t>UAI</t>
  </si>
  <si>
    <t>LTO</t>
  </si>
  <si>
    <t>Malaysia</t>
  </si>
  <si>
    <t>Guatemala</t>
  </si>
  <si>
    <t>Panama</t>
  </si>
  <si>
    <t>Philippines</t>
  </si>
  <si>
    <t>Mexico</t>
  </si>
  <si>
    <t>China</t>
  </si>
  <si>
    <t>Egypt</t>
  </si>
  <si>
    <t>Iraq</t>
  </si>
  <si>
    <t>Kuwait</t>
  </si>
  <si>
    <t>Lebanon</t>
  </si>
  <si>
    <t>Libya</t>
  </si>
  <si>
    <t>Saudi Arabia</t>
  </si>
  <si>
    <t>United Arab Emirates</t>
  </si>
  <si>
    <t>Ecuador</t>
  </si>
  <si>
    <t>Indonesia</t>
  </si>
  <si>
    <t>Ghana</t>
  </si>
  <si>
    <t>India</t>
  </si>
  <si>
    <t>Nigeria</t>
  </si>
  <si>
    <t>Sierra Leone</t>
  </si>
  <si>
    <t>Singapore</t>
  </si>
  <si>
    <t>Brazil</t>
  </si>
  <si>
    <t>France</t>
  </si>
  <si>
    <t>Poland</t>
  </si>
  <si>
    <t>Colombia</t>
  </si>
  <si>
    <t>El Salvador</t>
  </si>
  <si>
    <t>Turkey</t>
  </si>
  <si>
    <t>Belgium</t>
  </si>
  <si>
    <t>Ethiopia</t>
  </si>
  <si>
    <t>Kenya</t>
  </si>
  <si>
    <t>Peru</t>
  </si>
  <si>
    <t>Tanzania</t>
  </si>
  <si>
    <t>Thailand</t>
  </si>
  <si>
    <t>Zambia</t>
  </si>
  <si>
    <t>Chile</t>
  </si>
  <si>
    <t>Portugal</t>
  </si>
  <si>
    <t>Uruguay</t>
  </si>
  <si>
    <t>Greece</t>
  </si>
  <si>
    <t>Taiwan</t>
  </si>
  <si>
    <t>Czech Republic</t>
  </si>
  <si>
    <t>Spain</t>
  </si>
  <si>
    <t>Pakistan</t>
  </si>
  <si>
    <t>Japan</t>
  </si>
  <si>
    <t>Italy</t>
  </si>
  <si>
    <t>Argentina</t>
  </si>
  <si>
    <t>South Africa</t>
  </si>
  <si>
    <t>Hungary</t>
  </si>
  <si>
    <t>Jamaica</t>
  </si>
  <si>
    <t>United States</t>
  </si>
  <si>
    <t>Netherlands</t>
  </si>
  <si>
    <t>Australia</t>
  </si>
  <si>
    <t>Costa Rica</t>
  </si>
  <si>
    <t>Germany</t>
  </si>
  <si>
    <t>United Kingdom</t>
  </si>
  <si>
    <t>Switzerland</t>
  </si>
  <si>
    <t>Finland</t>
  </si>
  <si>
    <t>Norway</t>
  </si>
  <si>
    <t>Sweden</t>
  </si>
  <si>
    <t>Ireland</t>
  </si>
  <si>
    <t>New Zealand</t>
  </si>
  <si>
    <t>Denmark</t>
  </si>
  <si>
    <t>Israel</t>
  </si>
  <si>
    <t>Austria</t>
  </si>
  <si>
    <t>PDI above median</t>
  </si>
  <si>
    <t>Emerging economy</t>
  </si>
  <si>
    <t>World Bank Analytical Classifications</t>
  </si>
  <si>
    <t>(presented in World Development Indicators)</t>
  </si>
  <si>
    <t>GNI per capita in US$ (Atlas methodology)</t>
  </si>
  <si>
    <t>Bank's fiscal year:</t>
  </si>
  <si>
    <t>FY16</t>
  </si>
  <si>
    <t>Data for calendar year :</t>
  </si>
  <si>
    <t>Low income (L)</t>
  </si>
  <si>
    <t>&lt;= 1,045</t>
  </si>
  <si>
    <t>Lower middle income (LM)</t>
  </si>
  <si>
    <t>1,046-4,125</t>
  </si>
  <si>
    <t>Upper middle income (UM)</t>
  </si>
  <si>
    <t>4,126-12,735</t>
  </si>
  <si>
    <t>High income (H)</t>
  </si>
  <si>
    <t>&gt; 12,735</t>
  </si>
  <si>
    <t>AFG</t>
  </si>
  <si>
    <t>Afghanistan</t>
  </si>
  <si>
    <t>L</t>
  </si>
  <si>
    <t>ALB</t>
  </si>
  <si>
    <t>Albania</t>
  </si>
  <si>
    <t>..</t>
  </si>
  <si>
    <t>LM</t>
  </si>
  <si>
    <t>UM</t>
  </si>
  <si>
    <t>DZA</t>
  </si>
  <si>
    <t>Algeria</t>
  </si>
  <si>
    <t>ASM</t>
  </si>
  <si>
    <t>American Samoa</t>
  </si>
  <si>
    <t>H</t>
  </si>
  <si>
    <t>AND</t>
  </si>
  <si>
    <t>Andorra</t>
  </si>
  <si>
    <t>AGO</t>
  </si>
  <si>
    <t>Angola</t>
  </si>
  <si>
    <t>ATG</t>
  </si>
  <si>
    <t>Antigua and Barbuda</t>
  </si>
  <si>
    <t>ARG</t>
  </si>
  <si>
    <t>ARM</t>
  </si>
  <si>
    <t>Armenia</t>
  </si>
  <si>
    <t>ABW</t>
  </si>
  <si>
    <t>Aruba</t>
  </si>
  <si>
    <t>AUS</t>
  </si>
  <si>
    <t>AUT</t>
  </si>
  <si>
    <t>AZE</t>
  </si>
  <si>
    <t>Azerbaijan</t>
  </si>
  <si>
    <t>BHS</t>
  </si>
  <si>
    <t>Bahamas, The</t>
  </si>
  <si>
    <t>BHR</t>
  </si>
  <si>
    <t>Bahrain</t>
  </si>
  <si>
    <t>BGD</t>
  </si>
  <si>
    <t>Bangladesh</t>
  </si>
  <si>
    <t>BRB</t>
  </si>
  <si>
    <t>Barbados</t>
  </si>
  <si>
    <t>BLR</t>
  </si>
  <si>
    <t>Belarus</t>
  </si>
  <si>
    <t>BEL</t>
  </si>
  <si>
    <t>BLZ</t>
  </si>
  <si>
    <t>Belize</t>
  </si>
  <si>
    <t>BEN</t>
  </si>
  <si>
    <t>Benin</t>
  </si>
  <si>
    <t>BMU</t>
  </si>
  <si>
    <t>Bermuda</t>
  </si>
  <si>
    <t>BTN</t>
  </si>
  <si>
    <t>Bhutan</t>
  </si>
  <si>
    <t>BOL</t>
  </si>
  <si>
    <t>Bolivia</t>
  </si>
  <si>
    <t>BIH</t>
  </si>
  <si>
    <t>Bosnia and Herzegovina</t>
  </si>
  <si>
    <t>BWA</t>
  </si>
  <si>
    <t>Botswana</t>
  </si>
  <si>
    <t>BRA</t>
  </si>
  <si>
    <t>VGB</t>
  </si>
  <si>
    <t>British Virgin Islands</t>
  </si>
  <si>
    <t>BRN</t>
  </si>
  <si>
    <t>Brunei Darussalam</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</si>
  <si>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</si>
  <si>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</si>
  <si>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</si>
  <si>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</si>
  <si>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</si>
  <si>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</si>
  <si>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</si>
  <si>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</si>
  <si>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</si>
  <si>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</si>
  <si>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</si>
  <si>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</si>
  <si>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</si>
  <si>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</si>
  <si>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</si>
  <si>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</si>
  <si>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</si>
  <si>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</si>
  <si>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</si>
  <si>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</si>
  <si>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CHI</t>
  </si>
  <si>
    <t>Channel Islands</t>
  </si>
  <si>
    <t>CHL</t>
  </si>
  <si>
    <t>CHN</t>
  </si>
  <si>
    <t>COL</t>
  </si>
  <si>
    <t>COM</t>
  </si>
  <si>
    <t>Comoros</t>
  </si>
  <si>
    <t>COD</t>
  </si>
  <si>
    <t>Congo, Dem. Rep.</t>
  </si>
  <si>
    <t>COG</t>
  </si>
  <si>
    <t>Congo, Rep.</t>
  </si>
  <si>
    <t>CRI</t>
  </si>
  <si>
    <t>CIV</t>
  </si>
  <si>
    <t>Côte d'Ivoire</t>
  </si>
  <si>
    <t>HRV</t>
  </si>
  <si>
    <t>Croatia</t>
  </si>
  <si>
    <t>CUB</t>
  </si>
  <si>
    <t>Cuba</t>
  </si>
  <si>
    <t>CUW</t>
  </si>
  <si>
    <t>Curaçao</t>
  </si>
  <si>
    <t>CYP</t>
  </si>
  <si>
    <t>Cyprus</t>
  </si>
  <si>
    <t>CZE</t>
  </si>
  <si>
    <t>DNK</t>
  </si>
  <si>
    <t>DJI</t>
  </si>
  <si>
    <t>Djibouti</t>
  </si>
  <si>
    <t>DMA</t>
  </si>
  <si>
    <t>Dominica</t>
  </si>
  <si>
    <t>DOM</t>
  </si>
  <si>
    <t>Dominican Republic</t>
  </si>
  <si>
    <t>ECU</t>
  </si>
  <si>
    <t>EGY</t>
  </si>
  <si>
    <t>Egypt, Arab Rep.</t>
  </si>
  <si>
    <t>SLV</t>
  </si>
  <si>
    <t>GNQ</t>
  </si>
  <si>
    <t>Equatorial Guinea</t>
  </si>
  <si>
    <t>ERI</t>
  </si>
  <si>
    <t>Eritrea</t>
  </si>
  <si>
    <t>EST</t>
  </si>
  <si>
    <t>Estonia</t>
  </si>
  <si>
    <t>SWZ</t>
  </si>
  <si>
    <t>Eswatini</t>
  </si>
  <si>
    <t>ETH</t>
  </si>
  <si>
    <t>FRO</t>
  </si>
  <si>
    <t>Faeroe Islands</t>
  </si>
  <si>
    <t>FJI</t>
  </si>
  <si>
    <t>Fiji</t>
  </si>
  <si>
    <t>FIN</t>
  </si>
  <si>
    <t>FRA</t>
  </si>
  <si>
    <t>PYF</t>
  </si>
  <si>
    <t>French Polynesia</t>
  </si>
  <si>
    <t>GAB</t>
  </si>
  <si>
    <t>Gabon</t>
  </si>
  <si>
    <t>GMB</t>
  </si>
  <si>
    <t>Gambia, The</t>
  </si>
  <si>
    <t>GEO</t>
  </si>
  <si>
    <t>Georgia</t>
  </si>
  <si>
    <t>DEU</t>
  </si>
  <si>
    <t>GHA</t>
  </si>
  <si>
    <t>GIB</t>
  </si>
  <si>
    <t>Gibraltar</t>
  </si>
  <si>
    <t>GRC</t>
  </si>
  <si>
    <t>GRL</t>
  </si>
  <si>
    <t>Greenland</t>
  </si>
  <si>
    <t>GRD</t>
  </si>
  <si>
    <t>Grenada</t>
  </si>
  <si>
    <t>GUM</t>
  </si>
  <si>
    <t>Guam</t>
  </si>
  <si>
    <t>GTM</t>
  </si>
  <si>
    <t>GIN</t>
  </si>
  <si>
    <t>Guinea</t>
  </si>
  <si>
    <t>GNB</t>
  </si>
  <si>
    <t>Guinea-Bissau</t>
  </si>
  <si>
    <t>GUY</t>
  </si>
  <si>
    <t>Guyana</t>
  </si>
  <si>
    <t>HTI</t>
  </si>
  <si>
    <t>Haiti</t>
  </si>
  <si>
    <t>HND</t>
  </si>
  <si>
    <t>Honduras</t>
  </si>
  <si>
    <t>HKG</t>
  </si>
  <si>
    <t>Hong Kong SAR, China</t>
  </si>
  <si>
    <t>HUN</t>
  </si>
  <si>
    <t>ISL</t>
  </si>
  <si>
    <t>Iceland</t>
  </si>
  <si>
    <t>IND</t>
  </si>
  <si>
    <t>IDN</t>
  </si>
  <si>
    <t>IRN</t>
  </si>
  <si>
    <t>Iran, Islamic Rep.</t>
  </si>
  <si>
    <t>IRQ</t>
  </si>
  <si>
    <t>IRL</t>
  </si>
  <si>
    <t>IMN</t>
  </si>
  <si>
    <t>Isle of Man</t>
  </si>
  <si>
    <t>ISR</t>
  </si>
  <si>
    <t>ITA</t>
  </si>
  <si>
    <t>JAM</t>
  </si>
  <si>
    <t>JPN</t>
  </si>
  <si>
    <t>JOR</t>
  </si>
  <si>
    <t>Jordan</t>
  </si>
  <si>
    <t>KAZ</t>
  </si>
  <si>
    <t>Kazakhstan</t>
  </si>
  <si>
    <t>KEN</t>
  </si>
  <si>
    <t>KIR</t>
  </si>
  <si>
    <t>Kiribati</t>
  </si>
  <si>
    <t>PRK</t>
  </si>
  <si>
    <t>Korea, Dem. Rep.</t>
  </si>
  <si>
    <t>KOR</t>
  </si>
  <si>
    <t>Korea, Rep.</t>
  </si>
  <si>
    <t>XKX</t>
  </si>
  <si>
    <t>Kosovo</t>
  </si>
  <si>
    <t>KWT</t>
  </si>
  <si>
    <t>KGZ</t>
  </si>
  <si>
    <t>Kyrgyz Republic</t>
  </si>
  <si>
    <t>LAO</t>
  </si>
  <si>
    <t>Lao PDR</t>
  </si>
  <si>
    <t>LVA</t>
  </si>
  <si>
    <t>Latvia</t>
  </si>
  <si>
    <t>LBN</t>
  </si>
  <si>
    <t>LSO</t>
  </si>
  <si>
    <t>Lesotho</t>
  </si>
  <si>
    <t>LBR</t>
  </si>
  <si>
    <t>Liberia</t>
  </si>
  <si>
    <t>LBY</t>
  </si>
  <si>
    <t>LIE</t>
  </si>
  <si>
    <t>Liechtenstein</t>
  </si>
  <si>
    <t>LTU</t>
  </si>
  <si>
    <t>Lithuania</t>
  </si>
  <si>
    <t>LUX</t>
  </si>
  <si>
    <t>Luxembourg</t>
  </si>
  <si>
    <t>MAC</t>
  </si>
  <si>
    <t>Macao SAR, China</t>
  </si>
  <si>
    <t>MDG</t>
  </si>
  <si>
    <t>Madagascar</t>
  </si>
  <si>
    <t>MWI</t>
  </si>
  <si>
    <t>Malawi</t>
  </si>
  <si>
    <t>MYS</t>
  </si>
  <si>
    <t>MDV</t>
  </si>
  <si>
    <t>Maldives</t>
  </si>
  <si>
    <t>MLI</t>
  </si>
  <si>
    <t>Mali</t>
  </si>
  <si>
    <t>MLT</t>
  </si>
  <si>
    <t>Malta</t>
  </si>
  <si>
    <t>MHL</t>
  </si>
  <si>
    <t>Marshall Islands</t>
  </si>
  <si>
    <t>MRT</t>
  </si>
  <si>
    <t>Mauritania</t>
  </si>
  <si>
    <t>MUS</t>
  </si>
  <si>
    <t>Mauritius</t>
  </si>
  <si>
    <t>MEX</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</si>
  <si>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</si>
  <si>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</si>
  <si>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</si>
  <si>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</si>
  <si>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</si>
  <si>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</si>
  <si>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</si>
  <si>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</si>
  <si>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</si>
  <si>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</si>
  <si>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</si>
  <si>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</si>
  <si>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</si>
  <si>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</si>
  <si>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</si>
  <si>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</si>
  <si>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</si>
  <si>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</si>
  <si>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</si>
  <si>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</si>
  <si>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</si>
  <si>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</si>
  <si>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</si>
  <si>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NCL</t>
  </si>
  <si>
    <t>New Caledonia</t>
  </si>
  <si>
    <t>NZL</t>
  </si>
  <si>
    <t>NIC</t>
  </si>
  <si>
    <t>Nicaragua</t>
  </si>
  <si>
    <t>NER</t>
  </si>
  <si>
    <t>Niger</t>
  </si>
  <si>
    <t>NGA</t>
  </si>
  <si>
    <t>MKD</t>
  </si>
  <si>
    <t>North Macedonia</t>
  </si>
  <si>
    <t>MNP</t>
  </si>
  <si>
    <t>Northern Mariana Islands</t>
  </si>
  <si>
    <t>NOR</t>
  </si>
  <si>
    <t>OMN</t>
  </si>
  <si>
    <t>Oman</t>
  </si>
  <si>
    <t>PAK</t>
  </si>
  <si>
    <t>PLW</t>
  </si>
  <si>
    <t>Palau</t>
  </si>
  <si>
    <t>PAN</t>
  </si>
  <si>
    <t>PNG</t>
  </si>
  <si>
    <t>Papua New Guinea</t>
  </si>
  <si>
    <t>PRY</t>
  </si>
  <si>
    <t>Paraguay</t>
  </si>
  <si>
    <t>PER</t>
  </si>
  <si>
    <t>PHL</t>
  </si>
  <si>
    <t>POL</t>
  </si>
  <si>
    <t>PRT</t>
  </si>
  <si>
    <t>PRI</t>
  </si>
  <si>
    <t>Puerto Rico</t>
  </si>
  <si>
    <t>QAT</t>
  </si>
  <si>
    <t>Qatar</t>
  </si>
  <si>
    <t>ROU</t>
  </si>
  <si>
    <t>Romania</t>
  </si>
  <si>
    <t>RUS</t>
  </si>
  <si>
    <t>Russian Federation</t>
  </si>
  <si>
    <t>RWA</t>
  </si>
  <si>
    <t>Rwanda</t>
  </si>
  <si>
    <t>WSM</t>
  </si>
  <si>
    <t>Samoa</t>
  </si>
  <si>
    <t>SMR</t>
  </si>
  <si>
    <t>San Marino</t>
  </si>
  <si>
    <t>STP</t>
  </si>
  <si>
    <t>São Tomé and Principe</t>
  </si>
  <si>
    <t>SAU</t>
  </si>
  <si>
    <t>SEN</t>
  </si>
  <si>
    <t>Senegal</t>
  </si>
  <si>
    <t>SRB</t>
  </si>
  <si>
    <t>Serbia</t>
  </si>
  <si>
    <t>SYC</t>
  </si>
  <si>
    <t>Seychelles</t>
  </si>
  <si>
    <t>SLE</t>
  </si>
  <si>
    <t>SGP</t>
  </si>
  <si>
    <t>SXM</t>
  </si>
  <si>
    <t>Sint Maarten (Dutch part)</t>
  </si>
  <si>
    <t>SVK</t>
  </si>
  <si>
    <t>Slovak Republic</t>
  </si>
  <si>
    <t>SVN</t>
  </si>
  <si>
    <t>Slovenia</t>
  </si>
  <si>
    <t>SLB</t>
  </si>
  <si>
    <t>Solomon Islands</t>
  </si>
  <si>
    <t>SOM</t>
  </si>
  <si>
    <t>Somalia</t>
  </si>
  <si>
    <t>ZAF</t>
  </si>
  <si>
    <t>SSD</t>
  </si>
  <si>
    <t>South Sudan</t>
  </si>
  <si>
    <t>ESP</t>
  </si>
  <si>
    <t>LKA</t>
  </si>
  <si>
    <t>Sri Lanka</t>
  </si>
  <si>
    <t>KNA</t>
  </si>
  <si>
    <t>St. Kitts and Nevis</t>
  </si>
  <si>
    <t>LCA</t>
  </si>
  <si>
    <t>St. Lucia</t>
  </si>
  <si>
    <t>MAF</t>
  </si>
  <si>
    <t>St. Martin (French part)</t>
  </si>
  <si>
    <t>VCT</t>
  </si>
  <si>
    <t>St. Vincent and the Grenadines</t>
  </si>
  <si>
    <t>SDN</t>
  </si>
  <si>
    <t>Sudan</t>
  </si>
  <si>
    <t>SUR</t>
  </si>
  <si>
    <t>Suriname</t>
  </si>
  <si>
    <t>SWE</t>
  </si>
  <si>
    <t>CHE</t>
  </si>
  <si>
    <t>SYR</t>
  </si>
  <si>
    <t>Syrian Arab Republic</t>
  </si>
  <si>
    <t>TWN</t>
  </si>
  <si>
    <t>Taiwan, China</t>
  </si>
  <si>
    <t>TJK</t>
  </si>
  <si>
    <t>Tajikistan</t>
  </si>
  <si>
    <t>TZA</t>
  </si>
  <si>
    <t>THA</t>
  </si>
  <si>
    <t>TLS</t>
  </si>
  <si>
    <t>Timor-Leste</t>
  </si>
  <si>
    <t>TGO</t>
  </si>
  <si>
    <t>Togo</t>
  </si>
  <si>
    <t>TON</t>
  </si>
  <si>
    <t>Tonga</t>
  </si>
  <si>
    <t>TTO</t>
  </si>
  <si>
    <t>Trinidad and Tobago</t>
  </si>
  <si>
    <t>TUN</t>
  </si>
  <si>
    <t>Tunisia</t>
  </si>
  <si>
    <t>TUR</t>
  </si>
  <si>
    <t>TKM</t>
  </si>
  <si>
    <t>Turkmenistan</t>
  </si>
  <si>
    <t>TCA</t>
  </si>
  <si>
    <t>Turks and Caicos Islands</t>
  </si>
  <si>
    <t>TUV</t>
  </si>
  <si>
    <t>Tuvalu</t>
  </si>
  <si>
    <t>UGA</t>
  </si>
  <si>
    <t>Uganda</t>
  </si>
  <si>
    <t>UKR</t>
  </si>
  <si>
    <t>Ukraine</t>
  </si>
  <si>
    <t>ARE</t>
  </si>
  <si>
    <t>GBR</t>
  </si>
  <si>
    <t>USA</t>
  </si>
  <si>
    <t>URY</t>
  </si>
  <si>
    <t>UZB</t>
  </si>
  <si>
    <t>Uzbekistan</t>
  </si>
  <si>
    <t>VUT</t>
  </si>
  <si>
    <t>Vanuatu</t>
  </si>
  <si>
    <t>VEN</t>
  </si>
  <si>
    <t>Venezuela, RB</t>
  </si>
  <si>
    <t>VNM</t>
  </si>
  <si>
    <t>Vietnam</t>
  </si>
  <si>
    <t>VIR</t>
  </si>
  <si>
    <t>Virgin Islands (U.S.)</t>
  </si>
  <si>
    <t>PSE</t>
  </si>
  <si>
    <t>West Bank and Gaza</t>
  </si>
  <si>
    <t>YEM</t>
  </si>
  <si>
    <t>Yemen, Rep.</t>
  </si>
  <si>
    <t>ZMB</t>
  </si>
  <si>
    <t>ZWE</t>
  </si>
  <si>
    <t>Zimbabwe</t>
  </si>
  <si>
    <t>* At this time, there were Yemen, PDR (L) and Yemen, Arab Rep. (LM); combined they would have been LM.</t>
  </si>
  <si>
    <t>CSK</t>
  </si>
  <si>
    <t>Czechoslovakia (former)</t>
  </si>
  <si>
    <t>MYT</t>
  </si>
  <si>
    <t>Mayotte</t>
  </si>
  <si>
    <t>ANT</t>
  </si>
  <si>
    <t>Netherlands Antilles (former)</t>
  </si>
  <si>
    <t>YUG</t>
  </si>
  <si>
    <t>Serbia and Montenegro (former)</t>
  </si>
  <si>
    <t>SUN</t>
  </si>
  <si>
    <t>USSR (former)</t>
  </si>
  <si>
    <t>YUGf</t>
  </si>
  <si>
    <t>Yugoslavia (former)</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</si>
  <si>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</si>
  <si>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In our sample</t>
  </si>
  <si>
    <t>Total countries</t>
  </si>
  <si>
    <t>%</t>
  </si>
  <si>
    <t>Economic development as per world bank</t>
  </si>
  <si>
    <t>#</t>
  </si>
  <si>
    <t>Developed economy</t>
  </si>
  <si>
    <t># scoring above median</t>
  </si>
  <si>
    <t>China, Hong Kong SAR</t>
  </si>
  <si>
    <t>Iran (Islamic Republic of)</t>
  </si>
  <si>
    <t>Republic of Korea</t>
  </si>
  <si>
    <t>U.R. of Tanzania: Mainland</t>
  </si>
  <si>
    <t>Venezuela (Bolivarian Republic of)</t>
  </si>
  <si>
    <t>Emerging market status</t>
  </si>
  <si>
    <t>difference</t>
  </si>
  <si>
    <t>SE</t>
  </si>
  <si>
    <t>z</t>
  </si>
  <si>
    <t>https://www.bmj.com/about-bmj/resources-readers/publications/statistics-square-one/6-differences-between-percentages-and</t>
  </si>
  <si>
    <t>Hofstede Data from http://clearlycultural.com/geert-hofstede-cultural-dimensions/power-distance-index/</t>
  </si>
  <si>
    <t>Income classification from World Bank (Official Sources); We classify as emerging countries lower and middle income economies, and as developed countries high-income economies.</t>
  </si>
  <si>
    <t>Median PDI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</si>
</sst>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6" formatCode="General_)"/>
    <numFmt numFmtId="169" formatCode="0.000000000000000%"/>
  </numFmts>
  <fonts count="13">
    <font>
      <sz val="12"/>
      <color theme="1"/>
      <name val="Calibri"/>
      <family val="2"/>
      <scheme val="minor"/>
    </font>
    <font>
      <sz val="12"/>
      <color theme="1"/>
      <name val="Calibri"/>
      <family val="2"/>
      <scheme val="minor"/>
    </font>
    <font>
      <b/>
      <sz val="12"/>
      <color theme="1"/>
      <name val="Calibri"/>
      <family val="2"/>
      <scheme val="minor"/>
    </font>
    <font>
      <sz val="10"/>
      <name val="MS Sans Serif"/>
    </font>
    <font>
      <b/>
      <sz val="12"/>
      <name val="MS Sans Serif"/>
      <family val="2"/>
    </font>
    <font>
      <b/>
      <sz val="10"/>
      <name val="MS Sans Serif"/>
      <family val="2"/>
    </font>
    <font>
      <b/>
      <i/>
      <sz val="10"/>
      <name val="MS Sans Serif"/>
    </font>
    <font>
      <i/>
      <sz val="10"/>
      <name val="MS Sans Serif"/>
    </font>
    <font>
      <sz val="10"/>
      <name val="MS Sans Serif"/>
      <family val="2"/>
    </font>
    <font>
      <sz val="10"/>
      <name val="Arial"/>
      <family val="2"/>
    </font>
    <font>
      <b/>
      <sz val="10"/>
      <name val="Arial"/>
      <family val="2"/>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
    <xf numFmtId="0" fontId="0" fillId="0" borderId="0"/>
    <xf numFmtId="9" fontId="1" fillId="0" borderId="0" applyFont="0" applyFill="0" applyBorder="0" applyAlignment="0" applyProtection="0"/>
    <xf numFmtId="0" fontId="3" fillId="0" borderId="0"/>
    <xf numFmtId="40" fontId="8" fillId="0" borderId="0" applyFont="0" applyFill="0" applyBorder="0" applyAlignment="0" applyProtection="0"/>
    <xf numFmtId="0" fontId="9" fillId="0" borderId="0"/>
  </cellStyleXfs>
  <cellXfs count="36">
    <xf numFmtId="0" fontId="0" fillId="0" borderId="0" xfId="0"/>
    <xf numFmtId="0" fontId="2" fillId="0" borderId="0" xfId="0" applyFont="1"/>
    <xf numFmtId="0" fontId="3" fillId="0" borderId="0" xfId="2"/>
    <xf numFmtId="0" fontId="4" fillId="0" borderId="0" xfId="2" applyFont="1"/>
    <xf numFmtId="0" fontId="5" fillId="0" borderId="0" xfId="2" applyFont="1"/>
    <xf numFmtId="0" fontId="6" fillId="0" borderId="0" xfId="2" applyFont="1"/>
    <xf numFmtId="0" fontId="7" fillId="0" borderId="0" xfId="2" applyFont="1"/>
    <xf numFmtId="0" fontId="5" fillId="0" borderId="0" xfId="2" applyFont="1" applyAlignment="1">
      <alignment horizontal="center"/>
    </xf>
    <xf numFmtId="0" fontId="7" fillId="0" borderId="1" xfId="2" applyFont="1" applyBorder="1"/>
    <xf numFmtId="0" fontId="5" fillId="0" borderId="1" xfId="2" applyFont="1" applyBorder="1" applyAlignment="1">
      <alignment horizontal="center"/>
    </xf>
    <xf numFmtId="0" fontId="3" fillId="0" borderId="0" xfId="2" applyAlignment="1">
      <alignment horizontal="center"/>
    </xf>
    <xf numFmtId="0" fontId="8" fillId="0" borderId="0" xfId="2" applyFont="1" applyAlignment="1">
      <alignment horizontal="center"/>
    </xf>
    <xf numFmtId="0" fontId="3" fillId="0" borderId="1" xfId="2" applyBorder="1" applyAlignment="1">
      <alignment horizontal="center"/>
    </xf>
    <xf numFmtId="0" fontId="8" fillId="0" borderId="1" xfId="2" applyFont="1" applyBorder="1" applyAlignment="1">
      <alignment horizontal="center"/>
    </xf>
    <xf numFmtId="0" fontId="9" fillId="0" borderId="0" xfId="4"/>
    <xf numFmtId="166" fontId="9" fillId="0" borderId="0" xfId="4" applyNumberFormat="1" applyAlignment="1">
      <alignment horizontal="left"/>
    </xf>
    <xf numFmtId="166" fontId="9" fillId="0" borderId="1" xfId="4" applyNumberFormat="1" applyBorder="1" applyAlignment="1">
      <alignment horizontal="left"/>
    </xf>
    <xf numFmtId="0" fontId="9" fillId="0" borderId="0" xfId="4" applyAlignment="1">
      <alignment wrapText="1"/>
    </xf>
    <xf numFmtId="0" fontId="0" fillId="0" borderId="2" xfId="0" applyBorder="1"/>
    <xf numFmtId="0" fontId="0" fillId="0" borderId="0" xfId="0" applyAlignment="1">
      <alignment wrapText="1"/>
    </xf>
    <xf numFmtId="0" fontId="11" fillId="0" borderId="0" xfId="0" applyFont="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12" fillId="0" borderId="0" xfId="0" applyFont="1"/>
    <xf numFmtId="0" fontId="2" fillId="0" borderId="0" xfId="0" applyFont="1" applyAlignment="1">
      <alignment wrapText="1"/>
    </xf>
    <xf numFmtId="169" fontId="0" fillId="0" borderId="0" xfId="0" applyNumberFormat="1"/>
    <xf numFmtId="43" fontId="0" fillId="0" borderId="0" xfId="0" applyNumberFormat="1"/>
    <xf numFmtId="9" fontId="0" fillId="0" borderId="7" xfId="1" applyNumberFormat="1" applyFont="1" applyBorder="1"/>
    <xf numFmtId="0" fontId="0" fillId="0" borderId="0" xfId="0" applyFont="1"/>
    <xf numFmtId="10" fontId="0" fillId="0" borderId="0" xfId="1" applyNumberFormat="1" applyFont="1"/>
  </cellXfs>
  <cellStyles count="5">
    <cellStyle name="Comma 2" xfId="3" xr:uid="{7F497113-2B74-8141-86FD-F512A26B5C2E}"/>
    <cellStyle name="Normal" xfId="0" builtinId="0"/>
    <cellStyle name="Normal 2" xfId="2" xr:uid="{48C96721-80AD-5948-A547-C7DC252E7C3E}"/>
    <cellStyle name="Normal_cty99 2" xfId="4" xr:uid="{029BD58F-FDCD-BA40-A371-FBA9C6489573}"/>
    <cellStyle name="Per cent" xfId="1" builtinId="5"/>
  </cellStyles>
  <dxfs count="40">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259773</xdr:colOff>
      <xdr:row>0</xdr:row>
      <xdr:rowOff>216478</xdr:rowOff>
    </xdr:from>
    <xdr:to>
      <xdr:col>24</xdr:col>
      <xdr:colOff>166255</xdr:colOff>
      <xdr:row>5</xdr:row>
      <xdr:rowOff>221096</xdr:rowOff>
    </xdr:to>
    <xdr:pic>
      <xdr:nvPicPr>
        <xdr:cNvPr id="2" name="Picture 1">
          <a:extLst>
            <a:ext uri="{FF2B5EF4-FFF2-40B4-BE49-F238E27FC236}">
              <a16:creationId xmlns:a16="http://schemas.microsoft.com/office/drawing/2014/main" id="{5C41D414-8710-334F-9EDC-D8C243135500}"/>
            </a:ext>
          </a:extLst>
        </xdr:cNvPr>
        <xdr:cNvPicPr>
          <a:picLocks noChangeAspect="1"/>
        </xdr:cNvPicPr>
      </xdr:nvPicPr>
      <xdr:blipFill>
        <a:blip xmlns:r="http://schemas.openxmlformats.org/officeDocument/2006/relationships" r:embed="rId1"/>
        <a:stretch>
          <a:fillRect/>
        </a:stretch>
      </xdr:blipFill>
      <xdr:spPr>
        <a:xfrm>
          <a:off x="17015114" y="216478"/>
          <a:ext cx="5765800" cy="1130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wer_distance_country_classific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Thresholds"/>
      <sheetName val="Country Analytical History"/>
      <sheetName val="Operational Category Change"/>
      <sheetName val="Country Indebtedness History"/>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EE96-A580-9642-BA9E-76024301A3EC}">
  <dimension ref="A1:W75"/>
  <sheetViews>
    <sheetView tabSelected="1" zoomScale="73" workbookViewId="0">
      <selection activeCell="R14" sqref="R14:R15"/>
    </sheetView>
  </sheetViews>
  <sheetFormatPr baseColWidth="10" defaultRowHeight="16"/>
  <cols>
    <col min="1" max="1" width="6.33203125" customWidth="1"/>
    <col min="11" max="11" width="16.83203125" customWidth="1"/>
    <col min="13" max="13" width="16.83203125" customWidth="1"/>
    <col min="14" max="14" width="17.6640625" bestFit="1" customWidth="1"/>
    <col min="15" max="15" width="18.33203125" bestFit="1" customWidth="1"/>
    <col min="16" max="16" width="4.5" customWidth="1"/>
    <col min="17" max="17" width="20.6640625" bestFit="1" customWidth="1"/>
    <col min="20" max="20" width="22.83203125" bestFit="1" customWidth="1"/>
  </cols>
  <sheetData>
    <row r="1" spans="1:23" ht="21">
      <c r="A1" s="20" t="s">
        <v>0</v>
      </c>
    </row>
    <row r="2" spans="1:23" ht="21">
      <c r="A2" s="20"/>
    </row>
    <row r="3" spans="1:23">
      <c r="A3" s="34" t="s">
        <v>497</v>
      </c>
    </row>
    <row r="4" spans="1:23">
      <c r="A4" t="s">
        <v>498</v>
      </c>
    </row>
    <row r="6" spans="1:23" ht="52" thickBot="1">
      <c r="A6" s="1" t="s">
        <v>484</v>
      </c>
      <c r="B6" s="1" t="s">
        <v>1</v>
      </c>
      <c r="C6" s="1"/>
      <c r="D6" s="1" t="s">
        <v>2</v>
      </c>
      <c r="E6" s="1" t="s">
        <v>3</v>
      </c>
      <c r="F6" s="1" t="s">
        <v>4</v>
      </c>
      <c r="G6" s="1" t="s">
        <v>5</v>
      </c>
      <c r="H6" s="1" t="s">
        <v>6</v>
      </c>
      <c r="I6" s="30" t="s">
        <v>480</v>
      </c>
      <c r="J6" s="30" t="s">
        <v>69</v>
      </c>
      <c r="K6" s="30" t="s">
        <v>483</v>
      </c>
      <c r="L6" s="1" t="s">
        <v>492</v>
      </c>
      <c r="M6" s="19"/>
      <c r="T6" t="s">
        <v>496</v>
      </c>
    </row>
    <row r="7" spans="1:23">
      <c r="A7">
        <v>1</v>
      </c>
      <c r="B7" t="s">
        <v>7</v>
      </c>
      <c r="C7" t="str">
        <f>B7</f>
        <v>Malaysia</v>
      </c>
      <c r="D7" s="1">
        <v>104</v>
      </c>
      <c r="E7">
        <v>26</v>
      </c>
      <c r="F7">
        <v>50</v>
      </c>
      <c r="G7">
        <v>36</v>
      </c>
      <c r="I7" t="b">
        <v>1</v>
      </c>
      <c r="J7" t="b">
        <f>D7&gt;$D$75</f>
        <v>1</v>
      </c>
      <c r="K7" t="str">
        <f>VLOOKUP(B7,World_Bank_Income!$B:$C,2,FALSE)</f>
        <v>UM</v>
      </c>
      <c r="L7" t="str">
        <f>IF(OR(K7="LM",K7="L",K7="UM"),"emerging","developed")</f>
        <v>emerging</v>
      </c>
      <c r="O7" s="21"/>
      <c r="P7" s="22" t="s">
        <v>484</v>
      </c>
      <c r="Q7" s="22" t="s">
        <v>486</v>
      </c>
      <c r="R7" s="23" t="s">
        <v>482</v>
      </c>
      <c r="W7" t="s">
        <v>494</v>
      </c>
    </row>
    <row r="8" spans="1:23">
      <c r="A8">
        <v>2</v>
      </c>
      <c r="B8" t="s">
        <v>8</v>
      </c>
      <c r="C8" t="str">
        <f>B8</f>
        <v>Guatemala</v>
      </c>
      <c r="D8" s="1">
        <v>95</v>
      </c>
      <c r="E8">
        <v>6</v>
      </c>
      <c r="F8">
        <v>37</v>
      </c>
      <c r="G8">
        <v>101</v>
      </c>
      <c r="J8" t="b">
        <f>D8&gt;$D$75</f>
        <v>1</v>
      </c>
      <c r="K8" t="str">
        <f>VLOOKUP(B8,World_Bank_Income!$B:$C,2,FALSE)</f>
        <v>LM</v>
      </c>
      <c r="L8" t="str">
        <f>IF(OR(K8="LM",K8="L",K8="UM"),"emerging","developed")</f>
        <v>emerging</v>
      </c>
      <c r="O8" s="24" t="s">
        <v>485</v>
      </c>
      <c r="P8" s="25">
        <f>COUNTIFS(L7:L72,"developed")</f>
        <v>35</v>
      </c>
      <c r="Q8" s="25">
        <f>COUNTIFS(J:J,"TRUE",L:L,"developed")</f>
        <v>9</v>
      </c>
      <c r="R8" s="33">
        <f>Q8/P8</f>
        <v>0.25714285714285712</v>
      </c>
      <c r="T8" s="31">
        <f>R8*(1-R8)</f>
        <v>0.19102040816326529</v>
      </c>
      <c r="U8">
        <f>T8/P8</f>
        <v>5.4577259475218657E-3</v>
      </c>
      <c r="W8">
        <f>SQRT(U8+U9)</f>
        <v>0.11332478363522129</v>
      </c>
    </row>
    <row r="9" spans="1:23">
      <c r="A9">
        <v>3</v>
      </c>
      <c r="B9" t="s">
        <v>9</v>
      </c>
      <c r="C9" t="str">
        <f>B9</f>
        <v>Panama</v>
      </c>
      <c r="D9" s="1">
        <v>95</v>
      </c>
      <c r="E9">
        <v>11</v>
      </c>
      <c r="F9">
        <v>44</v>
      </c>
      <c r="G9">
        <v>86</v>
      </c>
      <c r="J9" t="b">
        <f>D9&gt;$D$75</f>
        <v>1</v>
      </c>
      <c r="K9" t="str">
        <f>VLOOKUP(B9,World_Bank_Income!$B:$C,2,FALSE)</f>
        <v>UM</v>
      </c>
      <c r="L9" t="str">
        <f>IF(OR(K9="LM",K9="L",K9="UM"),"emerging","developed")</f>
        <v>emerging</v>
      </c>
      <c r="O9" s="24" t="s">
        <v>70</v>
      </c>
      <c r="P9" s="25">
        <f>COUNTIFS(L7:L72,"emerging")</f>
        <v>31</v>
      </c>
      <c r="Q9" s="25">
        <f>COUNTIFS(J:J,"TRUE",L:L,"emerging")</f>
        <v>20</v>
      </c>
      <c r="R9" s="33">
        <f>Q9/P9</f>
        <v>0.64516129032258063</v>
      </c>
      <c r="T9" s="31">
        <f>R9*(1-R9)</f>
        <v>0.22892819979188345</v>
      </c>
      <c r="U9">
        <f>T9/P9</f>
        <v>7.3847806384478533E-3</v>
      </c>
    </row>
    <row r="10" spans="1:23">
      <c r="A10">
        <v>4</v>
      </c>
      <c r="B10" t="s">
        <v>10</v>
      </c>
      <c r="C10" t="str">
        <f>B10</f>
        <v>Philippines</v>
      </c>
      <c r="D10" s="1">
        <v>94</v>
      </c>
      <c r="E10">
        <v>32</v>
      </c>
      <c r="F10">
        <v>64</v>
      </c>
      <c r="G10">
        <v>44</v>
      </c>
      <c r="H10">
        <v>19</v>
      </c>
      <c r="I10" t="b">
        <v>1</v>
      </c>
      <c r="J10" t="b">
        <f>D10&gt;$D$75</f>
        <v>1</v>
      </c>
      <c r="K10" t="str">
        <f>VLOOKUP(B10,World_Bank_Income!$B:$C,2,FALSE)</f>
        <v>LM</v>
      </c>
      <c r="L10" t="str">
        <f>IF(OR(K10="LM",K10="L",K10="UM"),"emerging","developed")</f>
        <v>emerging</v>
      </c>
      <c r="O10" s="24"/>
      <c r="P10" s="25"/>
      <c r="Q10" s="25"/>
      <c r="R10" s="26"/>
    </row>
    <row r="11" spans="1:23" ht="17" thickBot="1">
      <c r="A11">
        <v>5</v>
      </c>
      <c r="B11" t="s">
        <v>11</v>
      </c>
      <c r="C11" t="str">
        <f>B11</f>
        <v>Mexico</v>
      </c>
      <c r="D11" s="1">
        <v>81</v>
      </c>
      <c r="E11">
        <v>30</v>
      </c>
      <c r="F11">
        <v>69</v>
      </c>
      <c r="G11">
        <v>82</v>
      </c>
      <c r="J11" t="b">
        <f>D11&gt;$D$75</f>
        <v>1</v>
      </c>
      <c r="K11" t="str">
        <f>VLOOKUP(B11,World_Bank_Income!$B:$C,2,FALSE)</f>
        <v>UM</v>
      </c>
      <c r="L11" t="str">
        <f>IF(OR(K11="LM",K11="L",K11="UM"),"emerging","developed")</f>
        <v>emerging</v>
      </c>
      <c r="O11" s="27" t="s">
        <v>481</v>
      </c>
      <c r="P11" s="18">
        <f>P9+P8</f>
        <v>66</v>
      </c>
      <c r="Q11" s="18"/>
      <c r="R11" s="28"/>
    </row>
    <row r="12" spans="1:23">
      <c r="A12">
        <v>6</v>
      </c>
      <c r="B12" s="15" t="s">
        <v>454</v>
      </c>
      <c r="C12" s="29" t="s">
        <v>491</v>
      </c>
      <c r="D12" s="1">
        <v>81</v>
      </c>
      <c r="E12">
        <v>12</v>
      </c>
      <c r="F12">
        <v>73</v>
      </c>
      <c r="G12">
        <v>76</v>
      </c>
      <c r="J12" t="b">
        <f>D12&gt;$D$75</f>
        <v>1</v>
      </c>
      <c r="K12" t="str">
        <f>VLOOKUP(B12,World_Bank_Income!$B:$C,2,FALSE)</f>
        <v>H</v>
      </c>
      <c r="L12" t="str">
        <f>IF(OR(K12="LM",K12="L",K12="UM"),"emerging","developed")</f>
        <v>developed</v>
      </c>
      <c r="T12" t="s">
        <v>496</v>
      </c>
    </row>
    <row r="13" spans="1:23">
      <c r="A13">
        <v>7</v>
      </c>
      <c r="B13" t="s">
        <v>12</v>
      </c>
      <c r="C13" t="str">
        <f>B13</f>
        <v>China</v>
      </c>
      <c r="D13" s="1">
        <v>80</v>
      </c>
      <c r="E13">
        <v>20</v>
      </c>
      <c r="F13">
        <v>66</v>
      </c>
      <c r="G13">
        <v>40</v>
      </c>
      <c r="H13">
        <v>118</v>
      </c>
      <c r="I13" t="b">
        <v>1</v>
      </c>
      <c r="J13" t="b">
        <f>D13&gt;$D$75</f>
        <v>1</v>
      </c>
      <c r="K13" t="str">
        <f>VLOOKUP(B13,World_Bank_Income!$B:$C,2,FALSE)</f>
        <v>UM</v>
      </c>
      <c r="L13" t="str">
        <f>IF(OR(K13="LM",K13="L",K13="UM"),"emerging","developed")</f>
        <v>emerging</v>
      </c>
    </row>
    <row r="14" spans="1:23">
      <c r="A14">
        <v>8</v>
      </c>
      <c r="B14" s="15" t="s">
        <v>195</v>
      </c>
      <c r="C14" t="s">
        <v>13</v>
      </c>
      <c r="D14" s="1">
        <v>80</v>
      </c>
      <c r="E14">
        <v>38</v>
      </c>
      <c r="F14">
        <v>52</v>
      </c>
      <c r="G14">
        <v>68</v>
      </c>
      <c r="J14" t="b">
        <f>D14&gt;$D$75</f>
        <v>1</v>
      </c>
      <c r="K14" t="str">
        <f>VLOOKUP(B14,World_Bank_Income!$B:$C,2,FALSE)</f>
        <v>LM</v>
      </c>
      <c r="L14" t="str">
        <f>IF(OR(K14="LM",K14="L",K14="UM"),"emerging","developed")</f>
        <v>emerging</v>
      </c>
      <c r="Q14" t="s">
        <v>493</v>
      </c>
      <c r="R14" s="35">
        <f>R9-R8</f>
        <v>0.38801843317972351</v>
      </c>
    </row>
    <row r="15" spans="1:23">
      <c r="A15">
        <v>9</v>
      </c>
      <c r="B15" t="s">
        <v>14</v>
      </c>
      <c r="C15" t="str">
        <f>B15</f>
        <v>Iraq</v>
      </c>
      <c r="D15" s="1">
        <v>80</v>
      </c>
      <c r="E15">
        <v>38</v>
      </c>
      <c r="F15">
        <v>52</v>
      </c>
      <c r="G15">
        <v>68</v>
      </c>
      <c r="J15" t="b">
        <f>D15&gt;$D$75</f>
        <v>1</v>
      </c>
      <c r="K15" t="str">
        <f>VLOOKUP(B15,World_Bank_Income!$B:$C,2,FALSE)</f>
        <v>UM</v>
      </c>
      <c r="L15" t="str">
        <f>IF(OR(K15="LM",K15="L",K15="UM"),"emerging","developed")</f>
        <v>emerging</v>
      </c>
      <c r="Q15" t="s">
        <v>494</v>
      </c>
      <c r="R15" s="35">
        <f>W8</f>
        <v>0.11332478363522129</v>
      </c>
    </row>
    <row r="16" spans="1:23">
      <c r="A16">
        <v>10</v>
      </c>
      <c r="B16" t="s">
        <v>15</v>
      </c>
      <c r="C16" t="str">
        <f>B16</f>
        <v>Kuwait</v>
      </c>
      <c r="D16" s="1">
        <v>80</v>
      </c>
      <c r="E16">
        <v>38</v>
      </c>
      <c r="F16">
        <v>52</v>
      </c>
      <c r="G16">
        <v>68</v>
      </c>
      <c r="J16" t="b">
        <f>D16&gt;$D$75</f>
        <v>1</v>
      </c>
      <c r="K16" t="str">
        <f>VLOOKUP(B16,World_Bank_Income!$B:$C,2,FALSE)</f>
        <v>H</v>
      </c>
      <c r="L16" t="str">
        <f>IF(OR(K16="LM",K16="L",K16="UM"),"emerging","developed")</f>
        <v>developed</v>
      </c>
      <c r="Q16" t="s">
        <v>495</v>
      </c>
      <c r="R16" s="32">
        <f>R14/R15</f>
        <v>3.4239503551906854</v>
      </c>
    </row>
    <row r="17" spans="1:12">
      <c r="A17">
        <v>11</v>
      </c>
      <c r="B17" t="s">
        <v>16</v>
      </c>
      <c r="C17" t="str">
        <f>B17</f>
        <v>Lebanon</v>
      </c>
      <c r="D17" s="1">
        <v>80</v>
      </c>
      <c r="E17">
        <v>38</v>
      </c>
      <c r="F17">
        <v>52</v>
      </c>
      <c r="G17">
        <v>68</v>
      </c>
      <c r="J17" t="b">
        <f>D17&gt;$D$75</f>
        <v>1</v>
      </c>
      <c r="K17" t="str">
        <f>VLOOKUP(B17,World_Bank_Income!$B:$C,2,FALSE)</f>
        <v>UM</v>
      </c>
      <c r="L17" t="str">
        <f>IF(OR(K17="LM",K17="L",K17="UM"),"emerging","developed")</f>
        <v>emerging</v>
      </c>
    </row>
    <row r="18" spans="1:12">
      <c r="A18">
        <v>12</v>
      </c>
      <c r="B18" t="s">
        <v>17</v>
      </c>
      <c r="C18" t="str">
        <f>B18</f>
        <v>Libya</v>
      </c>
      <c r="D18" s="1">
        <v>80</v>
      </c>
      <c r="E18">
        <v>38</v>
      </c>
      <c r="F18">
        <v>52</v>
      </c>
      <c r="G18">
        <v>68</v>
      </c>
      <c r="J18" t="b">
        <f>D18&gt;$D$75</f>
        <v>1</v>
      </c>
      <c r="K18" t="str">
        <f>VLOOKUP(B18,World_Bank_Income!$B:$C,2,FALSE)</f>
        <v>UM</v>
      </c>
      <c r="L18" t="str">
        <f>IF(OR(K18="LM",K18="L",K18="UM"),"emerging","developed")</f>
        <v>emerging</v>
      </c>
    </row>
    <row r="19" spans="1:12">
      <c r="A19">
        <v>13</v>
      </c>
      <c r="B19" t="s">
        <v>18</v>
      </c>
      <c r="C19" t="str">
        <f>B19</f>
        <v>Saudi Arabia</v>
      </c>
      <c r="D19" s="1">
        <v>80</v>
      </c>
      <c r="E19">
        <v>38</v>
      </c>
      <c r="F19">
        <v>52</v>
      </c>
      <c r="G19">
        <v>68</v>
      </c>
      <c r="J19" t="b">
        <f>D19&gt;$D$75</f>
        <v>1</v>
      </c>
      <c r="K19" t="str">
        <f>VLOOKUP(B19,World_Bank_Income!$B:$C,2,FALSE)</f>
        <v>H</v>
      </c>
      <c r="L19" t="str">
        <f>IF(OR(K19="LM",K19="L",K19="UM"),"emerging","developed")</f>
        <v>developed</v>
      </c>
    </row>
    <row r="20" spans="1:12">
      <c r="A20">
        <v>14</v>
      </c>
      <c r="B20" t="s">
        <v>19</v>
      </c>
      <c r="C20" t="str">
        <f>B20</f>
        <v>United Arab Emirates</v>
      </c>
      <c r="D20" s="1">
        <v>80</v>
      </c>
      <c r="E20">
        <v>38</v>
      </c>
      <c r="F20">
        <v>52</v>
      </c>
      <c r="G20">
        <v>68</v>
      </c>
      <c r="J20" t="b">
        <f>D20&gt;$D$75</f>
        <v>1</v>
      </c>
      <c r="K20" t="str">
        <f>VLOOKUP(B20,World_Bank_Income!$B:$C,2,FALSE)</f>
        <v>H</v>
      </c>
      <c r="L20" t="str">
        <f>IF(OR(K20="LM",K20="L",K20="UM"),"emerging","developed")</f>
        <v>developed</v>
      </c>
    </row>
    <row r="21" spans="1:12">
      <c r="A21">
        <v>15</v>
      </c>
      <c r="B21" t="s">
        <v>20</v>
      </c>
      <c r="C21" t="str">
        <f>B21</f>
        <v>Ecuador</v>
      </c>
      <c r="D21" s="1">
        <v>78</v>
      </c>
      <c r="E21">
        <v>8</v>
      </c>
      <c r="F21">
        <v>63</v>
      </c>
      <c r="G21">
        <v>67</v>
      </c>
      <c r="J21" t="b">
        <f>D21&gt;$D$75</f>
        <v>1</v>
      </c>
      <c r="K21" t="str">
        <f>VLOOKUP(B21,World_Bank_Income!$B:$C,2,FALSE)</f>
        <v>UM</v>
      </c>
      <c r="L21" t="str">
        <f>IF(OR(K21="LM",K21="L",K21="UM"),"emerging","developed")</f>
        <v>emerging</v>
      </c>
    </row>
    <row r="22" spans="1:12">
      <c r="A22">
        <v>16</v>
      </c>
      <c r="B22" t="s">
        <v>21</v>
      </c>
      <c r="C22" t="str">
        <f>B22</f>
        <v>Indonesia</v>
      </c>
      <c r="D22" s="1">
        <v>78</v>
      </c>
      <c r="E22">
        <v>14</v>
      </c>
      <c r="F22">
        <v>46</v>
      </c>
      <c r="G22">
        <v>48</v>
      </c>
      <c r="I22" t="b">
        <v>1</v>
      </c>
      <c r="J22" t="b">
        <f>D22&gt;$D$75</f>
        <v>1</v>
      </c>
      <c r="K22" t="str">
        <f>VLOOKUP(B22,World_Bank_Income!$B:$C,2,FALSE)</f>
        <v>LM</v>
      </c>
      <c r="L22" t="str">
        <f>IF(OR(K22="LM",K22="L",K22="UM"),"emerging","developed")</f>
        <v>emerging</v>
      </c>
    </row>
    <row r="23" spans="1:12">
      <c r="A23">
        <v>17</v>
      </c>
      <c r="B23" t="s">
        <v>22</v>
      </c>
      <c r="C23" t="str">
        <f>B23</f>
        <v>Ghana</v>
      </c>
      <c r="D23" s="1">
        <v>77</v>
      </c>
      <c r="E23">
        <v>20</v>
      </c>
      <c r="F23">
        <v>46</v>
      </c>
      <c r="G23">
        <v>54</v>
      </c>
      <c r="H23">
        <v>16</v>
      </c>
      <c r="J23" t="b">
        <f>D23&gt;$D$75</f>
        <v>1</v>
      </c>
      <c r="K23" t="str">
        <f>VLOOKUP(B23,World_Bank_Income!$B:$C,2,FALSE)</f>
        <v>LM</v>
      </c>
      <c r="L23" t="str">
        <f>IF(OR(K23="LM",K23="L",K23="UM"),"emerging","developed")</f>
        <v>emerging</v>
      </c>
    </row>
    <row r="24" spans="1:12">
      <c r="A24">
        <v>18</v>
      </c>
      <c r="B24" t="s">
        <v>23</v>
      </c>
      <c r="C24" t="str">
        <f>B24</f>
        <v>India</v>
      </c>
      <c r="D24" s="1">
        <v>77</v>
      </c>
      <c r="E24">
        <v>48</v>
      </c>
      <c r="F24">
        <v>56</v>
      </c>
      <c r="G24">
        <v>40</v>
      </c>
      <c r="H24">
        <v>61</v>
      </c>
      <c r="I24" t="b">
        <v>1</v>
      </c>
      <c r="J24" t="b">
        <f>D24&gt;$D$75</f>
        <v>1</v>
      </c>
      <c r="K24" t="str">
        <f>VLOOKUP(B24,World_Bank_Income!$B:$C,2,FALSE)</f>
        <v>LM</v>
      </c>
      <c r="L24" t="str">
        <f>IF(OR(K24="LM",K24="L",K24="UM"),"emerging","developed")</f>
        <v>emerging</v>
      </c>
    </row>
    <row r="25" spans="1:12">
      <c r="A25">
        <v>19</v>
      </c>
      <c r="B25" t="s">
        <v>24</v>
      </c>
      <c r="C25" t="str">
        <f>B25</f>
        <v>Nigeria</v>
      </c>
      <c r="D25" s="1">
        <v>77</v>
      </c>
      <c r="E25">
        <v>20</v>
      </c>
      <c r="F25">
        <v>46</v>
      </c>
      <c r="G25">
        <v>54</v>
      </c>
      <c r="H25">
        <v>16</v>
      </c>
      <c r="J25" t="b">
        <f>D25&gt;$D$75</f>
        <v>1</v>
      </c>
      <c r="K25" t="str">
        <f>VLOOKUP(B25,World_Bank_Income!$B:$C,2,FALSE)</f>
        <v>LM</v>
      </c>
      <c r="L25" t="str">
        <f>IF(OR(K25="LM",K25="L",K25="UM"),"emerging","developed")</f>
        <v>emerging</v>
      </c>
    </row>
    <row r="26" spans="1:12">
      <c r="A26">
        <v>20</v>
      </c>
      <c r="B26" t="s">
        <v>25</v>
      </c>
      <c r="C26" t="str">
        <f>B26</f>
        <v>Sierra Leone</v>
      </c>
      <c r="D26" s="1">
        <v>77</v>
      </c>
      <c r="E26">
        <v>20</v>
      </c>
      <c r="F26">
        <v>46</v>
      </c>
      <c r="G26">
        <v>54</v>
      </c>
      <c r="H26">
        <v>16</v>
      </c>
      <c r="J26" t="b">
        <f>D26&gt;$D$75</f>
        <v>1</v>
      </c>
      <c r="K26" t="str">
        <f>VLOOKUP(B26,World_Bank_Income!$B:$C,2,FALSE)</f>
        <v>L</v>
      </c>
      <c r="L26" t="str">
        <f>IF(OR(K26="LM",K26="L",K26="UM"),"emerging","developed")</f>
        <v>emerging</v>
      </c>
    </row>
    <row r="27" spans="1:12">
      <c r="A27">
        <v>21</v>
      </c>
      <c r="B27" t="s">
        <v>26</v>
      </c>
      <c r="C27" t="str">
        <f>B27</f>
        <v>Singapore</v>
      </c>
      <c r="D27" s="1">
        <v>74</v>
      </c>
      <c r="E27">
        <v>20</v>
      </c>
      <c r="F27">
        <v>48</v>
      </c>
      <c r="G27">
        <v>8</v>
      </c>
      <c r="H27">
        <v>48</v>
      </c>
      <c r="I27" t="b">
        <v>1</v>
      </c>
      <c r="J27" t="b">
        <f>D27&gt;$D$75</f>
        <v>1</v>
      </c>
      <c r="K27" t="str">
        <f>VLOOKUP(B27,World_Bank_Income!$B:$C,2,FALSE)</f>
        <v>H</v>
      </c>
      <c r="L27" t="str">
        <f>IF(OR(K27="LM",K27="L",K27="UM"),"emerging","developed")</f>
        <v>developed</v>
      </c>
    </row>
    <row r="28" spans="1:12">
      <c r="A28">
        <v>22</v>
      </c>
      <c r="B28" t="s">
        <v>27</v>
      </c>
      <c r="C28" t="str">
        <f>B28</f>
        <v>Brazil</v>
      </c>
      <c r="D28" s="1">
        <v>69</v>
      </c>
      <c r="E28">
        <v>38</v>
      </c>
      <c r="F28">
        <v>49</v>
      </c>
      <c r="G28">
        <v>76</v>
      </c>
      <c r="H28">
        <v>65</v>
      </c>
      <c r="J28" t="b">
        <f>D28&gt;$D$75</f>
        <v>1</v>
      </c>
      <c r="K28" t="str">
        <f>VLOOKUP(B28,World_Bank_Income!$B:$C,2,FALSE)</f>
        <v>UM</v>
      </c>
      <c r="L28" t="str">
        <f>IF(OR(K28="LM",K28="L",K28="UM"),"emerging","developed")</f>
        <v>emerging</v>
      </c>
    </row>
    <row r="29" spans="1:12">
      <c r="A29">
        <v>23</v>
      </c>
      <c r="B29" t="s">
        <v>28</v>
      </c>
      <c r="C29" t="str">
        <f>B29</f>
        <v>France</v>
      </c>
      <c r="D29" s="1">
        <v>68</v>
      </c>
      <c r="E29">
        <v>71</v>
      </c>
      <c r="F29">
        <v>43</v>
      </c>
      <c r="G29">
        <v>86</v>
      </c>
      <c r="J29" t="b">
        <f>D29&gt;$D$75</f>
        <v>1</v>
      </c>
      <c r="K29" t="str">
        <f>VLOOKUP(B29,World_Bank_Income!$B:$C,2,FALSE)</f>
        <v>H</v>
      </c>
      <c r="L29" t="str">
        <f>IF(OR(K29="LM",K29="L",K29="UM"),"emerging","developed")</f>
        <v>developed</v>
      </c>
    </row>
    <row r="30" spans="1:12">
      <c r="A30">
        <v>24</v>
      </c>
      <c r="B30" s="15" t="s">
        <v>243</v>
      </c>
      <c r="C30" s="29" t="s">
        <v>487</v>
      </c>
      <c r="D30" s="1">
        <v>68</v>
      </c>
      <c r="E30">
        <v>25</v>
      </c>
      <c r="F30">
        <v>57</v>
      </c>
      <c r="G30">
        <v>29</v>
      </c>
      <c r="H30">
        <v>96</v>
      </c>
      <c r="I30" t="b">
        <v>1</v>
      </c>
      <c r="J30" t="b">
        <f>D30&gt;$D$75</f>
        <v>1</v>
      </c>
      <c r="K30" t="str">
        <f>VLOOKUP(B30,World_Bank_Income!$B:$C,2,FALSE)</f>
        <v>H</v>
      </c>
      <c r="L30" t="str">
        <f>IF(OR(K30="LM",K30="L",K30="UM"),"emerging","developed")</f>
        <v>developed</v>
      </c>
    </row>
    <row r="31" spans="1:12">
      <c r="A31">
        <v>25</v>
      </c>
      <c r="B31" t="s">
        <v>29</v>
      </c>
      <c r="C31" t="str">
        <f>B31</f>
        <v>Poland</v>
      </c>
      <c r="D31" s="1">
        <v>68</v>
      </c>
      <c r="E31">
        <v>60</v>
      </c>
      <c r="F31">
        <v>64</v>
      </c>
      <c r="G31">
        <v>93</v>
      </c>
      <c r="J31" t="b">
        <f>D31&gt;$D$75</f>
        <v>1</v>
      </c>
      <c r="K31" t="str">
        <f>VLOOKUP(B31,World_Bank_Income!$B:$C,2,FALSE)</f>
        <v>H</v>
      </c>
      <c r="L31" t="str">
        <f>IF(OR(K31="LM",K31="L",K31="UM"),"emerging","developed")</f>
        <v>developed</v>
      </c>
    </row>
    <row r="32" spans="1:12">
      <c r="A32">
        <v>26</v>
      </c>
      <c r="B32" t="s">
        <v>30</v>
      </c>
      <c r="C32" t="str">
        <f>B32</f>
        <v>Colombia</v>
      </c>
      <c r="D32" s="1">
        <v>67</v>
      </c>
      <c r="E32">
        <v>13</v>
      </c>
      <c r="F32">
        <v>64</v>
      </c>
      <c r="G32">
        <v>80</v>
      </c>
      <c r="J32" t="b">
        <f>D32&gt;$D$75</f>
        <v>1</v>
      </c>
      <c r="K32" t="str">
        <f>VLOOKUP(B32,World_Bank_Income!$B:$C,2,FALSE)</f>
        <v>UM</v>
      </c>
      <c r="L32" t="str">
        <f>IF(OR(K32="LM",K32="L",K32="UM"),"emerging","developed")</f>
        <v>emerging</v>
      </c>
    </row>
    <row r="33" spans="1:12">
      <c r="A33">
        <v>27</v>
      </c>
      <c r="B33" t="s">
        <v>31</v>
      </c>
      <c r="C33" t="str">
        <f>B33</f>
        <v>El Salvador</v>
      </c>
      <c r="D33" s="1">
        <v>66</v>
      </c>
      <c r="E33">
        <v>19</v>
      </c>
      <c r="F33">
        <v>40</v>
      </c>
      <c r="G33">
        <v>94</v>
      </c>
      <c r="J33" t="b">
        <f>D33&gt;$D$75</f>
        <v>1</v>
      </c>
      <c r="K33" t="str">
        <f>VLOOKUP(B33,World_Bank_Income!$B:$C,2,FALSE)</f>
        <v>LM</v>
      </c>
      <c r="L33" t="str">
        <f>IF(OR(K33="LM",K33="L",K33="UM"),"emerging","developed")</f>
        <v>emerging</v>
      </c>
    </row>
    <row r="34" spans="1:12">
      <c r="A34">
        <v>28</v>
      </c>
      <c r="B34" t="s">
        <v>32</v>
      </c>
      <c r="C34" t="str">
        <f>B34</f>
        <v>Turkey</v>
      </c>
      <c r="D34" s="1">
        <v>66</v>
      </c>
      <c r="E34">
        <v>37</v>
      </c>
      <c r="F34">
        <v>45</v>
      </c>
      <c r="G34">
        <v>85</v>
      </c>
      <c r="J34" t="b">
        <f>D34&gt;$D$75</f>
        <v>1</v>
      </c>
      <c r="K34" t="str">
        <f>VLOOKUP(B34,World_Bank_Income!$B:$C,2,FALSE)</f>
        <v>UM</v>
      </c>
      <c r="L34" t="str">
        <f>IF(OR(K34="LM",K34="L",K34="UM"),"emerging","developed")</f>
        <v>emerging</v>
      </c>
    </row>
    <row r="35" spans="1:12">
      <c r="A35">
        <v>29</v>
      </c>
      <c r="B35" t="s">
        <v>33</v>
      </c>
      <c r="C35" t="str">
        <f>B35</f>
        <v>Belgium</v>
      </c>
      <c r="D35" s="1">
        <v>65</v>
      </c>
      <c r="E35">
        <v>75</v>
      </c>
      <c r="F35">
        <v>54</v>
      </c>
      <c r="G35">
        <v>94</v>
      </c>
      <c r="J35" t="b">
        <f>D35&gt;$D$75</f>
        <v>1</v>
      </c>
      <c r="K35" t="str">
        <f>VLOOKUP(B35,World_Bank_Income!$B:$C,2,FALSE)</f>
        <v>H</v>
      </c>
      <c r="L35" t="str">
        <f>IF(OR(K35="LM",K35="L",K35="UM"),"emerging","developed")</f>
        <v>developed</v>
      </c>
    </row>
    <row r="36" spans="1:12">
      <c r="A36">
        <v>30</v>
      </c>
      <c r="B36" t="s">
        <v>34</v>
      </c>
      <c r="C36" t="str">
        <f>B36</f>
        <v>Ethiopia</v>
      </c>
      <c r="D36" s="1">
        <v>64</v>
      </c>
      <c r="E36">
        <v>27</v>
      </c>
      <c r="F36">
        <v>41</v>
      </c>
      <c r="G36">
        <v>52</v>
      </c>
      <c r="H36">
        <v>25</v>
      </c>
      <c r="J36" t="b">
        <f>D36&gt;$D$75</f>
        <v>0</v>
      </c>
      <c r="K36" t="str">
        <f>VLOOKUP(B36,World_Bank_Income!$B:$C,2,FALSE)</f>
        <v>L</v>
      </c>
      <c r="L36" t="str">
        <f>IF(OR(K36="LM",K36="L",K36="UM"),"emerging","developed")</f>
        <v>emerging</v>
      </c>
    </row>
    <row r="37" spans="1:12">
      <c r="A37">
        <v>31</v>
      </c>
      <c r="B37" t="s">
        <v>35</v>
      </c>
      <c r="C37" t="str">
        <f>B37</f>
        <v>Kenya</v>
      </c>
      <c r="D37" s="1">
        <v>64</v>
      </c>
      <c r="E37">
        <v>27</v>
      </c>
      <c r="F37">
        <v>41</v>
      </c>
      <c r="G37">
        <v>52</v>
      </c>
      <c r="H37">
        <v>25</v>
      </c>
      <c r="J37" t="b">
        <f>D37&gt;$D$75</f>
        <v>0</v>
      </c>
      <c r="K37" t="str">
        <f>VLOOKUP(B37,World_Bank_Income!$B:$C,2,FALSE)</f>
        <v>LM</v>
      </c>
      <c r="L37" t="str">
        <f>IF(OR(K37="LM",K37="L",K37="UM"),"emerging","developed")</f>
        <v>emerging</v>
      </c>
    </row>
    <row r="38" spans="1:12">
      <c r="A38">
        <v>32</v>
      </c>
      <c r="B38" t="s">
        <v>36</v>
      </c>
      <c r="C38" t="str">
        <f>B38</f>
        <v>Peru</v>
      </c>
      <c r="D38" s="1">
        <v>64</v>
      </c>
      <c r="E38">
        <v>16</v>
      </c>
      <c r="F38">
        <v>42</v>
      </c>
      <c r="G38">
        <v>87</v>
      </c>
      <c r="J38" t="b">
        <f>D38&gt;$D$75</f>
        <v>0</v>
      </c>
      <c r="K38" t="str">
        <f>VLOOKUP(B38,World_Bank_Income!$B:$C,2,FALSE)</f>
        <v>UM</v>
      </c>
      <c r="L38" t="str">
        <f>IF(OR(K38="LM",K38="L",K38="UM"),"emerging","developed")</f>
        <v>emerging</v>
      </c>
    </row>
    <row r="39" spans="1:12">
      <c r="A39">
        <v>33</v>
      </c>
      <c r="B39" t="s">
        <v>37</v>
      </c>
      <c r="C39" s="29" t="s">
        <v>490</v>
      </c>
      <c r="D39" s="1">
        <v>64</v>
      </c>
      <c r="E39">
        <v>27</v>
      </c>
      <c r="F39">
        <v>41</v>
      </c>
      <c r="G39">
        <v>52</v>
      </c>
      <c r="H39">
        <v>25</v>
      </c>
      <c r="J39" t="b">
        <f>D39&gt;$D$75</f>
        <v>0</v>
      </c>
      <c r="K39" t="str">
        <f>VLOOKUP(B39,World_Bank_Income!$B:$C,2,FALSE)</f>
        <v>L</v>
      </c>
      <c r="L39" t="str">
        <f>IF(OR(K39="LM",K39="L",K39="UM"),"emerging","developed")</f>
        <v>emerging</v>
      </c>
    </row>
    <row r="40" spans="1:12">
      <c r="A40">
        <v>34</v>
      </c>
      <c r="B40" t="s">
        <v>38</v>
      </c>
      <c r="C40" t="str">
        <f>B40</f>
        <v>Thailand</v>
      </c>
      <c r="D40" s="1">
        <v>64</v>
      </c>
      <c r="E40">
        <v>20</v>
      </c>
      <c r="F40">
        <v>34</v>
      </c>
      <c r="G40">
        <v>64</v>
      </c>
      <c r="H40">
        <v>56</v>
      </c>
      <c r="I40" t="b">
        <v>1</v>
      </c>
      <c r="J40" t="b">
        <f>D40&gt;$D$75</f>
        <v>0</v>
      </c>
      <c r="K40" t="str">
        <f>VLOOKUP(B40,World_Bank_Income!$B:$C,2,FALSE)</f>
        <v>UM</v>
      </c>
      <c r="L40" t="str">
        <f>IF(OR(K40="LM",K40="L",K40="UM"),"emerging","developed")</f>
        <v>emerging</v>
      </c>
    </row>
    <row r="41" spans="1:12">
      <c r="A41">
        <v>35</v>
      </c>
      <c r="B41" t="s">
        <v>39</v>
      </c>
      <c r="C41" t="str">
        <f>B41</f>
        <v>Zambia</v>
      </c>
      <c r="D41" s="1">
        <v>64</v>
      </c>
      <c r="E41">
        <v>27</v>
      </c>
      <c r="F41">
        <v>41</v>
      </c>
      <c r="G41">
        <v>52</v>
      </c>
      <c r="H41">
        <v>25</v>
      </c>
      <c r="J41" t="b">
        <f>D41&gt;$D$75</f>
        <v>0</v>
      </c>
      <c r="K41" t="str">
        <f>VLOOKUP(B41,World_Bank_Income!$B:$C,2,FALSE)</f>
        <v>LM</v>
      </c>
      <c r="L41" t="str">
        <f>IF(OR(K41="LM",K41="L",K41="UM"),"emerging","developed")</f>
        <v>emerging</v>
      </c>
    </row>
    <row r="42" spans="1:12">
      <c r="A42">
        <v>36</v>
      </c>
      <c r="B42" t="s">
        <v>40</v>
      </c>
      <c r="C42" t="str">
        <f>B42</f>
        <v>Chile</v>
      </c>
      <c r="D42" s="1">
        <v>63</v>
      </c>
      <c r="E42">
        <v>23</v>
      </c>
      <c r="F42">
        <v>28</v>
      </c>
      <c r="G42">
        <v>86</v>
      </c>
      <c r="J42" t="b">
        <f>D42&gt;$D$75</f>
        <v>0</v>
      </c>
      <c r="K42" t="str">
        <f>VLOOKUP(B42,World_Bank_Income!$B:$C,2,FALSE)</f>
        <v>H</v>
      </c>
      <c r="L42" t="str">
        <f>IF(OR(K42="LM",K42="L",K42="UM"),"emerging","developed")</f>
        <v>developed</v>
      </c>
    </row>
    <row r="43" spans="1:12">
      <c r="A43">
        <v>37</v>
      </c>
      <c r="B43" t="s">
        <v>41</v>
      </c>
      <c r="C43" t="str">
        <f>B43</f>
        <v>Portugal</v>
      </c>
      <c r="D43" s="1">
        <v>63</v>
      </c>
      <c r="E43">
        <v>27</v>
      </c>
      <c r="F43">
        <v>31</v>
      </c>
      <c r="G43">
        <v>104</v>
      </c>
      <c r="J43" t="b">
        <f>D43&gt;$D$75</f>
        <v>0</v>
      </c>
      <c r="K43" t="str">
        <f>VLOOKUP(B43,World_Bank_Income!$B:$C,2,FALSE)</f>
        <v>H</v>
      </c>
      <c r="L43" t="str">
        <f>IF(OR(K43="LM",K43="L",K43="UM"),"emerging","developed")</f>
        <v>developed</v>
      </c>
    </row>
    <row r="44" spans="1:12">
      <c r="A44">
        <v>38</v>
      </c>
      <c r="B44" t="s">
        <v>42</v>
      </c>
      <c r="C44" t="str">
        <f>B44</f>
        <v>Uruguay</v>
      </c>
      <c r="D44" s="1">
        <v>61</v>
      </c>
      <c r="E44">
        <v>36</v>
      </c>
      <c r="F44">
        <v>38</v>
      </c>
      <c r="G44">
        <v>100</v>
      </c>
      <c r="J44" t="b">
        <f>D44&gt;$D$75</f>
        <v>0</v>
      </c>
      <c r="K44" t="str">
        <f>VLOOKUP(B44,World_Bank_Income!$B:$C,2,FALSE)</f>
        <v>H</v>
      </c>
      <c r="L44" t="str">
        <f>IF(OR(K44="LM",K44="L",K44="UM"),"emerging","developed")</f>
        <v>developed</v>
      </c>
    </row>
    <row r="45" spans="1:12">
      <c r="A45">
        <v>39</v>
      </c>
      <c r="B45" t="s">
        <v>43</v>
      </c>
      <c r="C45" t="str">
        <f>B45</f>
        <v>Greece</v>
      </c>
      <c r="D45" s="1">
        <v>60</v>
      </c>
      <c r="E45">
        <v>35</v>
      </c>
      <c r="F45">
        <v>57</v>
      </c>
      <c r="G45">
        <v>112</v>
      </c>
      <c r="J45" t="b">
        <f>D45&gt;$D$75</f>
        <v>0</v>
      </c>
      <c r="K45" t="str">
        <f>VLOOKUP(B45,World_Bank_Income!$B:$C,2,FALSE)</f>
        <v>H</v>
      </c>
      <c r="L45" t="str">
        <f>IF(OR(K45="LM",K45="L",K45="UM"),"emerging","developed")</f>
        <v>developed</v>
      </c>
    </row>
    <row r="46" spans="1:12">
      <c r="A46">
        <v>40</v>
      </c>
      <c r="B46" t="s">
        <v>269</v>
      </c>
      <c r="C46" s="29" t="s">
        <v>489</v>
      </c>
      <c r="D46" s="1">
        <v>60</v>
      </c>
      <c r="E46">
        <v>18</v>
      </c>
      <c r="F46">
        <v>39</v>
      </c>
      <c r="G46">
        <v>85</v>
      </c>
      <c r="H46">
        <v>75</v>
      </c>
      <c r="I46" t="b">
        <v>1</v>
      </c>
      <c r="J46" t="b">
        <f>D46&gt;$D$75</f>
        <v>0</v>
      </c>
      <c r="K46" t="str">
        <f>VLOOKUP(B46,World_Bank_Income!$B:$C,2,FALSE)</f>
        <v>H</v>
      </c>
      <c r="L46" t="str">
        <f>IF(OR(K46="LM",K46="L",K46="UM"),"emerging","developed")</f>
        <v>developed</v>
      </c>
    </row>
    <row r="47" spans="1:12">
      <c r="A47">
        <v>41</v>
      </c>
      <c r="B47" s="15" t="s">
        <v>250</v>
      </c>
      <c r="C47" s="29" t="s">
        <v>488</v>
      </c>
      <c r="D47" s="1">
        <v>58</v>
      </c>
      <c r="E47">
        <v>41</v>
      </c>
      <c r="F47">
        <v>43</v>
      </c>
      <c r="G47">
        <v>59</v>
      </c>
      <c r="J47" t="b">
        <f>D47&gt;$D$75</f>
        <v>0</v>
      </c>
      <c r="K47" t="str">
        <f>VLOOKUP(B47,World_Bank_Income!$B:$C,2,FALSE)</f>
        <v>UM</v>
      </c>
      <c r="L47" t="str">
        <f>IF(OR(K47="LM",K47="L",K47="UM"),"emerging","developed")</f>
        <v>emerging</v>
      </c>
    </row>
    <row r="48" spans="1:12">
      <c r="A48">
        <v>42</v>
      </c>
      <c r="B48" s="15" t="s">
        <v>419</v>
      </c>
      <c r="C48" s="29" t="s">
        <v>44</v>
      </c>
      <c r="D48" s="1">
        <v>58</v>
      </c>
      <c r="E48">
        <v>17</v>
      </c>
      <c r="F48">
        <v>45</v>
      </c>
      <c r="G48">
        <v>69</v>
      </c>
      <c r="H48">
        <v>87</v>
      </c>
      <c r="I48" t="b">
        <v>1</v>
      </c>
      <c r="J48" t="b">
        <f>D48&gt;$D$75</f>
        <v>0</v>
      </c>
      <c r="K48" t="str">
        <f>VLOOKUP(B48,World_Bank_Income!$B:$C,2,FALSE)</f>
        <v>H</v>
      </c>
      <c r="L48" t="str">
        <f>IF(OR(K48="LM",K48="L",K48="UM"),"emerging","developed")</f>
        <v>developed</v>
      </c>
    </row>
    <row r="49" spans="1:12">
      <c r="A49">
        <v>43</v>
      </c>
      <c r="B49" t="s">
        <v>45</v>
      </c>
      <c r="C49" t="str">
        <f>B49</f>
        <v>Czech Republic</v>
      </c>
      <c r="D49" s="1">
        <v>57</v>
      </c>
      <c r="E49">
        <v>58</v>
      </c>
      <c r="F49">
        <v>57</v>
      </c>
      <c r="G49">
        <v>74</v>
      </c>
      <c r="J49" t="b">
        <f>D49&gt;$D$75</f>
        <v>0</v>
      </c>
      <c r="K49" t="str">
        <f>VLOOKUP(B49,World_Bank_Income!$B:$C,2,FALSE)</f>
        <v>H</v>
      </c>
      <c r="L49" t="str">
        <f>IF(OR(K49="LM",K49="L",K49="UM"),"emerging","developed")</f>
        <v>developed</v>
      </c>
    </row>
    <row r="50" spans="1:12">
      <c r="A50">
        <v>44</v>
      </c>
      <c r="B50" t="s">
        <v>46</v>
      </c>
      <c r="C50" t="str">
        <f>B50</f>
        <v>Spain</v>
      </c>
      <c r="D50" s="1">
        <v>57</v>
      </c>
      <c r="E50">
        <v>51</v>
      </c>
      <c r="F50">
        <v>42</v>
      </c>
      <c r="G50">
        <v>86</v>
      </c>
      <c r="J50" t="b">
        <f>D50&gt;$D$75</f>
        <v>0</v>
      </c>
      <c r="K50" t="str">
        <f>VLOOKUP(B50,World_Bank_Income!$B:$C,2,FALSE)</f>
        <v>H</v>
      </c>
      <c r="L50" t="str">
        <f>IF(OR(K50="LM",K50="L",K50="UM"),"emerging","developed")</f>
        <v>developed</v>
      </c>
    </row>
    <row r="51" spans="1:12">
      <c r="A51">
        <v>45</v>
      </c>
      <c r="B51" t="s">
        <v>47</v>
      </c>
      <c r="C51" t="str">
        <f>B51</f>
        <v>Pakistan</v>
      </c>
      <c r="D51" s="1">
        <v>55</v>
      </c>
      <c r="E51">
        <v>14</v>
      </c>
      <c r="F51">
        <v>50</v>
      </c>
      <c r="G51">
        <v>70</v>
      </c>
      <c r="J51" t="b">
        <f>D51&gt;$D$75</f>
        <v>0</v>
      </c>
      <c r="K51" t="str">
        <f>VLOOKUP(B51,World_Bank_Income!$B:$C,2,FALSE)</f>
        <v>LM</v>
      </c>
      <c r="L51" t="str">
        <f>IF(OR(K51="LM",K51="L",K51="UM"),"emerging","developed")</f>
        <v>emerging</v>
      </c>
    </row>
    <row r="52" spans="1:12">
      <c r="A52">
        <v>46</v>
      </c>
      <c r="B52" t="s">
        <v>48</v>
      </c>
      <c r="C52" t="str">
        <f>B52</f>
        <v>Japan</v>
      </c>
      <c r="D52" s="1">
        <v>54</v>
      </c>
      <c r="E52">
        <v>46</v>
      </c>
      <c r="F52">
        <v>95</v>
      </c>
      <c r="G52">
        <v>92</v>
      </c>
      <c r="H52">
        <v>80</v>
      </c>
      <c r="I52" t="b">
        <v>1</v>
      </c>
      <c r="J52" t="b">
        <f>D52&gt;$D$75</f>
        <v>0</v>
      </c>
      <c r="K52" t="str">
        <f>VLOOKUP(B52,World_Bank_Income!$B:$C,2,FALSE)</f>
        <v>H</v>
      </c>
      <c r="L52" t="str">
        <f>IF(OR(K52="LM",K52="L",K52="UM"),"emerging","developed")</f>
        <v>developed</v>
      </c>
    </row>
    <row r="53" spans="1:12">
      <c r="A53">
        <v>47</v>
      </c>
      <c r="B53" t="s">
        <v>49</v>
      </c>
      <c r="C53" t="str">
        <f>B53</f>
        <v>Italy</v>
      </c>
      <c r="D53" s="1">
        <v>50</v>
      </c>
      <c r="E53">
        <v>76</v>
      </c>
      <c r="F53">
        <v>70</v>
      </c>
      <c r="G53">
        <v>75</v>
      </c>
      <c r="J53" t="b">
        <f>D53&gt;$D$75</f>
        <v>0</v>
      </c>
      <c r="K53" t="str">
        <f>VLOOKUP(B53,World_Bank_Income!$B:$C,2,FALSE)</f>
        <v>H</v>
      </c>
      <c r="L53" t="str">
        <f>IF(OR(K53="LM",K53="L",K53="UM"),"emerging","developed")</f>
        <v>developed</v>
      </c>
    </row>
    <row r="54" spans="1:12">
      <c r="A54">
        <v>48</v>
      </c>
      <c r="B54" t="s">
        <v>50</v>
      </c>
      <c r="C54" t="str">
        <f>B54</f>
        <v>Argentina</v>
      </c>
      <c r="D54" s="1">
        <v>49</v>
      </c>
      <c r="E54">
        <v>46</v>
      </c>
      <c r="F54">
        <v>56</v>
      </c>
      <c r="G54">
        <v>86</v>
      </c>
      <c r="J54" t="b">
        <f>D54&gt;$D$75</f>
        <v>0</v>
      </c>
      <c r="K54" t="str">
        <f>VLOOKUP(B54,World_Bank_Income!$B:$C,2,FALSE)</f>
        <v>H</v>
      </c>
      <c r="L54" t="str">
        <f>IF(OR(K54="LM",K54="L",K54="UM"),"emerging","developed")</f>
        <v>developed</v>
      </c>
    </row>
    <row r="55" spans="1:12">
      <c r="A55">
        <v>49</v>
      </c>
      <c r="B55" t="s">
        <v>51</v>
      </c>
      <c r="C55" t="str">
        <f>B55</f>
        <v>South Africa</v>
      </c>
      <c r="D55" s="1">
        <v>49</v>
      </c>
      <c r="E55">
        <v>65</v>
      </c>
      <c r="F55">
        <v>63</v>
      </c>
      <c r="G55">
        <v>49</v>
      </c>
      <c r="J55" t="b">
        <f>D55&gt;$D$75</f>
        <v>0</v>
      </c>
      <c r="K55" t="str">
        <f>VLOOKUP(B55,World_Bank_Income!$B:$C,2,FALSE)</f>
        <v>UM</v>
      </c>
      <c r="L55" t="str">
        <f>IF(OR(K55="LM",K55="L",K55="UM"),"emerging","developed")</f>
        <v>emerging</v>
      </c>
    </row>
    <row r="56" spans="1:12">
      <c r="A56">
        <v>50</v>
      </c>
      <c r="B56" t="s">
        <v>52</v>
      </c>
      <c r="C56" t="str">
        <f>B56</f>
        <v>Hungary</v>
      </c>
      <c r="D56" s="1">
        <v>46</v>
      </c>
      <c r="E56">
        <v>55</v>
      </c>
      <c r="F56">
        <v>88</v>
      </c>
      <c r="G56">
        <v>82</v>
      </c>
      <c r="J56" t="b">
        <f>D56&gt;$D$75</f>
        <v>0</v>
      </c>
      <c r="K56" t="str">
        <f>VLOOKUP(B56,World_Bank_Income!$B:$C,2,FALSE)</f>
        <v>H</v>
      </c>
      <c r="L56" t="str">
        <f>IF(OR(K56="LM",K56="L",K56="UM"),"emerging","developed")</f>
        <v>developed</v>
      </c>
    </row>
    <row r="57" spans="1:12">
      <c r="A57">
        <v>51</v>
      </c>
      <c r="B57" t="s">
        <v>53</v>
      </c>
      <c r="C57" t="str">
        <f>B57</f>
        <v>Jamaica</v>
      </c>
      <c r="D57" s="1">
        <v>45</v>
      </c>
      <c r="E57">
        <v>39</v>
      </c>
      <c r="F57">
        <v>68</v>
      </c>
      <c r="G57">
        <v>13</v>
      </c>
      <c r="J57" t="b">
        <f>D57&gt;$D$75</f>
        <v>0</v>
      </c>
      <c r="K57" t="str">
        <f>VLOOKUP(B57,World_Bank_Income!$B:$C,2,FALSE)</f>
        <v>UM</v>
      </c>
      <c r="L57" t="str">
        <f>IF(OR(K57="LM",K57="L",K57="UM"),"emerging","developed")</f>
        <v>emerging</v>
      </c>
    </row>
    <row r="58" spans="1:12">
      <c r="A58">
        <v>52</v>
      </c>
      <c r="B58" t="s">
        <v>54</v>
      </c>
      <c r="C58" t="str">
        <f>B58</f>
        <v>United States</v>
      </c>
      <c r="D58" s="1">
        <v>40</v>
      </c>
      <c r="E58">
        <v>91</v>
      </c>
      <c r="F58">
        <v>62</v>
      </c>
      <c r="G58">
        <v>46</v>
      </c>
      <c r="H58">
        <v>29</v>
      </c>
      <c r="J58" t="b">
        <f>D58&gt;$D$75</f>
        <v>0</v>
      </c>
      <c r="K58" t="str">
        <f>VLOOKUP(B58,World_Bank_Income!$B:$C,2,FALSE)</f>
        <v>H</v>
      </c>
      <c r="L58" t="str">
        <f>IF(OR(K58="LM",K58="L",K58="UM"),"emerging","developed")</f>
        <v>developed</v>
      </c>
    </row>
    <row r="59" spans="1:12">
      <c r="A59">
        <v>53</v>
      </c>
      <c r="B59" t="s">
        <v>55</v>
      </c>
      <c r="C59" t="str">
        <f>B59</f>
        <v>Netherlands</v>
      </c>
      <c r="D59" s="1">
        <v>38</v>
      </c>
      <c r="E59">
        <v>80</v>
      </c>
      <c r="F59">
        <v>14</v>
      </c>
      <c r="G59">
        <v>53</v>
      </c>
      <c r="H59">
        <v>44</v>
      </c>
      <c r="J59" t="b">
        <f>D59&gt;$D$75</f>
        <v>0</v>
      </c>
      <c r="K59" t="str">
        <f>VLOOKUP(B59,World_Bank_Income!$B:$C,2,FALSE)</f>
        <v>H</v>
      </c>
      <c r="L59" t="str">
        <f>IF(OR(K59="LM",K59="L",K59="UM"),"emerging","developed")</f>
        <v>developed</v>
      </c>
    </row>
    <row r="60" spans="1:12">
      <c r="A60">
        <v>54</v>
      </c>
      <c r="B60" t="s">
        <v>56</v>
      </c>
      <c r="C60" t="str">
        <f>B60</f>
        <v>Australia</v>
      </c>
      <c r="D60" s="1">
        <v>36</v>
      </c>
      <c r="E60">
        <v>90</v>
      </c>
      <c r="F60">
        <v>61</v>
      </c>
      <c r="G60">
        <v>51</v>
      </c>
      <c r="H60">
        <v>31</v>
      </c>
      <c r="I60" t="b">
        <v>1</v>
      </c>
      <c r="J60" t="b">
        <f>D60&gt;$D$75</f>
        <v>0</v>
      </c>
      <c r="K60" t="str">
        <f>VLOOKUP(B60,World_Bank_Income!$B:$C,2,FALSE)</f>
        <v>H</v>
      </c>
      <c r="L60" t="str">
        <f>IF(OR(K60="LM",K60="L",K60="UM"),"emerging","developed")</f>
        <v>developed</v>
      </c>
    </row>
    <row r="61" spans="1:12">
      <c r="A61">
        <v>55</v>
      </c>
      <c r="B61" t="s">
        <v>57</v>
      </c>
      <c r="C61" t="str">
        <f>B61</f>
        <v>Costa Rica</v>
      </c>
      <c r="D61" s="1">
        <v>35</v>
      </c>
      <c r="E61">
        <v>15</v>
      </c>
      <c r="F61">
        <v>21</v>
      </c>
      <c r="G61">
        <v>86</v>
      </c>
      <c r="J61" t="b">
        <f>D61&gt;$D$75</f>
        <v>0</v>
      </c>
      <c r="K61" t="str">
        <f>VLOOKUP(B61,World_Bank_Income!$B:$C,2,FALSE)</f>
        <v>UM</v>
      </c>
      <c r="L61" t="str">
        <f>IF(OR(K61="LM",K61="L",K61="UM"),"emerging","developed")</f>
        <v>emerging</v>
      </c>
    </row>
    <row r="62" spans="1:12">
      <c r="A62">
        <v>56</v>
      </c>
      <c r="B62" t="s">
        <v>58</v>
      </c>
      <c r="C62" t="str">
        <f>B62</f>
        <v>Germany</v>
      </c>
      <c r="D62" s="1">
        <v>35</v>
      </c>
      <c r="E62">
        <v>67</v>
      </c>
      <c r="F62">
        <v>66</v>
      </c>
      <c r="G62">
        <v>65</v>
      </c>
      <c r="H62">
        <v>31</v>
      </c>
      <c r="J62" t="b">
        <f>D62&gt;$D$75</f>
        <v>0</v>
      </c>
      <c r="K62" t="str">
        <f>VLOOKUP(B62,World_Bank_Income!$B:$C,2,FALSE)</f>
        <v>H</v>
      </c>
      <c r="L62" t="str">
        <f>IF(OR(K62="LM",K62="L",K62="UM"),"emerging","developed")</f>
        <v>developed</v>
      </c>
    </row>
    <row r="63" spans="1:12">
      <c r="A63">
        <v>57</v>
      </c>
      <c r="B63" t="s">
        <v>59</v>
      </c>
      <c r="C63" t="str">
        <f>B63</f>
        <v>United Kingdom</v>
      </c>
      <c r="D63" s="1">
        <v>35</v>
      </c>
      <c r="E63">
        <v>89</v>
      </c>
      <c r="F63">
        <v>66</v>
      </c>
      <c r="G63">
        <v>35</v>
      </c>
      <c r="H63">
        <v>25</v>
      </c>
      <c r="J63" t="b">
        <f>D63&gt;$D$75</f>
        <v>0</v>
      </c>
      <c r="K63" t="str">
        <f>VLOOKUP(B63,World_Bank_Income!$B:$C,2,FALSE)</f>
        <v>H</v>
      </c>
      <c r="L63" t="str">
        <f>IF(OR(K63="LM",K63="L",K63="UM"),"emerging","developed")</f>
        <v>developed</v>
      </c>
    </row>
    <row r="64" spans="1:12">
      <c r="A64">
        <v>58</v>
      </c>
      <c r="B64" t="s">
        <v>60</v>
      </c>
      <c r="C64" t="str">
        <f>B64</f>
        <v>Switzerland</v>
      </c>
      <c r="D64" s="1">
        <v>34</v>
      </c>
      <c r="E64">
        <v>68</v>
      </c>
      <c r="F64">
        <v>70</v>
      </c>
      <c r="G64">
        <v>58</v>
      </c>
      <c r="J64" t="b">
        <f>D64&gt;$D$75</f>
        <v>0</v>
      </c>
      <c r="K64" t="str">
        <f>VLOOKUP(B64,World_Bank_Income!$B:$C,2,FALSE)</f>
        <v>H</v>
      </c>
      <c r="L64" t="str">
        <f>IF(OR(K64="LM",K64="L",K64="UM"),"emerging","developed")</f>
        <v>developed</v>
      </c>
    </row>
    <row r="65" spans="1:12">
      <c r="A65">
        <v>59</v>
      </c>
      <c r="B65" t="s">
        <v>61</v>
      </c>
      <c r="C65" t="str">
        <f>B65</f>
        <v>Finland</v>
      </c>
      <c r="D65" s="1">
        <v>33</v>
      </c>
      <c r="E65">
        <v>63</v>
      </c>
      <c r="F65">
        <v>26</v>
      </c>
      <c r="G65">
        <v>59</v>
      </c>
      <c r="J65" t="b">
        <f>D65&gt;$D$75</f>
        <v>0</v>
      </c>
      <c r="K65" t="str">
        <f>VLOOKUP(B65,World_Bank_Income!$B:$C,2,FALSE)</f>
        <v>H</v>
      </c>
      <c r="L65" t="str">
        <f>IF(OR(K65="LM",K65="L",K65="UM"),"emerging","developed")</f>
        <v>developed</v>
      </c>
    </row>
    <row r="66" spans="1:12">
      <c r="A66">
        <v>60</v>
      </c>
      <c r="B66" t="s">
        <v>62</v>
      </c>
      <c r="C66" t="str">
        <f>B66</f>
        <v>Norway</v>
      </c>
      <c r="D66" s="1">
        <v>31</v>
      </c>
      <c r="E66">
        <v>69</v>
      </c>
      <c r="F66">
        <v>8</v>
      </c>
      <c r="G66">
        <v>50</v>
      </c>
      <c r="H66">
        <v>20</v>
      </c>
      <c r="J66" t="b">
        <f>D66&gt;$D$75</f>
        <v>0</v>
      </c>
      <c r="K66" t="str">
        <f>VLOOKUP(B66,World_Bank_Income!$B:$C,2,FALSE)</f>
        <v>H</v>
      </c>
      <c r="L66" t="str">
        <f>IF(OR(K66="LM",K66="L",K66="UM"),"emerging","developed")</f>
        <v>developed</v>
      </c>
    </row>
    <row r="67" spans="1:12">
      <c r="A67">
        <v>61</v>
      </c>
      <c r="B67" t="s">
        <v>63</v>
      </c>
      <c r="C67" t="str">
        <f>B67</f>
        <v>Sweden</v>
      </c>
      <c r="D67" s="1">
        <v>31</v>
      </c>
      <c r="E67">
        <v>71</v>
      </c>
      <c r="F67">
        <v>5</v>
      </c>
      <c r="G67">
        <v>29</v>
      </c>
      <c r="H67">
        <v>33</v>
      </c>
      <c r="J67" t="b">
        <f>D67&gt;$D$75</f>
        <v>0</v>
      </c>
      <c r="K67" t="str">
        <f>VLOOKUP(B67,World_Bank_Income!$B:$C,2,FALSE)</f>
        <v>H</v>
      </c>
      <c r="L67" t="str">
        <f>IF(OR(K67="LM",K67="L",K67="UM"),"emerging","developed")</f>
        <v>developed</v>
      </c>
    </row>
    <row r="68" spans="1:12">
      <c r="A68">
        <v>62</v>
      </c>
      <c r="B68" t="s">
        <v>64</v>
      </c>
      <c r="C68" t="str">
        <f>B68</f>
        <v>Ireland</v>
      </c>
      <c r="D68" s="1">
        <v>28</v>
      </c>
      <c r="E68">
        <v>70</v>
      </c>
      <c r="F68">
        <v>68</v>
      </c>
      <c r="G68">
        <v>35</v>
      </c>
      <c r="J68" t="b">
        <f>D68&gt;$D$75</f>
        <v>0</v>
      </c>
      <c r="K68" t="str">
        <f>VLOOKUP(B68,World_Bank_Income!$B:$C,2,FALSE)</f>
        <v>H</v>
      </c>
      <c r="L68" t="str">
        <f>IF(OR(K68="LM",K68="L",K68="UM"),"emerging","developed")</f>
        <v>developed</v>
      </c>
    </row>
    <row r="69" spans="1:12">
      <c r="A69">
        <v>63</v>
      </c>
      <c r="B69" t="s">
        <v>65</v>
      </c>
      <c r="C69" t="str">
        <f>B69</f>
        <v>New Zealand</v>
      </c>
      <c r="D69" s="1">
        <v>22</v>
      </c>
      <c r="E69">
        <v>79</v>
      </c>
      <c r="F69">
        <v>58</v>
      </c>
      <c r="G69">
        <v>49</v>
      </c>
      <c r="H69">
        <v>30</v>
      </c>
      <c r="I69" t="b">
        <v>1</v>
      </c>
      <c r="J69" t="b">
        <f>D69&gt;$D$75</f>
        <v>0</v>
      </c>
      <c r="K69" t="str">
        <f>VLOOKUP(B69,World_Bank_Income!$B:$C,2,FALSE)</f>
        <v>H</v>
      </c>
      <c r="L69" t="str">
        <f>IF(OR(K69="LM",K69="L",K69="UM"),"emerging","developed")</f>
        <v>developed</v>
      </c>
    </row>
    <row r="70" spans="1:12">
      <c r="A70">
        <v>64</v>
      </c>
      <c r="B70" t="s">
        <v>66</v>
      </c>
      <c r="C70" t="str">
        <f>B70</f>
        <v>Denmark</v>
      </c>
      <c r="D70" s="1">
        <v>18</v>
      </c>
      <c r="E70">
        <v>74</v>
      </c>
      <c r="F70">
        <v>16</v>
      </c>
      <c r="G70">
        <v>23</v>
      </c>
      <c r="J70" t="b">
        <f>D70&gt;$D$75</f>
        <v>0</v>
      </c>
      <c r="K70" t="str">
        <f>VLOOKUP(B70,World_Bank_Income!$B:$C,2,FALSE)</f>
        <v>H</v>
      </c>
      <c r="L70" t="str">
        <f>IF(OR(K70="LM",K70="L",K70="UM"),"emerging","developed")</f>
        <v>developed</v>
      </c>
    </row>
    <row r="71" spans="1:12">
      <c r="A71">
        <v>65</v>
      </c>
      <c r="B71" t="s">
        <v>67</v>
      </c>
      <c r="C71" t="str">
        <f>B71</f>
        <v>Israel</v>
      </c>
      <c r="D71" s="1">
        <v>13</v>
      </c>
      <c r="E71">
        <v>54</v>
      </c>
      <c r="F71">
        <v>47</v>
      </c>
      <c r="G71">
        <v>81</v>
      </c>
      <c r="J71" t="b">
        <f>D71&gt;$D$75</f>
        <v>0</v>
      </c>
      <c r="K71" t="str">
        <f>VLOOKUP(B71,World_Bank_Income!$B:$C,2,FALSE)</f>
        <v>H</v>
      </c>
      <c r="L71" t="str">
        <f>IF(OR(K71="LM",K71="L",K71="UM"),"emerging","developed")</f>
        <v>developed</v>
      </c>
    </row>
    <row r="72" spans="1:12">
      <c r="A72">
        <v>66</v>
      </c>
      <c r="B72" t="s">
        <v>68</v>
      </c>
      <c r="C72" t="str">
        <f>B72</f>
        <v>Austria</v>
      </c>
      <c r="D72" s="1">
        <v>11</v>
      </c>
      <c r="E72">
        <v>55</v>
      </c>
      <c r="F72">
        <v>79</v>
      </c>
      <c r="G72">
        <v>70</v>
      </c>
      <c r="J72" t="b">
        <f>D72&gt;$D$75</f>
        <v>0</v>
      </c>
      <c r="K72" t="str">
        <f>VLOOKUP(B72,World_Bank_Income!$B:$C,2,FALSE)</f>
        <v>H</v>
      </c>
      <c r="L72" t="str">
        <f>IF(OR(K72="LM",K72="L",K72="UM"),"emerging","developed")</f>
        <v>developed</v>
      </c>
    </row>
    <row r="75" spans="1:12">
      <c r="C75" t="s">
        <v>499</v>
      </c>
      <c r="D75">
        <f>MEDIAN(D7:D72)</f>
        <v>64</v>
      </c>
    </row>
  </sheetData>
  <autoFilter ref="A6:L72" xr:uid="{BFCBEE96-A580-9642-BA9E-76024301A3EC}">
    <sortState xmlns:xlrd2="http://schemas.microsoft.com/office/spreadsheetml/2017/richdata2" ref="A7:L72">
      <sortCondition ref="A6:A72"/>
    </sortState>
  </autoFilter>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CD029-EEF3-524F-BE39-D9C7C978004F}">
  <sheetPr>
    <pageSetUpPr fitToPage="1"/>
  </sheetPr>
  <dimension ref="A1:HN240"/>
  <sheetViews>
    <sheetView zoomScale="150" zoomScaleNormal="85" workbookViewId="0">
      <pane xSplit="2" ySplit="10" topLeftCell="C209" activePane="bottomRight" state="frozen"/>
      <selection pane="topRight" activeCell="C1" sqref="C1"/>
      <selection pane="bottomLeft" activeCell="A11" sqref="A11"/>
      <selection pane="bottomRight" activeCell="C223" sqref="C223"/>
    </sheetView>
  </sheetViews>
  <sheetFormatPr baseColWidth="10" defaultColWidth="7.5" defaultRowHeight="13"/>
  <cols>
    <col min="1" max="1" width="4.83203125" style="2" customWidth="1"/>
    <col min="2" max="2" width="23.83203125" style="2" customWidth="1"/>
    <col min="3" max="3" width="9.5" style="2" bestFit="1" customWidth="1"/>
    <col min="4" max="16384" width="7.5" style="2"/>
  </cols>
  <sheetData>
    <row r="1" spans="1:222" ht="16">
      <c r="B1" s="3" t="s">
        <v>71</v>
      </c>
    </row>
    <row r="2" spans="1:222">
      <c r="B2" s="4" t="s">
        <v>72</v>
      </c>
    </row>
    <row r="3" spans="1:222">
      <c r="B3" s="5" t="s">
        <v>73</v>
      </c>
    </row>
    <row r="5" spans="1:222" s="4" customFormat="1">
      <c r="B5" s="6" t="s">
        <v>74</v>
      </c>
      <c r="C5" s="7" t="s">
        <v>75</v>
      </c>
    </row>
    <row r="6" spans="1:222" s="4" customFormat="1">
      <c r="B6" s="8" t="s">
        <v>76</v>
      </c>
      <c r="C6" s="9">
        <v>2014</v>
      </c>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row>
    <row r="7" spans="1:222">
      <c r="B7" s="6" t="s">
        <v>77</v>
      </c>
      <c r="C7" s="11" t="s">
        <v>78</v>
      </c>
    </row>
    <row r="8" spans="1:222">
      <c r="B8" s="6" t="s">
        <v>79</v>
      </c>
      <c r="C8" s="11" t="s">
        <v>80</v>
      </c>
    </row>
    <row r="9" spans="1:222">
      <c r="B9" s="6" t="s">
        <v>81</v>
      </c>
      <c r="C9" s="11" t="s">
        <v>82</v>
      </c>
    </row>
    <row r="10" spans="1:222">
      <c r="B10" s="8" t="s">
        <v>83</v>
      </c>
      <c r="C10" s="13" t="s">
        <v>84</v>
      </c>
    </row>
    <row r="12" spans="1:222">
      <c r="A12" s="14" t="s">
        <v>85</v>
      </c>
      <c r="B12" s="15" t="s">
        <v>86</v>
      </c>
      <c r="C12" s="10" t="s">
        <v>87</v>
      </c>
    </row>
    <row r="13" spans="1:222">
      <c r="A13" s="14" t="s">
        <v>88</v>
      </c>
      <c r="B13" s="15" t="s">
        <v>89</v>
      </c>
      <c r="C13" s="11" t="s">
        <v>92</v>
      </c>
    </row>
    <row r="14" spans="1:222">
      <c r="A14" s="14" t="s">
        <v>93</v>
      </c>
      <c r="B14" s="15" t="s">
        <v>94</v>
      </c>
      <c r="C14" s="10" t="s">
        <v>92</v>
      </c>
    </row>
    <row r="15" spans="1:222">
      <c r="A15" s="14" t="s">
        <v>95</v>
      </c>
      <c r="B15" s="15" t="s">
        <v>96</v>
      </c>
      <c r="C15" s="10" t="s">
        <v>92</v>
      </c>
    </row>
    <row r="16" spans="1:222">
      <c r="A16" s="14" t="s">
        <v>98</v>
      </c>
      <c r="B16" s="15" t="s">
        <v>99</v>
      </c>
      <c r="C16" s="10" t="s">
        <v>97</v>
      </c>
    </row>
    <row r="17" spans="1:3">
      <c r="A17" s="14" t="s">
        <v>100</v>
      </c>
      <c r="B17" s="15" t="s">
        <v>101</v>
      </c>
      <c r="C17" s="10" t="s">
        <v>92</v>
      </c>
    </row>
    <row r="18" spans="1:3">
      <c r="A18" s="14" t="s">
        <v>102</v>
      </c>
      <c r="B18" s="15" t="s">
        <v>103</v>
      </c>
      <c r="C18" s="11" t="s">
        <v>97</v>
      </c>
    </row>
    <row r="19" spans="1:3">
      <c r="A19" s="14" t="s">
        <v>104</v>
      </c>
      <c r="B19" s="15" t="s">
        <v>50</v>
      </c>
      <c r="C19" s="10" t="s">
        <v>97</v>
      </c>
    </row>
    <row r="20" spans="1:3">
      <c r="A20" s="14" t="s">
        <v>105</v>
      </c>
      <c r="B20" s="15" t="s">
        <v>106</v>
      </c>
      <c r="C20" s="10" t="s">
        <v>91</v>
      </c>
    </row>
    <row r="21" spans="1:3">
      <c r="A21" s="14" t="s">
        <v>107</v>
      </c>
      <c r="B21" s="15" t="s">
        <v>108</v>
      </c>
      <c r="C21" s="10" t="s">
        <v>97</v>
      </c>
    </row>
    <row r="22" spans="1:3">
      <c r="A22" s="14" t="s">
        <v>109</v>
      </c>
      <c r="B22" s="15" t="s">
        <v>56</v>
      </c>
      <c r="C22" s="10" t="s">
        <v>97</v>
      </c>
    </row>
    <row r="23" spans="1:3">
      <c r="A23" s="14" t="s">
        <v>110</v>
      </c>
      <c r="B23" s="15" t="s">
        <v>68</v>
      </c>
      <c r="C23" s="10" t="s">
        <v>97</v>
      </c>
    </row>
    <row r="24" spans="1:3">
      <c r="A24" s="14" t="s">
        <v>111</v>
      </c>
      <c r="B24" s="15" t="s">
        <v>112</v>
      </c>
      <c r="C24" s="11" t="s">
        <v>92</v>
      </c>
    </row>
    <row r="25" spans="1:3">
      <c r="A25" s="14" t="s">
        <v>113</v>
      </c>
      <c r="B25" s="15" t="s">
        <v>114</v>
      </c>
      <c r="C25" s="10" t="s">
        <v>97</v>
      </c>
    </row>
    <row r="26" spans="1:3">
      <c r="A26" s="14" t="s">
        <v>115</v>
      </c>
      <c r="B26" s="15" t="s">
        <v>116</v>
      </c>
      <c r="C26" s="10" t="s">
        <v>97</v>
      </c>
    </row>
    <row r="27" spans="1:3">
      <c r="A27" s="14" t="s">
        <v>117</v>
      </c>
      <c r="B27" s="15" t="s">
        <v>118</v>
      </c>
      <c r="C27" s="10" t="s">
        <v>91</v>
      </c>
    </row>
    <row r="28" spans="1:3">
      <c r="A28" s="14" t="s">
        <v>119</v>
      </c>
      <c r="B28" s="15" t="s">
        <v>120</v>
      </c>
      <c r="C28" s="10" t="s">
        <v>97</v>
      </c>
    </row>
    <row r="29" spans="1:3">
      <c r="A29" s="14" t="s">
        <v>121</v>
      </c>
      <c r="B29" s="15" t="s">
        <v>122</v>
      </c>
      <c r="C29" s="10" t="s">
        <v>92</v>
      </c>
    </row>
    <row r="30" spans="1:3">
      <c r="A30" s="14" t="s">
        <v>123</v>
      </c>
      <c r="B30" s="15" t="s">
        <v>33</v>
      </c>
      <c r="C30" s="10" t="s">
        <v>97</v>
      </c>
    </row>
    <row r="31" spans="1:3">
      <c r="A31" s="14" t="s">
        <v>124</v>
      </c>
      <c r="B31" s="15" t="s">
        <v>125</v>
      </c>
      <c r="C31" s="11" t="s">
        <v>92</v>
      </c>
    </row>
    <row r="32" spans="1:3">
      <c r="A32" s="14" t="s">
        <v>126</v>
      </c>
      <c r="B32" s="15" t="s">
        <v>127</v>
      </c>
      <c r="C32" s="10" t="s">
        <v>87</v>
      </c>
    </row>
    <row r="33" spans="1:3">
      <c r="A33" s="14" t="s">
        <v>128</v>
      </c>
      <c r="B33" s="15" t="s">
        <v>129</v>
      </c>
      <c r="C33" s="10" t="s">
        <v>97</v>
      </c>
    </row>
    <row r="34" spans="1:3">
      <c r="A34" s="14" t="s">
        <v>130</v>
      </c>
      <c r="B34" s="15" t="s">
        <v>131</v>
      </c>
      <c r="C34" s="10" t="s">
        <v>91</v>
      </c>
    </row>
    <row r="35" spans="1:3">
      <c r="A35" s="14" t="s">
        <v>132</v>
      </c>
      <c r="B35" s="15" t="s">
        <v>133</v>
      </c>
      <c r="C35" s="10" t="s">
        <v>91</v>
      </c>
    </row>
    <row r="36" spans="1:3">
      <c r="A36" s="14" t="s">
        <v>134</v>
      </c>
      <c r="B36" s="15" t="s">
        <v>135</v>
      </c>
      <c r="C36" s="10" t="s">
        <v>92</v>
      </c>
    </row>
    <row r="37" spans="1:3">
      <c r="A37" s="14" t="s">
        <v>136</v>
      </c>
      <c r="B37" s="15" t="s">
        <v>137</v>
      </c>
      <c r="C37" s="10" t="s">
        <v>92</v>
      </c>
    </row>
    <row r="38" spans="1:3">
      <c r="A38" s="14" t="s">
        <v>138</v>
      </c>
      <c r="B38" s="15" t="s">
        <v>27</v>
      </c>
      <c r="C38" s="10" t="s">
        <v>92</v>
      </c>
    </row>
    <row r="39" spans="1:3">
      <c r="A39" s="14" t="s">
        <v>139</v>
      </c>
      <c r="B39" s="15" t="s">
        <v>140</v>
      </c>
      <c r="C39" s="10" t="s">
        <v>90</v>
      </c>
    </row>
    <row r="40" spans="1:3">
      <c r="A40" s="14" t="s">
        <v>141</v>
      </c>
      <c r="B40" s="15" t="s">
        <v>142</v>
      </c>
      <c r="C40" s="10" t="s">
        <v>97</v>
      </c>
    </row>
    <row r="41" spans="1:3">
      <c r="A41" s="14" t="s">
        <v>143</v>
      </c>
      <c r="B41" s="15" t="s">
        <v>144</v>
      </c>
      <c r="C41" s="10" t="s">
        <v>92</v>
      </c>
    </row>
    <row r="42" spans="1:3">
      <c r="A42" s="14" t="s">
        <v>145</v>
      </c>
      <c r="B42" s="15" t="s">
        <v>146</v>
      </c>
      <c r="C42" s="10" t="s">
        <v>87</v>
      </c>
    </row>
    <row r="43" spans="1:3">
      <c r="A43" s="14" t="s">
        <v>147</v>
      </c>
      <c r="B43" s="15" t="s">
        <v>148</v>
      </c>
      <c r="C43" s="10" t="s">
        <v>87</v>
      </c>
    </row>
    <row r="44" spans="1:3">
      <c r="A44" s="14" t="s">
        <v>149</v>
      </c>
      <c r="B44" s="15" t="s">
        <v>150</v>
      </c>
      <c r="C44" s="10" t="s">
        <v>91</v>
      </c>
    </row>
    <row r="45" spans="1:3">
      <c r="A45" s="14" t="s">
        <v>151</v>
      </c>
      <c r="B45" s="15" t="s">
        <v>152</v>
      </c>
      <c r="C45" s="10" t="s">
        <v>87</v>
      </c>
    </row>
    <row r="46" spans="1:3">
      <c r="A46" s="14" t="s">
        <v>153</v>
      </c>
      <c r="B46" s="15" t="s">
        <v>154</v>
      </c>
      <c r="C46" s="10" t="s">
        <v>91</v>
      </c>
    </row>
    <row r="47" spans="1:3">
      <c r="A47" s="14" t="s">
        <v>155</v>
      </c>
      <c r="B47" s="15" t="s">
        <v>156</v>
      </c>
      <c r="C47" s="10" t="s">
        <v>97</v>
      </c>
    </row>
    <row r="48" spans="1:3">
      <c r="A48" s="14" t="s">
        <v>157</v>
      </c>
      <c r="B48" s="15" t="s">
        <v>158</v>
      </c>
      <c r="C48" s="10" t="s">
        <v>97</v>
      </c>
    </row>
    <row r="49" spans="1:3">
      <c r="A49" s="14" t="s">
        <v>159</v>
      </c>
      <c r="B49" s="15" t="s">
        <v>160</v>
      </c>
      <c r="C49" s="10" t="s">
        <v>87</v>
      </c>
    </row>
    <row r="50" spans="1:3">
      <c r="A50" s="14" t="s">
        <v>161</v>
      </c>
      <c r="B50" s="15" t="s">
        <v>162</v>
      </c>
      <c r="C50" s="10" t="s">
        <v>87</v>
      </c>
    </row>
    <row r="51" spans="1:3">
      <c r="A51" s="14" t="s">
        <v>163</v>
      </c>
      <c r="B51" s="15" t="s">
        <v>164</v>
      </c>
      <c r="C51" s="10" t="s">
        <v>97</v>
      </c>
    </row>
    <row r="52" spans="1:3">
      <c r="A52" s="14" t="s">
        <v>165</v>
      </c>
      <c r="B52" s="15" t="s">
        <v>40</v>
      </c>
      <c r="C52" s="11" t="s">
        <v>97</v>
      </c>
    </row>
    <row r="53" spans="1:3">
      <c r="A53" s="14" t="s">
        <v>166</v>
      </c>
      <c r="B53" s="15" t="s">
        <v>12</v>
      </c>
      <c r="C53" s="10" t="s">
        <v>92</v>
      </c>
    </row>
    <row r="54" spans="1:3">
      <c r="A54" s="14" t="s">
        <v>167</v>
      </c>
      <c r="B54" s="15" t="s">
        <v>30</v>
      </c>
      <c r="C54" s="10" t="s">
        <v>92</v>
      </c>
    </row>
    <row r="55" spans="1:3">
      <c r="A55" s="14" t="s">
        <v>168</v>
      </c>
      <c r="B55" s="15" t="s">
        <v>169</v>
      </c>
      <c r="C55" s="10" t="s">
        <v>87</v>
      </c>
    </row>
    <row r="56" spans="1:3">
      <c r="A56" s="14" t="s">
        <v>170</v>
      </c>
      <c r="B56" s="15" t="s">
        <v>171</v>
      </c>
      <c r="C56" s="10" t="s">
        <v>87</v>
      </c>
    </row>
    <row r="57" spans="1:3">
      <c r="A57" s="14" t="s">
        <v>172</v>
      </c>
      <c r="B57" s="15" t="s">
        <v>173</v>
      </c>
      <c r="C57" s="10" t="s">
        <v>91</v>
      </c>
    </row>
    <row r="58" spans="1:3">
      <c r="A58" s="14" t="s">
        <v>174</v>
      </c>
      <c r="B58" s="15" t="s">
        <v>57</v>
      </c>
      <c r="C58" s="10" t="s">
        <v>92</v>
      </c>
    </row>
    <row r="59" spans="1:3">
      <c r="A59" s="14" t="s">
        <v>175</v>
      </c>
      <c r="B59" s="15" t="s">
        <v>176</v>
      </c>
      <c r="C59" s="10" t="s">
        <v>91</v>
      </c>
    </row>
    <row r="60" spans="1:3">
      <c r="A60" s="14" t="s">
        <v>177</v>
      </c>
      <c r="B60" s="15" t="s">
        <v>178</v>
      </c>
      <c r="C60" s="10" t="s">
        <v>97</v>
      </c>
    </row>
    <row r="61" spans="1:3">
      <c r="A61" s="14" t="s">
        <v>179</v>
      </c>
      <c r="B61" s="15" t="s">
        <v>180</v>
      </c>
      <c r="C61" s="10" t="s">
        <v>92</v>
      </c>
    </row>
    <row r="62" spans="1:3">
      <c r="A62" s="14" t="s">
        <v>181</v>
      </c>
      <c r="B62" s="15" t="s">
        <v>182</v>
      </c>
      <c r="C62" s="10" t="s">
        <v>97</v>
      </c>
    </row>
    <row r="63" spans="1:3">
      <c r="A63" s="14" t="s">
        <v>183</v>
      </c>
      <c r="B63" s="15" t="s">
        <v>184</v>
      </c>
      <c r="C63" s="10" t="s">
        <v>97</v>
      </c>
    </row>
    <row r="64" spans="1:3">
      <c r="A64" s="14" t="s">
        <v>185</v>
      </c>
      <c r="B64" s="15" t="s">
        <v>45</v>
      </c>
      <c r="C64" s="10" t="s">
        <v>97</v>
      </c>
    </row>
    <row r="65" spans="1:3">
      <c r="A65" s="14" t="s">
        <v>186</v>
      </c>
      <c r="B65" s="15" t="s">
        <v>66</v>
      </c>
      <c r="C65" s="10" t="s">
        <v>97</v>
      </c>
    </row>
    <row r="66" spans="1:3">
      <c r="A66" s="14" t="s">
        <v>187</v>
      </c>
      <c r="B66" s="15" t="s">
        <v>188</v>
      </c>
      <c r="C66" s="10" t="s">
        <v>91</v>
      </c>
    </row>
    <row r="67" spans="1:3">
      <c r="A67" s="14" t="s">
        <v>189</v>
      </c>
      <c r="B67" s="15" t="s">
        <v>190</v>
      </c>
      <c r="C67" s="10" t="s">
        <v>92</v>
      </c>
    </row>
    <row r="68" spans="1:3">
      <c r="A68" s="14" t="s">
        <v>191</v>
      </c>
      <c r="B68" s="15" t="s">
        <v>192</v>
      </c>
      <c r="C68" s="10" t="s">
        <v>92</v>
      </c>
    </row>
    <row r="69" spans="1:3">
      <c r="A69" s="14" t="s">
        <v>193</v>
      </c>
      <c r="B69" s="15" t="s">
        <v>20</v>
      </c>
      <c r="C69" s="10" t="s">
        <v>92</v>
      </c>
    </row>
    <row r="70" spans="1:3">
      <c r="A70" s="14" t="s">
        <v>194</v>
      </c>
      <c r="B70" s="15" t="s">
        <v>195</v>
      </c>
      <c r="C70" s="10" t="s">
        <v>91</v>
      </c>
    </row>
    <row r="71" spans="1:3">
      <c r="A71" s="14" t="s">
        <v>196</v>
      </c>
      <c r="B71" s="15" t="s">
        <v>31</v>
      </c>
      <c r="C71" s="10" t="s">
        <v>91</v>
      </c>
    </row>
    <row r="72" spans="1:3">
      <c r="A72" s="14" t="s">
        <v>197</v>
      </c>
      <c r="B72" s="15" t="s">
        <v>198</v>
      </c>
      <c r="C72" s="10" t="s">
        <v>97</v>
      </c>
    </row>
    <row r="73" spans="1:3">
      <c r="A73" s="14" t="s">
        <v>199</v>
      </c>
      <c r="B73" s="15" t="s">
        <v>200</v>
      </c>
      <c r="C73" s="10" t="s">
        <v>87</v>
      </c>
    </row>
    <row r="74" spans="1:3">
      <c r="A74" s="14" t="s">
        <v>201</v>
      </c>
      <c r="B74" s="15" t="s">
        <v>202</v>
      </c>
      <c r="C74" s="10" t="s">
        <v>97</v>
      </c>
    </row>
    <row r="75" spans="1:3">
      <c r="A75" s="14" t="s">
        <v>203</v>
      </c>
      <c r="B75" s="15" t="s">
        <v>204</v>
      </c>
      <c r="C75" s="10" t="s">
        <v>91</v>
      </c>
    </row>
    <row r="76" spans="1:3">
      <c r="A76" s="14" t="s">
        <v>205</v>
      </c>
      <c r="B76" s="15" t="s">
        <v>34</v>
      </c>
      <c r="C76" s="10" t="s">
        <v>87</v>
      </c>
    </row>
    <row r="77" spans="1:3">
      <c r="A77" s="14" t="s">
        <v>206</v>
      </c>
      <c r="B77" s="15" t="s">
        <v>207</v>
      </c>
      <c r="C77" s="10" t="s">
        <v>97</v>
      </c>
    </row>
    <row r="78" spans="1:3">
      <c r="A78" s="14" t="s">
        <v>208</v>
      </c>
      <c r="B78" s="15" t="s">
        <v>209</v>
      </c>
      <c r="C78" s="11" t="s">
        <v>92</v>
      </c>
    </row>
    <row r="79" spans="1:3">
      <c r="A79" s="14" t="s">
        <v>210</v>
      </c>
      <c r="B79" s="15" t="s">
        <v>61</v>
      </c>
      <c r="C79" s="10" t="s">
        <v>97</v>
      </c>
    </row>
    <row r="80" spans="1:3">
      <c r="A80" s="14" t="s">
        <v>211</v>
      </c>
      <c r="B80" s="15" t="s">
        <v>28</v>
      </c>
      <c r="C80" s="10" t="s">
        <v>97</v>
      </c>
    </row>
    <row r="81" spans="1:3">
      <c r="A81" s="14" t="s">
        <v>212</v>
      </c>
      <c r="B81" s="15" t="s">
        <v>213</v>
      </c>
      <c r="C81" s="10" t="s">
        <v>97</v>
      </c>
    </row>
    <row r="82" spans="1:3">
      <c r="A82" s="14" t="s">
        <v>214</v>
      </c>
      <c r="B82" s="15" t="s">
        <v>215</v>
      </c>
      <c r="C82" s="10" t="s">
        <v>92</v>
      </c>
    </row>
    <row r="83" spans="1:3">
      <c r="A83" s="14" t="s">
        <v>216</v>
      </c>
      <c r="B83" s="15" t="s">
        <v>217</v>
      </c>
      <c r="C83" s="10" t="s">
        <v>87</v>
      </c>
    </row>
    <row r="84" spans="1:3">
      <c r="A84" s="14" t="s">
        <v>218</v>
      </c>
      <c r="B84" s="15" t="s">
        <v>219</v>
      </c>
      <c r="C84" s="10" t="s">
        <v>91</v>
      </c>
    </row>
    <row r="85" spans="1:3">
      <c r="A85" s="14" t="s">
        <v>220</v>
      </c>
      <c r="B85" s="15" t="s">
        <v>58</v>
      </c>
      <c r="C85" s="10" t="s">
        <v>97</v>
      </c>
    </row>
    <row r="86" spans="1:3">
      <c r="A86" s="14" t="s">
        <v>221</v>
      </c>
      <c r="B86" s="15" t="s">
        <v>22</v>
      </c>
      <c r="C86" s="10" t="s">
        <v>91</v>
      </c>
    </row>
    <row r="87" spans="1:3">
      <c r="A87" s="14" t="s">
        <v>222</v>
      </c>
      <c r="B87" s="15" t="s">
        <v>223</v>
      </c>
      <c r="C87" s="11" t="s">
        <v>90</v>
      </c>
    </row>
    <row r="88" spans="1:3">
      <c r="A88" s="14" t="s">
        <v>224</v>
      </c>
      <c r="B88" s="15" t="s">
        <v>43</v>
      </c>
      <c r="C88" s="10" t="s">
        <v>97</v>
      </c>
    </row>
    <row r="89" spans="1:3">
      <c r="A89" s="14" t="s">
        <v>225</v>
      </c>
      <c r="B89" s="15" t="s">
        <v>226</v>
      </c>
      <c r="C89" s="10" t="s">
        <v>97</v>
      </c>
    </row>
    <row r="90" spans="1:3">
      <c r="A90" s="14" t="s">
        <v>227</v>
      </c>
      <c r="B90" s="15" t="s">
        <v>228</v>
      </c>
      <c r="C90" s="10" t="s">
        <v>92</v>
      </c>
    </row>
    <row r="91" spans="1:3">
      <c r="A91" s="14" t="s">
        <v>229</v>
      </c>
      <c r="B91" s="15" t="s">
        <v>230</v>
      </c>
      <c r="C91" s="10" t="s">
        <v>97</v>
      </c>
    </row>
    <row r="92" spans="1:3">
      <c r="A92" s="14" t="s">
        <v>231</v>
      </c>
      <c r="B92" s="15" t="s">
        <v>8</v>
      </c>
      <c r="C92" s="10" t="s">
        <v>91</v>
      </c>
    </row>
    <row r="93" spans="1:3">
      <c r="A93" s="14" t="s">
        <v>232</v>
      </c>
      <c r="B93" s="15" t="s">
        <v>233</v>
      </c>
      <c r="C93" s="10" t="s">
        <v>87</v>
      </c>
    </row>
    <row r="94" spans="1:3">
      <c r="A94" s="14" t="s">
        <v>234</v>
      </c>
      <c r="B94" s="15" t="s">
        <v>235</v>
      </c>
      <c r="C94" s="10" t="s">
        <v>87</v>
      </c>
    </row>
    <row r="95" spans="1:3">
      <c r="A95" s="14" t="s">
        <v>236</v>
      </c>
      <c r="B95" s="15" t="s">
        <v>237</v>
      </c>
      <c r="C95" s="10" t="s">
        <v>91</v>
      </c>
    </row>
    <row r="96" spans="1:3">
      <c r="A96" s="14" t="s">
        <v>238</v>
      </c>
      <c r="B96" s="15" t="s">
        <v>239</v>
      </c>
      <c r="C96" s="10" t="s">
        <v>87</v>
      </c>
    </row>
    <row r="97" spans="1:3">
      <c r="A97" s="14" t="s">
        <v>240</v>
      </c>
      <c r="B97" s="15" t="s">
        <v>241</v>
      </c>
      <c r="C97" s="10" t="s">
        <v>91</v>
      </c>
    </row>
    <row r="98" spans="1:3">
      <c r="A98" s="14" t="s">
        <v>242</v>
      </c>
      <c r="B98" s="15" t="s">
        <v>243</v>
      </c>
      <c r="C98" s="10" t="s">
        <v>97</v>
      </c>
    </row>
    <row r="99" spans="1:3">
      <c r="A99" s="14" t="s">
        <v>244</v>
      </c>
      <c r="B99" s="15" t="s">
        <v>52</v>
      </c>
      <c r="C99" s="11" t="s">
        <v>97</v>
      </c>
    </row>
    <row r="100" spans="1:3">
      <c r="A100" s="14" t="s">
        <v>245</v>
      </c>
      <c r="B100" s="15" t="s">
        <v>246</v>
      </c>
      <c r="C100" s="10" t="s">
        <v>97</v>
      </c>
    </row>
    <row r="101" spans="1:3">
      <c r="A101" s="14" t="s">
        <v>247</v>
      </c>
      <c r="B101" s="15" t="s">
        <v>23</v>
      </c>
      <c r="C101" s="10" t="s">
        <v>91</v>
      </c>
    </row>
    <row r="102" spans="1:3">
      <c r="A102" s="14" t="s">
        <v>248</v>
      </c>
      <c r="B102" s="15" t="s">
        <v>21</v>
      </c>
      <c r="C102" s="10" t="s">
        <v>91</v>
      </c>
    </row>
    <row r="103" spans="1:3">
      <c r="A103" s="14" t="s">
        <v>249</v>
      </c>
      <c r="B103" s="15" t="s">
        <v>250</v>
      </c>
      <c r="C103" s="11" t="s">
        <v>92</v>
      </c>
    </row>
    <row r="104" spans="1:3">
      <c r="A104" s="14" t="s">
        <v>251</v>
      </c>
      <c r="B104" s="15" t="s">
        <v>14</v>
      </c>
      <c r="C104" s="11" t="s">
        <v>92</v>
      </c>
    </row>
    <row r="105" spans="1:3">
      <c r="A105" s="14" t="s">
        <v>252</v>
      </c>
      <c r="B105" s="15" t="s">
        <v>64</v>
      </c>
      <c r="C105" s="10" t="s">
        <v>97</v>
      </c>
    </row>
    <row r="106" spans="1:3">
      <c r="A106" s="14" t="s">
        <v>253</v>
      </c>
      <c r="B106" s="15" t="s">
        <v>254</v>
      </c>
      <c r="C106" s="10" t="s">
        <v>97</v>
      </c>
    </row>
    <row r="107" spans="1:3">
      <c r="A107" s="14" t="s">
        <v>255</v>
      </c>
      <c r="B107" s="15" t="s">
        <v>67</v>
      </c>
      <c r="C107" s="10" t="s">
        <v>97</v>
      </c>
    </row>
    <row r="108" spans="1:3">
      <c r="A108" s="14" t="s">
        <v>256</v>
      </c>
      <c r="B108" s="15" t="s">
        <v>49</v>
      </c>
      <c r="C108" s="10" t="s">
        <v>97</v>
      </c>
    </row>
    <row r="109" spans="1:3">
      <c r="A109" s="14" t="s">
        <v>257</v>
      </c>
      <c r="B109" s="15" t="s">
        <v>53</v>
      </c>
      <c r="C109" s="10" t="s">
        <v>92</v>
      </c>
    </row>
    <row r="110" spans="1:3">
      <c r="A110" s="14" t="s">
        <v>258</v>
      </c>
      <c r="B110" s="15" t="s">
        <v>48</v>
      </c>
      <c r="C110" s="10" t="s">
        <v>97</v>
      </c>
    </row>
    <row r="111" spans="1:3">
      <c r="A111" s="14" t="s">
        <v>259</v>
      </c>
      <c r="B111" s="15" t="s">
        <v>260</v>
      </c>
      <c r="C111" s="10" t="s">
        <v>92</v>
      </c>
    </row>
    <row r="112" spans="1:3">
      <c r="A112" s="14" t="s">
        <v>261</v>
      </c>
      <c r="B112" s="15" t="s">
        <v>262</v>
      </c>
      <c r="C112" s="10" t="s">
        <v>92</v>
      </c>
    </row>
    <row r="113" spans="1:3">
      <c r="A113" s="14" t="s">
        <v>263</v>
      </c>
      <c r="B113" s="15" t="s">
        <v>35</v>
      </c>
      <c r="C113" s="10" t="s">
        <v>91</v>
      </c>
    </row>
    <row r="114" spans="1:3">
      <c r="A114" s="14" t="s">
        <v>264</v>
      </c>
      <c r="B114" s="15" t="s">
        <v>265</v>
      </c>
      <c r="C114" s="10" t="s">
        <v>91</v>
      </c>
    </row>
    <row r="115" spans="1:3">
      <c r="A115" s="14" t="s">
        <v>266</v>
      </c>
      <c r="B115" s="15" t="s">
        <v>267</v>
      </c>
      <c r="C115" s="10" t="s">
        <v>87</v>
      </c>
    </row>
    <row r="116" spans="1:3">
      <c r="A116" s="14" t="s">
        <v>268</v>
      </c>
      <c r="B116" s="15" t="s">
        <v>269</v>
      </c>
      <c r="C116" s="10" t="s">
        <v>97</v>
      </c>
    </row>
    <row r="117" spans="1:3">
      <c r="A117" s="14" t="s">
        <v>270</v>
      </c>
      <c r="B117" s="15" t="s">
        <v>271</v>
      </c>
      <c r="C117" s="10" t="s">
        <v>91</v>
      </c>
    </row>
    <row r="118" spans="1:3">
      <c r="A118" s="14" t="s">
        <v>272</v>
      </c>
      <c r="B118" s="15" t="s">
        <v>15</v>
      </c>
      <c r="C118" s="10" t="s">
        <v>97</v>
      </c>
    </row>
    <row r="119" spans="1:3">
      <c r="A119" s="14" t="s">
        <v>273</v>
      </c>
      <c r="B119" s="15" t="s">
        <v>274</v>
      </c>
      <c r="C119" s="10" t="s">
        <v>91</v>
      </c>
    </row>
    <row r="120" spans="1:3">
      <c r="A120" s="14" t="s">
        <v>275</v>
      </c>
      <c r="B120" s="15" t="s">
        <v>276</v>
      </c>
      <c r="C120" s="10" t="s">
        <v>91</v>
      </c>
    </row>
    <row r="121" spans="1:3">
      <c r="A121" s="14" t="s">
        <v>277</v>
      </c>
      <c r="B121" s="15" t="s">
        <v>278</v>
      </c>
      <c r="C121" s="11" t="s">
        <v>97</v>
      </c>
    </row>
    <row r="122" spans="1:3">
      <c r="A122" s="14" t="s">
        <v>279</v>
      </c>
      <c r="B122" s="15" t="s">
        <v>16</v>
      </c>
      <c r="C122" s="10" t="s">
        <v>92</v>
      </c>
    </row>
    <row r="123" spans="1:3">
      <c r="A123" s="14" t="s">
        <v>280</v>
      </c>
      <c r="B123" s="15" t="s">
        <v>281</v>
      </c>
      <c r="C123" s="10" t="s">
        <v>91</v>
      </c>
    </row>
    <row r="124" spans="1:3">
      <c r="A124" s="14" t="s">
        <v>282</v>
      </c>
      <c r="B124" s="15" t="s">
        <v>283</v>
      </c>
      <c r="C124" s="10" t="s">
        <v>87</v>
      </c>
    </row>
    <row r="125" spans="1:3">
      <c r="A125" s="14" t="s">
        <v>284</v>
      </c>
      <c r="B125" s="15" t="s">
        <v>17</v>
      </c>
      <c r="C125" s="10" t="s">
        <v>92</v>
      </c>
    </row>
    <row r="126" spans="1:3">
      <c r="A126" s="14" t="s">
        <v>285</v>
      </c>
      <c r="B126" s="15" t="s">
        <v>286</v>
      </c>
      <c r="C126" s="10" t="s">
        <v>97</v>
      </c>
    </row>
    <row r="127" spans="1:3">
      <c r="A127" s="14" t="s">
        <v>287</v>
      </c>
      <c r="B127" s="15" t="s">
        <v>288</v>
      </c>
      <c r="C127" s="11" t="s">
        <v>97</v>
      </c>
    </row>
    <row r="128" spans="1:3">
      <c r="A128" s="14" t="s">
        <v>289</v>
      </c>
      <c r="B128" s="15" t="s">
        <v>290</v>
      </c>
      <c r="C128" s="10" t="s">
        <v>97</v>
      </c>
    </row>
    <row r="129" spans="1:3">
      <c r="A129" s="14" t="s">
        <v>291</v>
      </c>
      <c r="B129" s="15" t="s">
        <v>292</v>
      </c>
      <c r="C129" s="10" t="s">
        <v>97</v>
      </c>
    </row>
    <row r="130" spans="1:3">
      <c r="A130" s="14" t="s">
        <v>293</v>
      </c>
      <c r="B130" s="15" t="s">
        <v>294</v>
      </c>
      <c r="C130" s="10" t="s">
        <v>87</v>
      </c>
    </row>
    <row r="131" spans="1:3">
      <c r="A131" s="14" t="s">
        <v>295</v>
      </c>
      <c r="B131" s="15" t="s">
        <v>296</v>
      </c>
      <c r="C131" s="10" t="s">
        <v>87</v>
      </c>
    </row>
    <row r="132" spans="1:3">
      <c r="A132" s="14" t="s">
        <v>297</v>
      </c>
      <c r="B132" s="15" t="s">
        <v>7</v>
      </c>
      <c r="C132" s="10" t="s">
        <v>92</v>
      </c>
    </row>
    <row r="133" spans="1:3">
      <c r="A133" s="14" t="s">
        <v>298</v>
      </c>
      <c r="B133" s="15" t="s">
        <v>299</v>
      </c>
      <c r="C133" s="10" t="s">
        <v>92</v>
      </c>
    </row>
    <row r="134" spans="1:3">
      <c r="A134" s="14" t="s">
        <v>300</v>
      </c>
      <c r="B134" s="15" t="s">
        <v>301</v>
      </c>
      <c r="C134" s="10" t="s">
        <v>87</v>
      </c>
    </row>
    <row r="135" spans="1:3">
      <c r="A135" s="14" t="s">
        <v>302</v>
      </c>
      <c r="B135" s="15" t="s">
        <v>303</v>
      </c>
      <c r="C135" s="10" t="s">
        <v>97</v>
      </c>
    </row>
    <row r="136" spans="1:3">
      <c r="A136" s="14" t="s">
        <v>304</v>
      </c>
      <c r="B136" s="15" t="s">
        <v>305</v>
      </c>
      <c r="C136" s="11" t="s">
        <v>92</v>
      </c>
    </row>
    <row r="137" spans="1:3">
      <c r="A137" s="14" t="s">
        <v>306</v>
      </c>
      <c r="B137" s="15" t="s">
        <v>307</v>
      </c>
      <c r="C137" s="11" t="s">
        <v>91</v>
      </c>
    </row>
    <row r="138" spans="1:3">
      <c r="A138" s="14" t="s">
        <v>308</v>
      </c>
      <c r="B138" s="15" t="s">
        <v>309</v>
      </c>
      <c r="C138" s="10" t="s">
        <v>92</v>
      </c>
    </row>
    <row r="139" spans="1:3">
      <c r="A139" s="14" t="s">
        <v>310</v>
      </c>
      <c r="B139" s="15" t="s">
        <v>11</v>
      </c>
      <c r="C139" s="10" t="s">
        <v>92</v>
      </c>
    </row>
    <row r="140" spans="1:3">
      <c r="A140" s="14" t="s">
        <v>311</v>
      </c>
      <c r="B140" s="15" t="s">
        <v>312</v>
      </c>
      <c r="C140" s="10" t="s">
        <v>91</v>
      </c>
    </row>
    <row r="141" spans="1:3">
      <c r="A141" s="14" t="s">
        <v>313</v>
      </c>
      <c r="B141" s="15" t="s">
        <v>314</v>
      </c>
      <c r="C141" s="10" t="s">
        <v>91</v>
      </c>
    </row>
    <row r="142" spans="1:3">
      <c r="A142" s="14" t="s">
        <v>315</v>
      </c>
      <c r="B142" s="15" t="s">
        <v>316</v>
      </c>
      <c r="C142" s="10" t="s">
        <v>97</v>
      </c>
    </row>
    <row r="143" spans="1:3">
      <c r="A143" s="14" t="s">
        <v>317</v>
      </c>
      <c r="B143" s="15" t="s">
        <v>318</v>
      </c>
      <c r="C143" s="10" t="s">
        <v>92</v>
      </c>
    </row>
    <row r="144" spans="1:3">
      <c r="A144" s="14" t="s">
        <v>319</v>
      </c>
      <c r="B144" s="15" t="s">
        <v>320</v>
      </c>
      <c r="C144" s="10" t="s">
        <v>92</v>
      </c>
    </row>
    <row r="145" spans="1:3">
      <c r="A145" s="14" t="s">
        <v>321</v>
      </c>
      <c r="B145" s="15" t="s">
        <v>322</v>
      </c>
      <c r="C145" s="10" t="s">
        <v>91</v>
      </c>
    </row>
    <row r="146" spans="1:3">
      <c r="A146" s="14" t="s">
        <v>323</v>
      </c>
      <c r="B146" s="15" t="s">
        <v>324</v>
      </c>
      <c r="C146" s="10" t="s">
        <v>87</v>
      </c>
    </row>
    <row r="147" spans="1:3">
      <c r="A147" s="14" t="s">
        <v>325</v>
      </c>
      <c r="B147" s="15" t="s">
        <v>326</v>
      </c>
      <c r="C147" s="10" t="s">
        <v>91</v>
      </c>
    </row>
    <row r="148" spans="1:3">
      <c r="A148" s="14" t="s">
        <v>327</v>
      </c>
      <c r="B148" s="15" t="s">
        <v>328</v>
      </c>
      <c r="C148" s="10" t="s">
        <v>92</v>
      </c>
    </row>
    <row r="149" spans="1:3">
      <c r="A149" s="14" t="s">
        <v>329</v>
      </c>
      <c r="B149" s="15" t="s">
        <v>330</v>
      </c>
      <c r="C149" s="10" t="s">
        <v>90</v>
      </c>
    </row>
    <row r="150" spans="1:3">
      <c r="A150" s="14" t="s">
        <v>331</v>
      </c>
      <c r="B150" s="15" t="s">
        <v>332</v>
      </c>
      <c r="C150" s="10" t="s">
        <v>87</v>
      </c>
    </row>
    <row r="151" spans="1:3">
      <c r="A151" s="14" t="s">
        <v>333</v>
      </c>
      <c r="B151" s="15" t="s">
        <v>55</v>
      </c>
      <c r="C151" s="10" t="s">
        <v>97</v>
      </c>
    </row>
    <row r="152" spans="1:3">
      <c r="A152" s="14" t="s">
        <v>334</v>
      </c>
      <c r="B152" s="15" t="s">
        <v>335</v>
      </c>
      <c r="C152" s="10" t="s">
        <v>97</v>
      </c>
    </row>
    <row r="153" spans="1:3">
      <c r="A153" s="14" t="s">
        <v>336</v>
      </c>
      <c r="B153" s="15" t="s">
        <v>65</v>
      </c>
      <c r="C153" s="10" t="s">
        <v>97</v>
      </c>
    </row>
    <row r="154" spans="1:3">
      <c r="A154" s="14" t="s">
        <v>337</v>
      </c>
      <c r="B154" s="15" t="s">
        <v>338</v>
      </c>
      <c r="C154" s="10" t="s">
        <v>91</v>
      </c>
    </row>
    <row r="155" spans="1:3">
      <c r="A155" s="14" t="s">
        <v>339</v>
      </c>
      <c r="B155" s="15" t="s">
        <v>340</v>
      </c>
      <c r="C155" s="10" t="s">
        <v>87</v>
      </c>
    </row>
    <row r="156" spans="1:3">
      <c r="A156" s="14" t="s">
        <v>341</v>
      </c>
      <c r="B156" s="15" t="s">
        <v>24</v>
      </c>
      <c r="C156" s="10" t="s">
        <v>91</v>
      </c>
    </row>
    <row r="157" spans="1:3">
      <c r="A157" s="14" t="s">
        <v>342</v>
      </c>
      <c r="B157" s="15" t="s">
        <v>343</v>
      </c>
      <c r="C157" s="10" t="s">
        <v>92</v>
      </c>
    </row>
    <row r="158" spans="1:3">
      <c r="A158" s="14" t="s">
        <v>344</v>
      </c>
      <c r="B158" s="15" t="s">
        <v>345</v>
      </c>
      <c r="C158" s="10" t="s">
        <v>97</v>
      </c>
    </row>
    <row r="159" spans="1:3">
      <c r="A159" s="14" t="s">
        <v>346</v>
      </c>
      <c r="B159" s="15" t="s">
        <v>62</v>
      </c>
      <c r="C159" s="10" t="s">
        <v>97</v>
      </c>
    </row>
    <row r="160" spans="1:3">
      <c r="A160" s="14" t="s">
        <v>347</v>
      </c>
      <c r="B160" s="15" t="s">
        <v>348</v>
      </c>
      <c r="C160" s="10" t="s">
        <v>97</v>
      </c>
    </row>
    <row r="161" spans="1:3">
      <c r="A161" s="14" t="s">
        <v>349</v>
      </c>
      <c r="B161" s="15" t="s">
        <v>47</v>
      </c>
      <c r="C161" s="10" t="s">
        <v>91</v>
      </c>
    </row>
    <row r="162" spans="1:3">
      <c r="A162" s="14" t="s">
        <v>350</v>
      </c>
      <c r="B162" s="15" t="s">
        <v>351</v>
      </c>
      <c r="C162" s="10" t="s">
        <v>92</v>
      </c>
    </row>
    <row r="163" spans="1:3">
      <c r="A163" s="14" t="s">
        <v>352</v>
      </c>
      <c r="B163" s="15" t="s">
        <v>9</v>
      </c>
      <c r="C163" s="10" t="s">
        <v>92</v>
      </c>
    </row>
    <row r="164" spans="1:3">
      <c r="A164" s="14" t="s">
        <v>353</v>
      </c>
      <c r="B164" s="15" t="s">
        <v>354</v>
      </c>
      <c r="C164" s="10" t="s">
        <v>91</v>
      </c>
    </row>
    <row r="165" spans="1:3">
      <c r="A165" s="14" t="s">
        <v>355</v>
      </c>
      <c r="B165" s="15" t="s">
        <v>356</v>
      </c>
      <c r="C165" s="10" t="s">
        <v>92</v>
      </c>
    </row>
    <row r="166" spans="1:3">
      <c r="A166" s="14" t="s">
        <v>357</v>
      </c>
      <c r="B166" s="15" t="s">
        <v>36</v>
      </c>
      <c r="C166" s="10" t="s">
        <v>92</v>
      </c>
    </row>
    <row r="167" spans="1:3">
      <c r="A167" s="14" t="s">
        <v>358</v>
      </c>
      <c r="B167" s="15" t="s">
        <v>10</v>
      </c>
      <c r="C167" s="10" t="s">
        <v>91</v>
      </c>
    </row>
    <row r="168" spans="1:3">
      <c r="A168" s="14" t="s">
        <v>359</v>
      </c>
      <c r="B168" s="15" t="s">
        <v>29</v>
      </c>
      <c r="C168" s="11" t="s">
        <v>97</v>
      </c>
    </row>
    <row r="169" spans="1:3">
      <c r="A169" s="14" t="s">
        <v>360</v>
      </c>
      <c r="B169" s="15" t="s">
        <v>41</v>
      </c>
      <c r="C169" s="10" t="s">
        <v>97</v>
      </c>
    </row>
    <row r="170" spans="1:3">
      <c r="A170" s="14" t="s">
        <v>361</v>
      </c>
      <c r="B170" s="15" t="s">
        <v>362</v>
      </c>
      <c r="C170" s="10" t="s">
        <v>97</v>
      </c>
    </row>
    <row r="171" spans="1:3">
      <c r="A171" s="14" t="s">
        <v>363</v>
      </c>
      <c r="B171" s="15" t="s">
        <v>364</v>
      </c>
      <c r="C171" s="10" t="s">
        <v>97</v>
      </c>
    </row>
    <row r="172" spans="1:3">
      <c r="A172" s="14" t="s">
        <v>365</v>
      </c>
      <c r="B172" s="15" t="s">
        <v>366</v>
      </c>
      <c r="C172" s="10" t="s">
        <v>92</v>
      </c>
    </row>
    <row r="173" spans="1:3">
      <c r="A173" s="14" t="s">
        <v>367</v>
      </c>
      <c r="B173" s="15" t="s">
        <v>368</v>
      </c>
      <c r="C173" s="11" t="s">
        <v>97</v>
      </c>
    </row>
    <row r="174" spans="1:3">
      <c r="A174" s="14" t="s">
        <v>369</v>
      </c>
      <c r="B174" s="15" t="s">
        <v>370</v>
      </c>
      <c r="C174" s="10" t="s">
        <v>87</v>
      </c>
    </row>
    <row r="175" spans="1:3">
      <c r="A175" s="14" t="s">
        <v>371</v>
      </c>
      <c r="B175" s="15" t="s">
        <v>372</v>
      </c>
      <c r="C175" s="10" t="s">
        <v>91</v>
      </c>
    </row>
    <row r="176" spans="1:3">
      <c r="A176" s="14" t="s">
        <v>373</v>
      </c>
      <c r="B176" s="15" t="s">
        <v>374</v>
      </c>
      <c r="C176" s="10" t="s">
        <v>97</v>
      </c>
    </row>
    <row r="177" spans="1:3">
      <c r="A177" s="14" t="s">
        <v>375</v>
      </c>
      <c r="B177" s="15" t="s">
        <v>376</v>
      </c>
      <c r="C177" s="10" t="s">
        <v>91</v>
      </c>
    </row>
    <row r="178" spans="1:3">
      <c r="A178" s="14" t="s">
        <v>377</v>
      </c>
      <c r="B178" s="15" t="s">
        <v>18</v>
      </c>
      <c r="C178" s="10" t="s">
        <v>97</v>
      </c>
    </row>
    <row r="179" spans="1:3">
      <c r="A179" s="14" t="s">
        <v>378</v>
      </c>
      <c r="B179" s="15" t="s">
        <v>379</v>
      </c>
      <c r="C179" s="11" t="s">
        <v>91</v>
      </c>
    </row>
    <row r="180" spans="1:3">
      <c r="A180" s="14" t="s">
        <v>380</v>
      </c>
      <c r="B180" s="15" t="s">
        <v>381</v>
      </c>
      <c r="C180" s="10" t="s">
        <v>92</v>
      </c>
    </row>
    <row r="181" spans="1:3">
      <c r="A181" s="14" t="s">
        <v>382</v>
      </c>
      <c r="B181" s="15" t="s">
        <v>383</v>
      </c>
      <c r="C181" s="10" t="s">
        <v>97</v>
      </c>
    </row>
    <row r="182" spans="1:3">
      <c r="A182" s="14" t="s">
        <v>384</v>
      </c>
      <c r="B182" s="15" t="s">
        <v>25</v>
      </c>
      <c r="C182" s="10" t="s">
        <v>87</v>
      </c>
    </row>
    <row r="183" spans="1:3">
      <c r="A183" s="14" t="s">
        <v>385</v>
      </c>
      <c r="B183" s="15" t="s">
        <v>26</v>
      </c>
      <c r="C183" s="10" t="s">
        <v>97</v>
      </c>
    </row>
    <row r="184" spans="1:3">
      <c r="A184" s="14" t="s">
        <v>386</v>
      </c>
      <c r="B184" s="15" t="s">
        <v>387</v>
      </c>
      <c r="C184" s="10" t="s">
        <v>97</v>
      </c>
    </row>
    <row r="185" spans="1:3">
      <c r="A185" s="14" t="s">
        <v>388</v>
      </c>
      <c r="B185" s="15" t="s">
        <v>389</v>
      </c>
      <c r="C185" s="10" t="s">
        <v>97</v>
      </c>
    </row>
    <row r="186" spans="1:3">
      <c r="A186" s="14" t="s">
        <v>390</v>
      </c>
      <c r="B186" s="15" t="s">
        <v>391</v>
      </c>
      <c r="C186" s="10" t="s">
        <v>97</v>
      </c>
    </row>
    <row r="187" spans="1:3">
      <c r="A187" s="14" t="s">
        <v>392</v>
      </c>
      <c r="B187" s="15" t="s">
        <v>393</v>
      </c>
      <c r="C187" s="10" t="s">
        <v>91</v>
      </c>
    </row>
    <row r="188" spans="1:3">
      <c r="A188" s="14" t="s">
        <v>394</v>
      </c>
      <c r="B188" s="15" t="s">
        <v>395</v>
      </c>
      <c r="C188" s="10" t="s">
        <v>87</v>
      </c>
    </row>
    <row r="189" spans="1:3">
      <c r="A189" s="14" t="s">
        <v>396</v>
      </c>
      <c r="B189" s="15" t="s">
        <v>51</v>
      </c>
      <c r="C189" s="10" t="s">
        <v>92</v>
      </c>
    </row>
    <row r="190" spans="1:3">
      <c r="A190" s="14" t="s">
        <v>397</v>
      </c>
      <c r="B190" s="15" t="s">
        <v>398</v>
      </c>
      <c r="C190" s="11" t="s">
        <v>87</v>
      </c>
    </row>
    <row r="191" spans="1:3">
      <c r="A191" s="14" t="s">
        <v>399</v>
      </c>
      <c r="B191" s="15" t="s">
        <v>46</v>
      </c>
      <c r="C191" s="10" t="s">
        <v>97</v>
      </c>
    </row>
    <row r="192" spans="1:3">
      <c r="A192" s="14" t="s">
        <v>400</v>
      </c>
      <c r="B192" s="15" t="s">
        <v>401</v>
      </c>
      <c r="C192" s="10" t="s">
        <v>91</v>
      </c>
    </row>
    <row r="193" spans="1:3">
      <c r="A193" s="14" t="s">
        <v>402</v>
      </c>
      <c r="B193" s="15" t="s">
        <v>403</v>
      </c>
      <c r="C193" s="10" t="s">
        <v>97</v>
      </c>
    </row>
    <row r="194" spans="1:3">
      <c r="A194" s="14" t="s">
        <v>404</v>
      </c>
      <c r="B194" s="15" t="s">
        <v>405</v>
      </c>
      <c r="C194" s="10" t="s">
        <v>92</v>
      </c>
    </row>
    <row r="195" spans="1:3">
      <c r="A195" s="14" t="s">
        <v>406</v>
      </c>
      <c r="B195" s="15" t="s">
        <v>407</v>
      </c>
      <c r="C195" s="10" t="s">
        <v>97</v>
      </c>
    </row>
    <row r="196" spans="1:3">
      <c r="A196" s="14" t="s">
        <v>408</v>
      </c>
      <c r="B196" s="15" t="s">
        <v>409</v>
      </c>
      <c r="C196" s="10" t="s">
        <v>92</v>
      </c>
    </row>
    <row r="197" spans="1:3">
      <c r="A197" s="14" t="s">
        <v>410</v>
      </c>
      <c r="B197" s="15" t="s">
        <v>411</v>
      </c>
      <c r="C197" s="10" t="s">
        <v>91</v>
      </c>
    </row>
    <row r="198" spans="1:3">
      <c r="A198" s="14" t="s">
        <v>412</v>
      </c>
      <c r="B198" s="15" t="s">
        <v>413</v>
      </c>
      <c r="C198" s="10" t="s">
        <v>92</v>
      </c>
    </row>
    <row r="199" spans="1:3">
      <c r="A199" s="14" t="s">
        <v>414</v>
      </c>
      <c r="B199" s="15" t="s">
        <v>63</v>
      </c>
      <c r="C199" s="10" t="s">
        <v>97</v>
      </c>
    </row>
    <row r="200" spans="1:3">
      <c r="A200" s="14" t="s">
        <v>415</v>
      </c>
      <c r="B200" s="15" t="s">
        <v>60</v>
      </c>
      <c r="C200" s="10" t="s">
        <v>97</v>
      </c>
    </row>
    <row r="201" spans="1:3">
      <c r="A201" s="14" t="s">
        <v>416</v>
      </c>
      <c r="B201" s="15" t="s">
        <v>417</v>
      </c>
      <c r="C201" s="10" t="s">
        <v>91</v>
      </c>
    </row>
    <row r="202" spans="1:3">
      <c r="A202" s="14" t="s">
        <v>418</v>
      </c>
      <c r="B202" s="15" t="s">
        <v>419</v>
      </c>
      <c r="C202" s="10" t="s">
        <v>97</v>
      </c>
    </row>
    <row r="203" spans="1:3">
      <c r="A203" s="14" t="s">
        <v>420</v>
      </c>
      <c r="B203" s="15" t="s">
        <v>421</v>
      </c>
      <c r="C203" s="10" t="s">
        <v>91</v>
      </c>
    </row>
    <row r="204" spans="1:3">
      <c r="A204" s="14" t="s">
        <v>422</v>
      </c>
      <c r="B204" s="15" t="s">
        <v>37</v>
      </c>
      <c r="C204" s="10" t="s">
        <v>87</v>
      </c>
    </row>
    <row r="205" spans="1:3">
      <c r="A205" s="14" t="s">
        <v>423</v>
      </c>
      <c r="B205" s="15" t="s">
        <v>38</v>
      </c>
      <c r="C205" s="10" t="s">
        <v>92</v>
      </c>
    </row>
    <row r="206" spans="1:3">
      <c r="A206" s="14" t="s">
        <v>424</v>
      </c>
      <c r="B206" s="15" t="s">
        <v>425</v>
      </c>
      <c r="C206" s="10" t="s">
        <v>91</v>
      </c>
    </row>
    <row r="207" spans="1:3">
      <c r="A207" s="14" t="s">
        <v>426</v>
      </c>
      <c r="B207" s="15" t="s">
        <v>427</v>
      </c>
      <c r="C207" s="10" t="s">
        <v>87</v>
      </c>
    </row>
    <row r="208" spans="1:3">
      <c r="A208" s="14" t="s">
        <v>428</v>
      </c>
      <c r="B208" s="15" t="s">
        <v>429</v>
      </c>
      <c r="C208" s="11" t="s">
        <v>92</v>
      </c>
    </row>
    <row r="209" spans="1:3">
      <c r="A209" s="14" t="s">
        <v>430</v>
      </c>
      <c r="B209" s="15" t="s">
        <v>431</v>
      </c>
      <c r="C209" s="10" t="s">
        <v>97</v>
      </c>
    </row>
    <row r="210" spans="1:3">
      <c r="A210" s="14" t="s">
        <v>432</v>
      </c>
      <c r="B210" s="15" t="s">
        <v>433</v>
      </c>
      <c r="C210" s="10" t="s">
        <v>92</v>
      </c>
    </row>
    <row r="211" spans="1:3">
      <c r="A211" s="14" t="s">
        <v>434</v>
      </c>
      <c r="B211" s="15" t="s">
        <v>32</v>
      </c>
      <c r="C211" s="10" t="s">
        <v>92</v>
      </c>
    </row>
    <row r="212" spans="1:3">
      <c r="A212" s="14" t="s">
        <v>435</v>
      </c>
      <c r="B212" s="15" t="s">
        <v>436</v>
      </c>
      <c r="C212" s="10" t="s">
        <v>92</v>
      </c>
    </row>
    <row r="213" spans="1:3">
      <c r="A213" s="14" t="s">
        <v>437</v>
      </c>
      <c r="B213" s="15" t="s">
        <v>438</v>
      </c>
      <c r="C213" s="11" t="s">
        <v>97</v>
      </c>
    </row>
    <row r="214" spans="1:3">
      <c r="A214" s="14" t="s">
        <v>439</v>
      </c>
      <c r="B214" s="15" t="s">
        <v>440</v>
      </c>
      <c r="C214" s="11" t="s">
        <v>92</v>
      </c>
    </row>
    <row r="215" spans="1:3">
      <c r="A215" s="14" t="s">
        <v>441</v>
      </c>
      <c r="B215" s="15" t="s">
        <v>442</v>
      </c>
      <c r="C215" s="10" t="s">
        <v>87</v>
      </c>
    </row>
    <row r="216" spans="1:3">
      <c r="A216" s="14" t="s">
        <v>443</v>
      </c>
      <c r="B216" s="15" t="s">
        <v>444</v>
      </c>
      <c r="C216" s="10" t="s">
        <v>91</v>
      </c>
    </row>
    <row r="217" spans="1:3">
      <c r="A217" s="14" t="s">
        <v>445</v>
      </c>
      <c r="B217" s="15" t="s">
        <v>19</v>
      </c>
      <c r="C217" s="10" t="s">
        <v>97</v>
      </c>
    </row>
    <row r="218" spans="1:3">
      <c r="A218" s="14" t="s">
        <v>446</v>
      </c>
      <c r="B218" s="15" t="s">
        <v>59</v>
      </c>
      <c r="C218" s="10" t="s">
        <v>97</v>
      </c>
    </row>
    <row r="219" spans="1:3">
      <c r="A219" s="14" t="s">
        <v>447</v>
      </c>
      <c r="B219" s="15" t="s">
        <v>54</v>
      </c>
      <c r="C219" s="10" t="s">
        <v>97</v>
      </c>
    </row>
    <row r="220" spans="1:3">
      <c r="A220" s="14" t="s">
        <v>448</v>
      </c>
      <c r="B220" s="15" t="s">
        <v>42</v>
      </c>
      <c r="C220" s="11" t="s">
        <v>97</v>
      </c>
    </row>
    <row r="221" spans="1:3">
      <c r="A221" s="14" t="s">
        <v>449</v>
      </c>
      <c r="B221" s="15" t="s">
        <v>450</v>
      </c>
      <c r="C221" s="11" t="s">
        <v>91</v>
      </c>
    </row>
    <row r="222" spans="1:3">
      <c r="A222" s="14" t="s">
        <v>451</v>
      </c>
      <c r="B222" s="15" t="s">
        <v>452</v>
      </c>
      <c r="C222" s="10" t="s">
        <v>91</v>
      </c>
    </row>
    <row r="223" spans="1:3">
      <c r="A223" s="14" t="s">
        <v>453</v>
      </c>
      <c r="B223" s="15" t="s">
        <v>454</v>
      </c>
      <c r="C223" s="10" t="s">
        <v>97</v>
      </c>
    </row>
    <row r="224" spans="1:3">
      <c r="A224" s="14" t="s">
        <v>455</v>
      </c>
      <c r="B224" s="15" t="s">
        <v>456</v>
      </c>
      <c r="C224" s="11" t="s">
        <v>91</v>
      </c>
    </row>
    <row r="225" spans="1:3">
      <c r="A225" s="14" t="s">
        <v>457</v>
      </c>
      <c r="B225" s="15" t="s">
        <v>458</v>
      </c>
      <c r="C225" s="10" t="s">
        <v>97</v>
      </c>
    </row>
    <row r="226" spans="1:3">
      <c r="A226" s="14" t="s">
        <v>459</v>
      </c>
      <c r="B226" s="15" t="s">
        <v>460</v>
      </c>
      <c r="C226" s="10" t="s">
        <v>91</v>
      </c>
    </row>
    <row r="227" spans="1:3">
      <c r="A227" s="14" t="s">
        <v>461</v>
      </c>
      <c r="B227" s="15" t="s">
        <v>462</v>
      </c>
      <c r="C227" s="11" t="s">
        <v>91</v>
      </c>
    </row>
    <row r="228" spans="1:3">
      <c r="A228" s="14" t="s">
        <v>463</v>
      </c>
      <c r="B228" s="15" t="s">
        <v>39</v>
      </c>
      <c r="C228" s="10" t="s">
        <v>91</v>
      </c>
    </row>
    <row r="229" spans="1:3">
      <c r="A229" s="14" t="s">
        <v>464</v>
      </c>
      <c r="B229" s="16" t="s">
        <v>465</v>
      </c>
      <c r="C229" s="12" t="s">
        <v>87</v>
      </c>
    </row>
    <row r="230" spans="1:3">
      <c r="C230" s="10"/>
    </row>
    <row r="231" spans="1:3">
      <c r="B231" s="2" t="s">
        <v>466</v>
      </c>
      <c r="C231" s="10"/>
    </row>
    <row r="232" spans="1:3">
      <c r="C232" s="10"/>
    </row>
    <row r="233" spans="1:3">
      <c r="A233" s="14" t="s">
        <v>467</v>
      </c>
      <c r="B233" s="15" t="s">
        <v>468</v>
      </c>
      <c r="C233" s="10"/>
    </row>
    <row r="234" spans="1:3">
      <c r="A234" s="14" t="s">
        <v>469</v>
      </c>
      <c r="B234" s="15" t="s">
        <v>470</v>
      </c>
      <c r="C234" s="10"/>
    </row>
    <row r="235" spans="1:3">
      <c r="A235" s="14" t="s">
        <v>471</v>
      </c>
      <c r="B235" s="15" t="s">
        <v>472</v>
      </c>
      <c r="C235" s="10"/>
    </row>
    <row r="236" spans="1:3">
      <c r="A236" s="14" t="s">
        <v>473</v>
      </c>
      <c r="B236" s="15" t="s">
        <v>474</v>
      </c>
      <c r="C236" s="10"/>
    </row>
    <row r="237" spans="1:3">
      <c r="A237" s="14" t="s">
        <v>475</v>
      </c>
      <c r="B237" s="15" t="s">
        <v>476</v>
      </c>
      <c r="C237" s="10"/>
    </row>
    <row r="238" spans="1:3">
      <c r="A238" s="14" t="s">
        <v>477</v>
      </c>
      <c r="B238" s="15" t="s">
        <v>478</v>
      </c>
      <c r="C238" s="10"/>
    </row>
    <row r="240" spans="1:3" ht="54" customHeight="1">
      <c r="B240" s="17" t="s">
        <v>479</v>
      </c>
    </row>
  </sheetData>
  <conditionalFormatting sqref="C12:C86 C88:C229">
    <cfRule type="expression" dxfId="38" priority="39" stopIfTrue="1">
      <formula>C12&lt;&gt;#REF!</formula>
    </cfRule>
  </conditionalFormatting>
  <conditionalFormatting sqref="C184">
    <cfRule type="expression" dxfId="37" priority="38" stopIfTrue="1">
      <formula>C184&lt;&gt;#REF!</formula>
    </cfRule>
  </conditionalFormatting>
  <conditionalFormatting sqref="C87">
    <cfRule type="expression" dxfId="36" priority="37" stopIfTrue="1">
      <formula>C87&lt;&gt;#REF!</formula>
    </cfRule>
  </conditionalFormatting>
  <pageMargins left="0.75" right="0.75" top="1" bottom="1" header="0.5" footer="0.5"/>
  <pageSetup scale="35"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PDI and EM-DM</vt:lpstr>
      <vt:lpstr>World_Bank_Income</vt:lpstr>
      <vt:lpstr>World_Bank_Income!Print_Area</vt:lpstr>
      <vt:lpstr>World_Bank_Income!Print_Titles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2021-09-25T11:42:35Z</dcterms:created>
  <dcterms:modified xsi:type="dcterms:W3CDTF">2021-09-25T19:26:12Z</dcterms:modified>
</cp:coreProperties>
</file>