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f\Documents\GitHub\ADS\week_4_DataIntegration\"/>
    </mc:Choice>
  </mc:AlternateContent>
  <xr:revisionPtr revIDLastSave="0" documentId="13_ncr:1_{65385147-C489-45B1-AFBC-F99A5D11F55F}" xr6:coauthVersionLast="45" xr6:coauthVersionMax="45" xr10:uidLastSave="{00000000-0000-0000-0000-000000000000}"/>
  <bookViews>
    <workbookView xWindow="-108" yWindow="-108" windowWidth="23256" windowHeight="12576" activeTab="1" xr2:uid="{851A08EE-D487-4A13-AE74-306108EDED72}"/>
  </bookViews>
  <sheets>
    <sheet name="Edit_Distance" sheetId="1" r:id="rId1"/>
    <sheet name="Matrix_2" sheetId="3" r:id="rId2"/>
    <sheet name="Matri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3" l="1"/>
  <c r="N20" i="3"/>
  <c r="I21" i="3"/>
  <c r="I20" i="3"/>
  <c r="I19" i="3"/>
  <c r="I18" i="3"/>
  <c r="I17" i="3"/>
  <c r="I16" i="3"/>
  <c r="H21" i="3"/>
  <c r="H20" i="3"/>
  <c r="H19" i="3"/>
  <c r="H18" i="3"/>
  <c r="H17" i="3"/>
  <c r="H16" i="3"/>
  <c r="G21" i="3"/>
  <c r="G20" i="3"/>
  <c r="G19" i="3"/>
  <c r="G18" i="3"/>
  <c r="G17" i="3"/>
  <c r="G16" i="3"/>
  <c r="F26" i="3"/>
  <c r="F25" i="3"/>
  <c r="F24" i="3"/>
  <c r="T39" i="3"/>
  <c r="S39" i="3"/>
  <c r="R39" i="3"/>
  <c r="T38" i="3"/>
  <c r="S38" i="3"/>
  <c r="R38" i="3"/>
  <c r="T37" i="3"/>
  <c r="S37" i="3"/>
  <c r="R37" i="3"/>
  <c r="T36" i="3"/>
  <c r="S36" i="3"/>
  <c r="R36" i="3"/>
  <c r="T35" i="3"/>
  <c r="S35" i="3"/>
  <c r="R35" i="3"/>
  <c r="T34" i="3"/>
  <c r="S34" i="3"/>
  <c r="R34" i="3"/>
  <c r="T30" i="3"/>
  <c r="S30" i="3"/>
  <c r="R30" i="3"/>
  <c r="T29" i="3"/>
  <c r="S29" i="3"/>
  <c r="R29" i="3"/>
  <c r="T28" i="3"/>
  <c r="S28" i="3"/>
  <c r="R28" i="3"/>
  <c r="T27" i="3"/>
  <c r="S27" i="3"/>
  <c r="R27" i="3"/>
  <c r="T26" i="3"/>
  <c r="S26" i="3"/>
  <c r="R26" i="3"/>
  <c r="T25" i="3"/>
  <c r="S25" i="3"/>
  <c r="R25" i="3"/>
  <c r="T21" i="3"/>
  <c r="S21" i="3"/>
  <c r="R21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V39" i="3"/>
  <c r="U39" i="3"/>
  <c r="V38" i="3"/>
  <c r="U38" i="3"/>
  <c r="V37" i="3"/>
  <c r="U37" i="3"/>
  <c r="V36" i="3"/>
  <c r="U36" i="3"/>
  <c r="V35" i="3"/>
  <c r="U35" i="3"/>
  <c r="V34" i="3"/>
  <c r="U34" i="3"/>
  <c r="V30" i="3"/>
  <c r="U30" i="3"/>
  <c r="V29" i="3"/>
  <c r="U29" i="3"/>
  <c r="V28" i="3"/>
  <c r="U28" i="3"/>
  <c r="V27" i="3"/>
  <c r="U27" i="3"/>
  <c r="V26" i="3"/>
  <c r="U26" i="3"/>
  <c r="V25" i="3"/>
  <c r="U25" i="3"/>
  <c r="U11" i="3"/>
  <c r="V21" i="3"/>
  <c r="V20" i="3"/>
  <c r="V19" i="3"/>
  <c r="V18" i="3"/>
  <c r="V17" i="3"/>
  <c r="V16" i="3"/>
  <c r="U21" i="3"/>
  <c r="U20" i="3"/>
  <c r="U19" i="3"/>
  <c r="U18" i="3"/>
  <c r="U17" i="3"/>
  <c r="U16" i="3"/>
  <c r="F36" i="1"/>
  <c r="W26" i="1"/>
  <c r="F50" i="1" l="1"/>
  <c r="W7" i="1"/>
  <c r="X7" i="1" s="1"/>
  <c r="T7" i="1"/>
  <c r="F26" i="1"/>
  <c r="O7" i="1"/>
  <c r="P7" i="1" s="1"/>
  <c r="L7" i="1"/>
  <c r="G15" i="1"/>
  <c r="H15" i="1" s="1"/>
  <c r="C15" i="1"/>
  <c r="E15" i="1"/>
  <c r="D15" i="1"/>
  <c r="C13" i="1"/>
  <c r="E7" i="1"/>
  <c r="G7" i="1" s="1"/>
  <c r="G8" i="1" s="1"/>
  <c r="E5" i="1"/>
  <c r="D5" i="1"/>
  <c r="G5" i="1" s="1"/>
  <c r="H5" i="1" s="1"/>
  <c r="C5" i="1"/>
  <c r="D10" i="1" l="1"/>
</calcChain>
</file>

<file path=xl/sharedStrings.xml><?xml version="1.0" encoding="utf-8"?>
<sst xmlns="http://schemas.openxmlformats.org/spreadsheetml/2006/main" count="439" uniqueCount="52">
  <si>
    <t>Fract</t>
  </si>
  <si>
    <t>S1</t>
  </si>
  <si>
    <t>S2</t>
  </si>
  <si>
    <t>1&amp;2</t>
  </si>
  <si>
    <t>Factor</t>
  </si>
  <si>
    <t>C</t>
  </si>
  <si>
    <t>C-T</t>
  </si>
  <si>
    <t>R</t>
  </si>
  <si>
    <t>E</t>
  </si>
  <si>
    <t>A</t>
  </si>
  <si>
    <t>T</t>
  </si>
  <si>
    <t>I</t>
  </si>
  <si>
    <t>O</t>
  </si>
  <si>
    <t>N</t>
  </si>
  <si>
    <t>G</t>
  </si>
  <si>
    <t>S</t>
  </si>
  <si>
    <t>D</t>
  </si>
  <si>
    <t>Operation</t>
  </si>
  <si>
    <t>Cost</t>
  </si>
  <si>
    <t>uuurban</t>
  </si>
  <si>
    <t>urban</t>
  </si>
  <si>
    <t>arnab</t>
  </si>
  <si>
    <t>questions 3</t>
  </si>
  <si>
    <t>aa</t>
  </si>
  <si>
    <t>bb</t>
  </si>
  <si>
    <t>ab</t>
  </si>
  <si>
    <t>ba</t>
  </si>
  <si>
    <t>ac</t>
  </si>
  <si>
    <t>ca</t>
  </si>
  <si>
    <t>D1</t>
  </si>
  <si>
    <t>D2</t>
  </si>
  <si>
    <t>D3</t>
  </si>
  <si>
    <t>Question 10</t>
  </si>
  <si>
    <t>P1</t>
  </si>
  <si>
    <t>P2</t>
  </si>
  <si>
    <t>P3</t>
  </si>
  <si>
    <t>Permutation Matrix</t>
  </si>
  <si>
    <t>H(d1)</t>
  </si>
  <si>
    <t>H(d2)</t>
  </si>
  <si>
    <t>H(d3)</t>
  </si>
  <si>
    <t>Signature Matrix</t>
  </si>
  <si>
    <t>Original Matrix</t>
  </si>
  <si>
    <t>Similarity</t>
  </si>
  <si>
    <t>Ω</t>
  </si>
  <si>
    <t>H(1)</t>
  </si>
  <si>
    <t>H(2)</t>
  </si>
  <si>
    <t>Permutation Matrix/MinHash</t>
  </si>
  <si>
    <t xml:space="preserve"> x + 1 mod 5</t>
  </si>
  <si>
    <t>3x+1 mod 5</t>
  </si>
  <si>
    <t>Row</t>
  </si>
  <si>
    <t>H(3)</t>
  </si>
  <si>
    <t>Row_shingles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</si>
</sst>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6" borderId="0" xfId="0" applyFill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/>
    <xf numFmtId="0" fontId="1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8CFA-033A-47C7-9B97-372C59FFF6D8}">
  <dimension ref="C2:AI50"/>
  <sheetViews>
    <sheetView showGridLines="0" topLeftCell="A10" zoomScale="90" zoomScaleNormal="90" workbookViewId="0">
      <selection activeCell="L39" sqref="L39"/>
    </sheetView>
  </sheetViews>
  <sheetFormatPr defaultRowHeight="14.4" x14ac:dyDescent="0.3"/>
  <sheetData>
    <row r="2" spans="3:24" x14ac:dyDescent="0.3">
      <c r="L2" t="s">
        <v>21</v>
      </c>
      <c r="M2" t="s">
        <v>20</v>
      </c>
      <c r="T2" t="s">
        <v>19</v>
      </c>
      <c r="U2" t="s">
        <v>20</v>
      </c>
    </row>
    <row r="4" spans="3:24" x14ac:dyDescent="0.3">
      <c r="C4" t="s">
        <v>0</v>
      </c>
      <c r="D4" t="s">
        <v>1</v>
      </c>
      <c r="E4" t="s">
        <v>2</v>
      </c>
      <c r="O4" s="3">
        <v>3</v>
      </c>
      <c r="W4" s="3">
        <v>0</v>
      </c>
    </row>
    <row r="5" spans="3:24" x14ac:dyDescent="0.3">
      <c r="C5" s="1">
        <f>1/3</f>
        <v>0.33333333333333331</v>
      </c>
      <c r="D5">
        <f>4/5+4/5</f>
        <v>1.6</v>
      </c>
      <c r="E5">
        <f>3.5/5</f>
        <v>0.7</v>
      </c>
      <c r="G5" s="1">
        <f>SUM(D5:E5)</f>
        <v>2.2999999999999998</v>
      </c>
      <c r="H5">
        <f>C5*G5</f>
        <v>0.76666666666666661</v>
      </c>
    </row>
    <row r="6" spans="3:24" x14ac:dyDescent="0.3">
      <c r="L6" t="s">
        <v>4</v>
      </c>
      <c r="M6" t="s">
        <v>1</v>
      </c>
      <c r="N6" t="s">
        <v>2</v>
      </c>
      <c r="O6" t="s">
        <v>6</v>
      </c>
      <c r="T6" t="s">
        <v>4</v>
      </c>
      <c r="U6" t="s">
        <v>1</v>
      </c>
      <c r="V6" t="s">
        <v>2</v>
      </c>
      <c r="W6" t="s">
        <v>6</v>
      </c>
    </row>
    <row r="7" spans="3:24" x14ac:dyDescent="0.3">
      <c r="D7">
        <v>4</v>
      </c>
      <c r="E7">
        <f>3/2</f>
        <v>1.5</v>
      </c>
      <c r="G7">
        <f>+D7-E7</f>
        <v>2.5</v>
      </c>
      <c r="L7">
        <f>1/3</f>
        <v>0.33333333333333331</v>
      </c>
      <c r="M7">
        <v>4</v>
      </c>
      <c r="N7">
        <v>4</v>
      </c>
      <c r="O7">
        <f>4-(O4/2)</f>
        <v>2.5</v>
      </c>
      <c r="P7" s="1">
        <f>((M7/M8)+(N7/N8)+(O7/O8))*L7</f>
        <v>0.7416666666666667</v>
      </c>
      <c r="T7">
        <f>1/3</f>
        <v>0.33333333333333331</v>
      </c>
      <c r="U7">
        <v>5</v>
      </c>
      <c r="V7">
        <v>5</v>
      </c>
      <c r="W7">
        <f>U7-(W4/2)</f>
        <v>5</v>
      </c>
      <c r="X7" s="2">
        <f>((U7/U8)+(V7/V8)+(W7/W8))*T7</f>
        <v>0.90476190476190477</v>
      </c>
    </row>
    <row r="8" spans="3:24" x14ac:dyDescent="0.3">
      <c r="G8">
        <f>G7/5</f>
        <v>0.5</v>
      </c>
      <c r="M8">
        <v>5</v>
      </c>
      <c r="N8">
        <v>5</v>
      </c>
      <c r="O8">
        <v>4</v>
      </c>
      <c r="U8">
        <v>7</v>
      </c>
      <c r="V8">
        <v>5</v>
      </c>
      <c r="W8">
        <v>5</v>
      </c>
    </row>
    <row r="10" spans="3:24" x14ac:dyDescent="0.3">
      <c r="D10">
        <f>(D5+E5+G8)*C5</f>
        <v>0.93333333333333324</v>
      </c>
    </row>
    <row r="13" spans="3:24" x14ac:dyDescent="0.3">
      <c r="C13" t="e">
        <f>#REF!*B13</f>
        <v>#REF!</v>
      </c>
    </row>
    <row r="14" spans="3:24" x14ac:dyDescent="0.3">
      <c r="D14">
        <v>1</v>
      </c>
      <c r="E14">
        <v>2</v>
      </c>
      <c r="G14" t="s">
        <v>3</v>
      </c>
    </row>
    <row r="15" spans="3:24" x14ac:dyDescent="0.3">
      <c r="C15">
        <f>1/3</f>
        <v>0.33333333333333331</v>
      </c>
      <c r="D15">
        <f>4/5</f>
        <v>0.8</v>
      </c>
      <c r="E15">
        <f>4/5</f>
        <v>0.8</v>
      </c>
      <c r="G15">
        <f>3/5</f>
        <v>0.6</v>
      </c>
      <c r="H15" s="1">
        <f>SUM(D15:G15)*C15</f>
        <v>0.73333333333333339</v>
      </c>
    </row>
    <row r="19" spans="3:35" x14ac:dyDescent="0.3">
      <c r="E19" s="7" t="s">
        <v>17</v>
      </c>
      <c r="F19" s="7" t="s">
        <v>18</v>
      </c>
      <c r="V19" s="7" t="s">
        <v>17</v>
      </c>
      <c r="W19" s="7" t="s">
        <v>18</v>
      </c>
    </row>
    <row r="20" spans="3:35" x14ac:dyDescent="0.3">
      <c r="C20" s="7" t="s">
        <v>18</v>
      </c>
      <c r="G20" s="5" t="s">
        <v>7</v>
      </c>
      <c r="H20" s="5" t="s">
        <v>8</v>
      </c>
      <c r="I20" s="3" t="s">
        <v>14</v>
      </c>
      <c r="J20" t="s">
        <v>8</v>
      </c>
      <c r="K20" t="s">
        <v>13</v>
      </c>
      <c r="L20" s="5" t="s">
        <v>8</v>
      </c>
      <c r="M20" s="5" t="s">
        <v>7</v>
      </c>
      <c r="N20" s="5" t="s">
        <v>9</v>
      </c>
      <c r="O20" s="5" t="s">
        <v>10</v>
      </c>
      <c r="P20" s="5" t="s">
        <v>11</v>
      </c>
      <c r="Q20" s="5" t="s">
        <v>12</v>
      </c>
      <c r="R20" s="5" t="s">
        <v>13</v>
      </c>
      <c r="T20" s="7" t="s">
        <v>18</v>
      </c>
      <c r="X20" s="5" t="s">
        <v>7</v>
      </c>
      <c r="Y20" s="5" t="s">
        <v>8</v>
      </c>
      <c r="Z20" s="3" t="s">
        <v>5</v>
      </c>
      <c r="AA20" t="s">
        <v>7</v>
      </c>
      <c r="AB20" t="s">
        <v>8</v>
      </c>
      <c r="AC20" s="5" t="s">
        <v>9</v>
      </c>
      <c r="AD20" s="5" t="s">
        <v>10</v>
      </c>
      <c r="AE20" s="5" t="s">
        <v>11</v>
      </c>
      <c r="AF20" s="5" t="s">
        <v>12</v>
      </c>
      <c r="AG20" s="5" t="s">
        <v>13</v>
      </c>
    </row>
    <row r="21" spans="3:35" x14ac:dyDescent="0.3">
      <c r="C21" s="9" t="s">
        <v>11</v>
      </c>
      <c r="D21" s="8">
        <v>1</v>
      </c>
      <c r="E21" s="11" t="s">
        <v>15</v>
      </c>
      <c r="F21" s="8">
        <v>2</v>
      </c>
      <c r="G21" t="s">
        <v>7</v>
      </c>
      <c r="H21" t="s">
        <v>8</v>
      </c>
      <c r="I21" s="3" t="s">
        <v>5</v>
      </c>
      <c r="J21" s="6" t="s">
        <v>7</v>
      </c>
      <c r="K21" t="s">
        <v>8</v>
      </c>
      <c r="L21" s="4"/>
      <c r="M21" s="3" t="s">
        <v>9</v>
      </c>
      <c r="N21" s="5" t="s">
        <v>7</v>
      </c>
      <c r="O21" s="5" t="s">
        <v>9</v>
      </c>
      <c r="P21" s="5" t="s">
        <v>10</v>
      </c>
      <c r="Q21" s="5" t="s">
        <v>11</v>
      </c>
      <c r="R21" s="5" t="s">
        <v>12</v>
      </c>
      <c r="S21" s="5" t="s">
        <v>13</v>
      </c>
      <c r="T21" s="9" t="s">
        <v>11</v>
      </c>
      <c r="U21" s="8">
        <v>1</v>
      </c>
      <c r="V21" s="11" t="s">
        <v>15</v>
      </c>
      <c r="W21" s="8">
        <v>1</v>
      </c>
      <c r="X21" t="s">
        <v>7</v>
      </c>
      <c r="Y21" t="s">
        <v>8</v>
      </c>
      <c r="Z21" s="3" t="s">
        <v>14</v>
      </c>
      <c r="AA21" s="4" t="s">
        <v>7</v>
      </c>
      <c r="AB21" t="s">
        <v>8</v>
      </c>
      <c r="AC21" t="s">
        <v>9</v>
      </c>
      <c r="AD21" t="s">
        <v>10</v>
      </c>
      <c r="AE21" t="s">
        <v>11</v>
      </c>
      <c r="AF21" t="s">
        <v>12</v>
      </c>
      <c r="AG21" t="s">
        <v>13</v>
      </c>
    </row>
    <row r="22" spans="3:35" x14ac:dyDescent="0.3">
      <c r="C22" s="10" t="s">
        <v>16</v>
      </c>
      <c r="D22" s="8">
        <v>1</v>
      </c>
      <c r="E22" s="10" t="s">
        <v>16</v>
      </c>
      <c r="F22" s="8">
        <v>1</v>
      </c>
      <c r="G22" s="5" t="s">
        <v>7</v>
      </c>
      <c r="H22" s="5" t="s">
        <v>8</v>
      </c>
      <c r="I22" t="s">
        <v>5</v>
      </c>
      <c r="J22" s="5" t="s">
        <v>7</v>
      </c>
      <c r="K22" s="5" t="s">
        <v>8</v>
      </c>
      <c r="L22" s="5" t="s">
        <v>9</v>
      </c>
      <c r="M22" s="5" t="s">
        <v>10</v>
      </c>
      <c r="N22" s="5" t="s">
        <v>11</v>
      </c>
      <c r="O22" s="5" t="s">
        <v>12</v>
      </c>
      <c r="P22" s="5" t="s">
        <v>13</v>
      </c>
      <c r="T22" s="10" t="s">
        <v>16</v>
      </c>
      <c r="U22" s="8">
        <v>1</v>
      </c>
      <c r="V22" s="10" t="s">
        <v>16</v>
      </c>
      <c r="W22" s="8">
        <v>1</v>
      </c>
      <c r="X22" t="s">
        <v>7</v>
      </c>
      <c r="Y22" t="s">
        <v>8</v>
      </c>
      <c r="Z22" s="3" t="s">
        <v>14</v>
      </c>
      <c r="AA22" t="s">
        <v>8</v>
      </c>
      <c r="AB22" t="s">
        <v>9</v>
      </c>
      <c r="AC22" t="s">
        <v>10</v>
      </c>
      <c r="AD22" t="s">
        <v>11</v>
      </c>
      <c r="AE22" t="s">
        <v>12</v>
      </c>
      <c r="AF22" t="s">
        <v>13</v>
      </c>
    </row>
    <row r="23" spans="3:35" x14ac:dyDescent="0.3">
      <c r="C23" s="11" t="s">
        <v>15</v>
      </c>
      <c r="D23" s="8">
        <v>1</v>
      </c>
      <c r="E23" s="9" t="s">
        <v>11</v>
      </c>
      <c r="F23" s="8">
        <v>1</v>
      </c>
      <c r="T23" s="11" t="s">
        <v>15</v>
      </c>
      <c r="U23" s="8">
        <v>1</v>
      </c>
      <c r="V23" s="9" t="s">
        <v>11</v>
      </c>
      <c r="W23" s="8">
        <v>1</v>
      </c>
      <c r="X23" t="s">
        <v>7</v>
      </c>
      <c r="Y23" t="s">
        <v>8</v>
      </c>
      <c r="Z23" s="3" t="s">
        <v>14</v>
      </c>
      <c r="AA23" t="s">
        <v>8</v>
      </c>
      <c r="AB23" s="6" t="s">
        <v>13</v>
      </c>
      <c r="AC23" t="s">
        <v>9</v>
      </c>
      <c r="AD23" t="s">
        <v>10</v>
      </c>
      <c r="AE23" t="s">
        <v>11</v>
      </c>
      <c r="AF23" t="s">
        <v>12</v>
      </c>
      <c r="AG23" t="s">
        <v>13</v>
      </c>
    </row>
    <row r="24" spans="3:35" x14ac:dyDescent="0.3">
      <c r="E24" s="9"/>
      <c r="F24" s="8"/>
      <c r="V24" s="9" t="s">
        <v>11</v>
      </c>
      <c r="W24" s="8">
        <v>1</v>
      </c>
      <c r="X24" t="s">
        <v>7</v>
      </c>
      <c r="Y24" t="s">
        <v>8</v>
      </c>
      <c r="Z24" s="3" t="s">
        <v>14</v>
      </c>
      <c r="AA24" t="s">
        <v>8</v>
      </c>
      <c r="AB24" s="6" t="s">
        <v>13</v>
      </c>
      <c r="AC24" s="6" t="s">
        <v>8</v>
      </c>
      <c r="AD24" t="s">
        <v>9</v>
      </c>
      <c r="AE24" t="s">
        <v>10</v>
      </c>
      <c r="AF24" t="s">
        <v>11</v>
      </c>
      <c r="AG24" t="s">
        <v>12</v>
      </c>
      <c r="AH24" t="s">
        <v>13</v>
      </c>
    </row>
    <row r="25" spans="3:35" x14ac:dyDescent="0.3">
      <c r="E25" s="9"/>
      <c r="F25" s="8"/>
      <c r="V25" s="9" t="s">
        <v>11</v>
      </c>
      <c r="W25" s="8">
        <v>1</v>
      </c>
      <c r="X25" t="s">
        <v>7</v>
      </c>
      <c r="Y25" t="s">
        <v>8</v>
      </c>
      <c r="Z25" s="3" t="s">
        <v>14</v>
      </c>
      <c r="AA25" t="s">
        <v>8</v>
      </c>
      <c r="AB25" s="6" t="s">
        <v>13</v>
      </c>
      <c r="AC25" s="6" t="s">
        <v>8</v>
      </c>
      <c r="AD25" s="6" t="s">
        <v>7</v>
      </c>
      <c r="AE25" t="s">
        <v>9</v>
      </c>
      <c r="AF25" t="s">
        <v>10</v>
      </c>
      <c r="AG25" t="s">
        <v>11</v>
      </c>
      <c r="AH25" t="s">
        <v>12</v>
      </c>
      <c r="AI25" t="s">
        <v>13</v>
      </c>
    </row>
    <row r="26" spans="3:35" x14ac:dyDescent="0.3">
      <c r="F26" s="12">
        <f>SUM(F21:F25)</f>
        <v>4</v>
      </c>
      <c r="W26" s="12">
        <f>SUM(W21:W25)</f>
        <v>5</v>
      </c>
      <c r="X26" s="5" t="s">
        <v>7</v>
      </c>
      <c r="Y26" s="5" t="s">
        <v>8</v>
      </c>
      <c r="Z26" t="s">
        <v>14</v>
      </c>
      <c r="AA26" t="s">
        <v>8</v>
      </c>
      <c r="AB26" t="s">
        <v>13</v>
      </c>
      <c r="AC26" t="s">
        <v>8</v>
      </c>
      <c r="AD26" t="s">
        <v>7</v>
      </c>
      <c r="AE26" s="5" t="s">
        <v>9</v>
      </c>
      <c r="AF26" s="5" t="s">
        <v>10</v>
      </c>
      <c r="AG26" s="5" t="s">
        <v>11</v>
      </c>
      <c r="AH26" s="5" t="s">
        <v>12</v>
      </c>
      <c r="AI26" s="5" t="s">
        <v>13</v>
      </c>
    </row>
    <row r="29" spans="3:35" x14ac:dyDescent="0.3">
      <c r="E29" s="7" t="s">
        <v>17</v>
      </c>
      <c r="F29" s="7" t="s">
        <v>18</v>
      </c>
    </row>
    <row r="30" spans="3:35" x14ac:dyDescent="0.3">
      <c r="C30" s="7" t="s">
        <v>18</v>
      </c>
      <c r="G30" s="5" t="s">
        <v>7</v>
      </c>
      <c r="H30" s="5" t="s">
        <v>8</v>
      </c>
      <c r="I30" s="3" t="s">
        <v>14</v>
      </c>
      <c r="J30" t="s">
        <v>8</v>
      </c>
      <c r="K30" t="s">
        <v>13</v>
      </c>
      <c r="L30" s="5" t="s">
        <v>8</v>
      </c>
      <c r="M30" s="5" t="s">
        <v>7</v>
      </c>
      <c r="N30" s="5" t="s">
        <v>9</v>
      </c>
      <c r="O30" s="5" t="s">
        <v>10</v>
      </c>
      <c r="P30" s="5" t="s">
        <v>11</v>
      </c>
      <c r="Q30" s="5" t="s">
        <v>12</v>
      </c>
      <c r="R30" s="5" t="s">
        <v>13</v>
      </c>
    </row>
    <row r="31" spans="3:35" x14ac:dyDescent="0.3">
      <c r="C31" s="9" t="s">
        <v>11</v>
      </c>
      <c r="D31" s="8">
        <v>2</v>
      </c>
      <c r="E31" s="11" t="s">
        <v>15</v>
      </c>
      <c r="F31" s="8">
        <v>4</v>
      </c>
      <c r="G31" t="s">
        <v>7</v>
      </c>
      <c r="H31" t="s">
        <v>8</v>
      </c>
      <c r="I31" s="3" t="s">
        <v>5</v>
      </c>
      <c r="J31" s="6" t="s">
        <v>7</v>
      </c>
      <c r="K31" t="s">
        <v>8</v>
      </c>
      <c r="L31" s="4"/>
      <c r="M31" s="3" t="s">
        <v>9</v>
      </c>
      <c r="N31" s="5" t="s">
        <v>7</v>
      </c>
      <c r="O31" s="5" t="s">
        <v>9</v>
      </c>
      <c r="P31" s="5" t="s">
        <v>10</v>
      </c>
      <c r="Q31" s="5" t="s">
        <v>11</v>
      </c>
      <c r="R31" s="5" t="s">
        <v>12</v>
      </c>
      <c r="S31" s="5" t="s">
        <v>13</v>
      </c>
    </row>
    <row r="32" spans="3:35" x14ac:dyDescent="0.3">
      <c r="C32" s="10" t="s">
        <v>16</v>
      </c>
      <c r="D32" s="8">
        <v>2</v>
      </c>
      <c r="E32" s="10" t="s">
        <v>16</v>
      </c>
      <c r="F32" s="8">
        <v>2</v>
      </c>
      <c r="G32" s="5" t="s">
        <v>7</v>
      </c>
      <c r="H32" s="5" t="s">
        <v>8</v>
      </c>
      <c r="I32" t="s">
        <v>5</v>
      </c>
      <c r="J32" s="5" t="s">
        <v>7</v>
      </c>
      <c r="K32" s="5" t="s">
        <v>8</v>
      </c>
      <c r="L32" s="5" t="s">
        <v>9</v>
      </c>
      <c r="M32" s="5" t="s">
        <v>10</v>
      </c>
      <c r="N32" s="5" t="s">
        <v>11</v>
      </c>
      <c r="O32" s="5" t="s">
        <v>12</v>
      </c>
      <c r="P32" s="5" t="s">
        <v>13</v>
      </c>
    </row>
    <row r="33" spans="3:18" x14ac:dyDescent="0.3">
      <c r="C33" s="11" t="s">
        <v>15</v>
      </c>
      <c r="D33" s="8">
        <v>2</v>
      </c>
      <c r="E33" s="9" t="s">
        <v>11</v>
      </c>
      <c r="F33" s="8">
        <v>2</v>
      </c>
    </row>
    <row r="34" spans="3:18" x14ac:dyDescent="0.3">
      <c r="E34" s="9"/>
      <c r="F34" s="8"/>
    </row>
    <row r="35" spans="3:18" x14ac:dyDescent="0.3">
      <c r="E35" s="9"/>
      <c r="F35" s="8"/>
    </row>
    <row r="36" spans="3:18" x14ac:dyDescent="0.3">
      <c r="F36" s="12">
        <f>SUM(F31:F35)</f>
        <v>8</v>
      </c>
    </row>
    <row r="41" spans="3:18" x14ac:dyDescent="0.3">
      <c r="E41" s="7" t="s">
        <v>17</v>
      </c>
      <c r="F41" s="7" t="s">
        <v>18</v>
      </c>
    </row>
    <row r="42" spans="3:18" x14ac:dyDescent="0.3">
      <c r="C42" s="7" t="s">
        <v>18</v>
      </c>
      <c r="I42" s="13" t="s">
        <v>5</v>
      </c>
      <c r="J42" s="13" t="s">
        <v>7</v>
      </c>
      <c r="K42" s="13" t="s">
        <v>8</v>
      </c>
      <c r="L42" s="5" t="s">
        <v>9</v>
      </c>
      <c r="M42" s="5" t="s">
        <v>10</v>
      </c>
      <c r="N42" s="5" t="s">
        <v>11</v>
      </c>
      <c r="O42" s="5" t="s">
        <v>12</v>
      </c>
      <c r="P42" s="5" t="s">
        <v>13</v>
      </c>
    </row>
    <row r="43" spans="3:18" x14ac:dyDescent="0.3">
      <c r="C43" s="9" t="s">
        <v>11</v>
      </c>
      <c r="D43" s="8">
        <v>1</v>
      </c>
      <c r="E43" s="9" t="s">
        <v>11</v>
      </c>
      <c r="F43" s="8">
        <v>1</v>
      </c>
      <c r="G43" s="9" t="s">
        <v>14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3:18" x14ac:dyDescent="0.3">
      <c r="C44" s="10" t="s">
        <v>16</v>
      </c>
      <c r="D44" s="8">
        <v>1</v>
      </c>
      <c r="E44" s="9" t="s">
        <v>11</v>
      </c>
      <c r="F44" s="8">
        <v>1</v>
      </c>
      <c r="H44" s="9" t="s">
        <v>8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3:18" x14ac:dyDescent="0.3">
      <c r="C45" s="11" t="s">
        <v>15</v>
      </c>
      <c r="D45" s="8">
        <v>1</v>
      </c>
      <c r="E45" s="11" t="s">
        <v>15</v>
      </c>
      <c r="F45" s="8">
        <v>1</v>
      </c>
      <c r="G45" s="13"/>
      <c r="H45" s="13"/>
      <c r="I45" s="3" t="s">
        <v>13</v>
      </c>
      <c r="J45" s="13"/>
      <c r="K45" s="13"/>
      <c r="L45" s="13"/>
      <c r="M45" s="13"/>
      <c r="N45" s="13"/>
      <c r="O45" s="13"/>
      <c r="P45" s="13"/>
      <c r="Q45" s="13"/>
      <c r="R45" s="13"/>
    </row>
    <row r="46" spans="3:18" x14ac:dyDescent="0.3">
      <c r="E46" s="11" t="s">
        <v>15</v>
      </c>
      <c r="F46" s="8">
        <v>1</v>
      </c>
      <c r="G46" s="13"/>
      <c r="H46" s="13"/>
      <c r="I46" s="13"/>
      <c r="J46" s="3" t="s">
        <v>8</v>
      </c>
      <c r="K46" s="13"/>
      <c r="L46" s="13"/>
      <c r="M46" s="13"/>
      <c r="N46" s="13"/>
      <c r="O46" s="13"/>
      <c r="P46" s="13"/>
      <c r="Q46" s="13"/>
      <c r="R46" s="13"/>
    </row>
    <row r="47" spans="3:18" x14ac:dyDescent="0.3">
      <c r="E47" s="11" t="s">
        <v>15</v>
      </c>
      <c r="F47" s="8">
        <v>1</v>
      </c>
      <c r="G47" s="13"/>
      <c r="H47" s="13"/>
      <c r="I47" s="13"/>
      <c r="J47" s="13"/>
      <c r="K47" s="3" t="s">
        <v>7</v>
      </c>
      <c r="L47" s="13"/>
      <c r="M47" s="13"/>
      <c r="N47" s="13"/>
      <c r="O47" s="13"/>
      <c r="P47" s="13"/>
      <c r="Q47" s="13"/>
      <c r="R47" s="13"/>
    </row>
    <row r="48" spans="3:18" x14ac:dyDescent="0.3">
      <c r="L48" s="13"/>
    </row>
    <row r="49" spans="6:18" x14ac:dyDescent="0.3">
      <c r="M49" s="13"/>
    </row>
    <row r="50" spans="6:18" x14ac:dyDescent="0.3">
      <c r="F50" s="12">
        <f>SUM(F43:F49)</f>
        <v>5</v>
      </c>
      <c r="I50" t="s">
        <v>14</v>
      </c>
      <c r="J50" t="s">
        <v>8</v>
      </c>
      <c r="K50" t="s">
        <v>13</v>
      </c>
      <c r="L50" t="s">
        <v>8</v>
      </c>
      <c r="M50" t="s">
        <v>7</v>
      </c>
      <c r="N50" s="5" t="s">
        <v>9</v>
      </c>
      <c r="O50" s="5" t="s">
        <v>10</v>
      </c>
      <c r="P50" s="5" t="s">
        <v>11</v>
      </c>
      <c r="Q50" s="5" t="s">
        <v>12</v>
      </c>
      <c r="R50" s="5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495E-F0D0-4415-BE5B-C7E426A19E0B}">
  <dimension ref="B2:AF39"/>
  <sheetViews>
    <sheetView showGridLines="0" tabSelected="1" topLeftCell="A8" workbookViewId="0">
      <selection activeCell="B12" sqref="B12:N29"/>
    </sheetView>
  </sheetViews>
  <sheetFormatPr defaultRowHeight="14.4" x14ac:dyDescent="0.3"/>
  <cols>
    <col min="2" max="2" width="12.5546875" bestFit="1" customWidth="1"/>
    <col min="3" max="3" width="13.21875" customWidth="1"/>
    <col min="16" max="16" width="14.44140625" customWidth="1"/>
    <col min="21" max="21" width="14.33203125" customWidth="1"/>
    <col min="22" max="22" width="11.77734375" customWidth="1"/>
  </cols>
  <sheetData>
    <row r="2" spans="2:23" ht="18" x14ac:dyDescent="0.35">
      <c r="C2" s="15" t="s">
        <v>22</v>
      </c>
    </row>
    <row r="4" spans="2:23" x14ac:dyDescent="0.3">
      <c r="C4" s="17"/>
      <c r="D4" s="17" t="s">
        <v>29</v>
      </c>
      <c r="E4" s="17" t="s">
        <v>30</v>
      </c>
      <c r="F4" s="17" t="s">
        <v>31</v>
      </c>
      <c r="G4" s="30"/>
      <c r="H4" s="30"/>
      <c r="I4" s="30"/>
      <c r="J4" s="30"/>
    </row>
    <row r="5" spans="2:23" x14ac:dyDescent="0.3">
      <c r="C5" s="17" t="s">
        <v>23</v>
      </c>
      <c r="D5" s="17">
        <v>1</v>
      </c>
      <c r="E5" s="17">
        <v>1</v>
      </c>
      <c r="F5" s="17">
        <v>0</v>
      </c>
      <c r="G5" s="30"/>
      <c r="H5" s="30"/>
      <c r="I5" s="30"/>
      <c r="J5" s="30"/>
    </row>
    <row r="6" spans="2:23" x14ac:dyDescent="0.3">
      <c r="C6" s="17" t="s">
        <v>24</v>
      </c>
      <c r="D6" s="17">
        <v>1</v>
      </c>
      <c r="E6" s="17">
        <v>0</v>
      </c>
      <c r="F6" s="17">
        <v>0</v>
      </c>
      <c r="G6" s="30"/>
      <c r="H6" s="30"/>
      <c r="I6" s="30"/>
      <c r="J6" s="30"/>
    </row>
    <row r="7" spans="2:23" x14ac:dyDescent="0.3">
      <c r="C7" s="17" t="s">
        <v>25</v>
      </c>
      <c r="D7" s="17">
        <v>1</v>
      </c>
      <c r="E7" s="17">
        <v>0</v>
      </c>
      <c r="F7" s="17">
        <v>1</v>
      </c>
      <c r="G7" s="30"/>
      <c r="H7" s="30"/>
      <c r="I7" s="30"/>
      <c r="J7" s="30"/>
    </row>
    <row r="8" spans="2:23" x14ac:dyDescent="0.3">
      <c r="C8" s="17" t="s">
        <v>26</v>
      </c>
      <c r="D8" s="17">
        <v>1</v>
      </c>
      <c r="E8" s="17">
        <v>1</v>
      </c>
      <c r="F8" s="17">
        <v>1</v>
      </c>
      <c r="G8" s="30"/>
      <c r="H8" s="30"/>
      <c r="I8" s="30"/>
      <c r="J8" s="30"/>
    </row>
    <row r="9" spans="2:23" x14ac:dyDescent="0.3">
      <c r="C9" s="17" t="s">
        <v>27</v>
      </c>
      <c r="D9" s="17">
        <v>0</v>
      </c>
      <c r="E9" s="17">
        <v>1</v>
      </c>
      <c r="F9" s="17">
        <v>0</v>
      </c>
      <c r="G9" s="30"/>
      <c r="H9" s="30"/>
      <c r="I9" s="30"/>
      <c r="J9" s="30"/>
    </row>
    <row r="10" spans="2:23" x14ac:dyDescent="0.3">
      <c r="C10" s="17" t="s">
        <v>28</v>
      </c>
      <c r="D10" s="17">
        <v>0</v>
      </c>
      <c r="E10" s="17">
        <v>1</v>
      </c>
      <c r="F10" s="17">
        <v>1</v>
      </c>
      <c r="G10" s="30"/>
      <c r="H10" s="30"/>
      <c r="I10" s="30"/>
      <c r="J10" s="30"/>
    </row>
    <row r="11" spans="2:23" x14ac:dyDescent="0.3">
      <c r="U11">
        <f>MOD(3,2)</f>
        <v>1</v>
      </c>
    </row>
    <row r="12" spans="2:23" ht="18" x14ac:dyDescent="0.35">
      <c r="C12" s="15" t="s">
        <v>32</v>
      </c>
    </row>
    <row r="13" spans="2:23" x14ac:dyDescent="0.3">
      <c r="B13" s="14"/>
      <c r="C13" s="28" t="s">
        <v>41</v>
      </c>
      <c r="D13" s="28"/>
      <c r="E13" s="28"/>
      <c r="F13" s="28"/>
      <c r="G13" s="27"/>
      <c r="H13" s="27"/>
      <c r="I13" s="27"/>
      <c r="J13" s="27"/>
      <c r="K13" s="25"/>
      <c r="L13" s="25"/>
      <c r="M13" s="25"/>
      <c r="N13" s="25"/>
      <c r="O13" s="26"/>
      <c r="Q13" s="25" t="s">
        <v>46</v>
      </c>
      <c r="R13" s="25"/>
      <c r="S13" s="25"/>
      <c r="T13" s="25"/>
      <c r="U13" s="25"/>
      <c r="V13" s="25"/>
      <c r="W13" s="25"/>
    </row>
    <row r="14" spans="2:23" x14ac:dyDescent="0.3">
      <c r="K14" s="25" t="s">
        <v>40</v>
      </c>
      <c r="L14" s="25"/>
      <c r="M14" s="25"/>
      <c r="N14" s="25"/>
      <c r="R14">
        <v>2</v>
      </c>
      <c r="S14">
        <v>3</v>
      </c>
      <c r="T14">
        <v>4</v>
      </c>
      <c r="U14" s="20" t="s">
        <v>44</v>
      </c>
      <c r="V14" s="20" t="s">
        <v>45</v>
      </c>
    </row>
    <row r="15" spans="2:23" x14ac:dyDescent="0.3">
      <c r="B15" s="17" t="s">
        <v>51</v>
      </c>
      <c r="C15" s="20" t="s">
        <v>49</v>
      </c>
      <c r="D15" s="17" t="s">
        <v>29</v>
      </c>
      <c r="E15" s="17" t="s">
        <v>30</v>
      </c>
      <c r="F15" s="17" t="s">
        <v>31</v>
      </c>
      <c r="G15" s="17" t="s">
        <v>44</v>
      </c>
      <c r="H15" s="17" t="s">
        <v>45</v>
      </c>
      <c r="I15" s="17" t="s">
        <v>50</v>
      </c>
      <c r="J15" s="30"/>
      <c r="K15" s="17"/>
      <c r="L15" s="20" t="s">
        <v>29</v>
      </c>
      <c r="M15" s="20" t="s">
        <v>30</v>
      </c>
      <c r="N15" s="20" t="s">
        <v>31</v>
      </c>
      <c r="P15" s="20" t="s">
        <v>49</v>
      </c>
      <c r="Q15" s="19" t="s">
        <v>33</v>
      </c>
      <c r="R15" s="20" t="s">
        <v>29</v>
      </c>
      <c r="S15" s="20" t="s">
        <v>30</v>
      </c>
      <c r="T15" s="20" t="s">
        <v>31</v>
      </c>
      <c r="U15" s="24" t="s">
        <v>47</v>
      </c>
      <c r="V15" s="24" t="s">
        <v>48</v>
      </c>
    </row>
    <row r="16" spans="2:23" x14ac:dyDescent="0.3">
      <c r="B16" s="17" t="s">
        <v>23</v>
      </c>
      <c r="C16" s="20">
        <v>0</v>
      </c>
      <c r="D16" s="31">
        <v>1</v>
      </c>
      <c r="E16" s="31">
        <v>1</v>
      </c>
      <c r="F16" s="31">
        <v>0</v>
      </c>
      <c r="G16" s="32">
        <f>VLOOKUP(G24,$B$16:$C$21,2)+1</f>
        <v>1</v>
      </c>
      <c r="H16" s="32">
        <f>VLOOKUP(H24,$B$16:$C$21,2)+1</f>
        <v>6</v>
      </c>
      <c r="I16" s="32">
        <f>VLOOKUP(I24,$B$16:$C$21,2)+1</f>
        <v>3</v>
      </c>
      <c r="J16" s="30"/>
      <c r="K16" s="20" t="s">
        <v>44</v>
      </c>
      <c r="L16" s="20">
        <v>1</v>
      </c>
      <c r="M16" s="20">
        <v>1</v>
      </c>
      <c r="N16" s="20">
        <v>4</v>
      </c>
      <c r="P16" s="20">
        <v>0</v>
      </c>
      <c r="Q16" s="17" t="s">
        <v>23</v>
      </c>
      <c r="R16" s="20">
        <f>VLOOKUP($Q16,$B$16:$F$21,R$14,0)</f>
        <v>0</v>
      </c>
      <c r="S16" s="20">
        <f>VLOOKUP($Q16,$B$16:$F$21,S$14,0)</f>
        <v>1</v>
      </c>
      <c r="T16" s="20">
        <f>VLOOKUP($Q16,$B$16:$F$21,T$14,0)</f>
        <v>1</v>
      </c>
      <c r="U16" s="17">
        <f>MOD((P16+1),5)</f>
        <v>1</v>
      </c>
      <c r="V16" s="17">
        <f>MOD((3*P16+1),5)</f>
        <v>1</v>
      </c>
    </row>
    <row r="17" spans="2:22" x14ac:dyDescent="0.3">
      <c r="B17" s="17" t="s">
        <v>25</v>
      </c>
      <c r="C17" s="20">
        <v>1</v>
      </c>
      <c r="D17" s="31">
        <v>1</v>
      </c>
      <c r="E17" s="31">
        <v>0</v>
      </c>
      <c r="F17" s="31">
        <v>1</v>
      </c>
      <c r="G17" s="32">
        <f t="shared" ref="G17:H21" si="0">VLOOKUP(G25,$B$16:$C$21,2)+1</f>
        <v>5</v>
      </c>
      <c r="H17" s="32">
        <f t="shared" si="0"/>
        <v>3</v>
      </c>
      <c r="I17" s="32">
        <f t="shared" ref="I17" si="1">VLOOKUP(I25,$B$16:$C$21,2)+1</f>
        <v>6</v>
      </c>
      <c r="J17" s="30"/>
      <c r="K17" s="20" t="s">
        <v>45</v>
      </c>
      <c r="L17" s="17">
        <v>2</v>
      </c>
      <c r="M17" s="17">
        <v>1</v>
      </c>
      <c r="N17" s="17">
        <v>1</v>
      </c>
      <c r="P17" s="20">
        <v>1</v>
      </c>
      <c r="Q17" s="17" t="s">
        <v>24</v>
      </c>
      <c r="R17" s="20">
        <f>VLOOKUP($Q17,$B$16:$F$21,R$14,0)</f>
        <v>4</v>
      </c>
      <c r="S17" s="20">
        <f>VLOOKUP($Q17,$B$16:$F$21,S$14,0)</f>
        <v>1</v>
      </c>
      <c r="T17" s="20">
        <f>VLOOKUP($Q17,$B$16:$F$21,T$14,0)</f>
        <v>0</v>
      </c>
      <c r="U17" s="17">
        <f t="shared" ref="U17:U21" si="2">MOD((P17+1),5)</f>
        <v>2</v>
      </c>
      <c r="V17" s="17">
        <f t="shared" ref="V17:V21" si="3">MOD((3*P17+1),5)</f>
        <v>4</v>
      </c>
    </row>
    <row r="18" spans="2:22" x14ac:dyDescent="0.3">
      <c r="B18" s="17" t="s">
        <v>27</v>
      </c>
      <c r="C18" s="20">
        <v>2</v>
      </c>
      <c r="D18" s="31">
        <v>0</v>
      </c>
      <c r="E18" s="31">
        <v>1</v>
      </c>
      <c r="F18" s="31">
        <v>0</v>
      </c>
      <c r="G18" s="32">
        <f t="shared" si="0"/>
        <v>2</v>
      </c>
      <c r="H18" s="32">
        <f t="shared" si="0"/>
        <v>4</v>
      </c>
      <c r="I18" s="32">
        <f t="shared" ref="I18" si="4">VLOOKUP(I26,$B$16:$C$21,2)+1</f>
        <v>2</v>
      </c>
      <c r="J18" s="30"/>
      <c r="K18" s="17" t="s">
        <v>50</v>
      </c>
      <c r="L18" s="17">
        <v>3</v>
      </c>
      <c r="M18" s="17">
        <v>1</v>
      </c>
      <c r="N18" s="17">
        <v>1</v>
      </c>
      <c r="P18" s="20">
        <v>2</v>
      </c>
      <c r="Q18" s="17" t="s">
        <v>25</v>
      </c>
      <c r="R18" s="20">
        <f>VLOOKUP($Q18,$B$16:$F$21,R$14,0)</f>
        <v>1</v>
      </c>
      <c r="S18" s="20">
        <f>VLOOKUP($Q18,$B$16:$F$21,S$14,0)</f>
        <v>1</v>
      </c>
      <c r="T18" s="20">
        <f>VLOOKUP($Q18,$B$16:$F$21,T$14,0)</f>
        <v>0</v>
      </c>
      <c r="U18" s="17">
        <f t="shared" si="2"/>
        <v>3</v>
      </c>
      <c r="V18" s="17">
        <f t="shared" si="3"/>
        <v>2</v>
      </c>
    </row>
    <row r="19" spans="2:22" x14ac:dyDescent="0.3">
      <c r="B19" s="17" t="s">
        <v>26</v>
      </c>
      <c r="C19" s="20">
        <v>3</v>
      </c>
      <c r="D19" s="31">
        <v>1</v>
      </c>
      <c r="E19" s="31">
        <v>1</v>
      </c>
      <c r="F19" s="31">
        <v>1</v>
      </c>
      <c r="G19" s="32">
        <f t="shared" si="0"/>
        <v>4</v>
      </c>
      <c r="H19" s="32">
        <f t="shared" si="0"/>
        <v>2</v>
      </c>
      <c r="I19" s="32">
        <f t="shared" ref="I19" si="5">VLOOKUP(I27,$B$16:$C$21,2)+1</f>
        <v>4</v>
      </c>
      <c r="J19" s="30"/>
      <c r="K19" s="27" t="s">
        <v>42</v>
      </c>
      <c r="P19" s="20">
        <v>3</v>
      </c>
      <c r="Q19" s="17" t="s">
        <v>26</v>
      </c>
      <c r="R19" s="20">
        <f>VLOOKUP($Q19,$B$16:$F$21,R$14,0)</f>
        <v>3</v>
      </c>
      <c r="S19" s="20">
        <f>VLOOKUP($Q19,$B$16:$F$21,S$14,0)</f>
        <v>1</v>
      </c>
      <c r="T19" s="20">
        <f>VLOOKUP($Q19,$B$16:$F$21,T$14,0)</f>
        <v>1</v>
      </c>
      <c r="U19" s="17">
        <f t="shared" si="2"/>
        <v>4</v>
      </c>
      <c r="V19" s="17">
        <f t="shared" si="3"/>
        <v>0</v>
      </c>
    </row>
    <row r="20" spans="2:22" x14ac:dyDescent="0.3">
      <c r="B20" s="17" t="s">
        <v>24</v>
      </c>
      <c r="C20" s="20">
        <v>4</v>
      </c>
      <c r="D20" s="31">
        <v>1</v>
      </c>
      <c r="E20" s="31">
        <v>0</v>
      </c>
      <c r="F20" s="31">
        <v>0</v>
      </c>
      <c r="G20" s="32">
        <f t="shared" si="0"/>
        <v>3</v>
      </c>
      <c r="H20" s="32">
        <f t="shared" si="0"/>
        <v>5</v>
      </c>
      <c r="I20" s="32">
        <f t="shared" ref="I20" si="6">VLOOKUP(I28,$B$16:$C$21,2)+1</f>
        <v>5</v>
      </c>
      <c r="J20" s="30"/>
      <c r="K20" s="18" t="s">
        <v>29</v>
      </c>
      <c r="L20" s="29" t="s">
        <v>43</v>
      </c>
      <c r="M20" s="18" t="s">
        <v>30</v>
      </c>
      <c r="N20" s="18">
        <f>1/3</f>
        <v>0.33333333333333331</v>
      </c>
      <c r="P20" s="20">
        <v>4</v>
      </c>
      <c r="Q20" s="17" t="s">
        <v>27</v>
      </c>
      <c r="R20" s="20">
        <f>VLOOKUP($Q20,$B$16:$F$21,R$14,0)</f>
        <v>2</v>
      </c>
      <c r="S20" s="20">
        <f>VLOOKUP($Q20,$B$16:$F$21,S$14,0)</f>
        <v>0</v>
      </c>
      <c r="T20" s="20">
        <f>VLOOKUP($Q20,$B$16:$F$21,T$14,0)</f>
        <v>1</v>
      </c>
      <c r="U20" s="17">
        <f t="shared" si="2"/>
        <v>0</v>
      </c>
      <c r="V20" s="17">
        <f t="shared" si="3"/>
        <v>3</v>
      </c>
    </row>
    <row r="21" spans="2:22" x14ac:dyDescent="0.3">
      <c r="B21" s="17" t="s">
        <v>28</v>
      </c>
      <c r="C21" s="20">
        <v>5</v>
      </c>
      <c r="D21" s="31">
        <v>0</v>
      </c>
      <c r="E21" s="31">
        <v>1</v>
      </c>
      <c r="F21" s="31">
        <v>1</v>
      </c>
      <c r="G21" s="32">
        <f t="shared" si="0"/>
        <v>6</v>
      </c>
      <c r="H21" s="32">
        <f t="shared" si="0"/>
        <v>1</v>
      </c>
      <c r="I21" s="32">
        <f t="shared" ref="I21" si="7">VLOOKUP(I29,$B$16:$C$21,2)+1</f>
        <v>1</v>
      </c>
      <c r="J21" s="30"/>
      <c r="K21" s="18" t="s">
        <v>29</v>
      </c>
      <c r="L21" s="29" t="s">
        <v>43</v>
      </c>
      <c r="M21" s="18" t="s">
        <v>31</v>
      </c>
      <c r="N21" s="18">
        <v>0</v>
      </c>
      <c r="P21" s="20">
        <v>5</v>
      </c>
      <c r="Q21" s="17" t="s">
        <v>28</v>
      </c>
      <c r="R21" s="20">
        <f>VLOOKUP($Q21,$B$16:$F$21,R$14,0)</f>
        <v>5</v>
      </c>
      <c r="S21" s="20">
        <f>VLOOKUP($Q21,$B$16:$F$21,S$14,0)</f>
        <v>0</v>
      </c>
      <c r="T21" s="20">
        <f>VLOOKUP($Q21,$B$16:$F$21,T$14,0)</f>
        <v>1</v>
      </c>
      <c r="U21" s="17">
        <f t="shared" si="2"/>
        <v>1</v>
      </c>
      <c r="V21" s="17">
        <f t="shared" si="3"/>
        <v>1</v>
      </c>
    </row>
    <row r="22" spans="2:22" x14ac:dyDescent="0.3">
      <c r="C22" s="30"/>
      <c r="D22" s="30"/>
      <c r="E22" s="30"/>
      <c r="F22" s="30"/>
      <c r="G22" s="30"/>
      <c r="H22" s="30"/>
      <c r="I22" s="30"/>
      <c r="J22" s="30"/>
      <c r="K22" s="18" t="s">
        <v>30</v>
      </c>
      <c r="L22" s="29" t="s">
        <v>43</v>
      </c>
      <c r="M22" s="18" t="s">
        <v>30</v>
      </c>
      <c r="N22" s="16">
        <f>2/3</f>
        <v>0.66666666666666663</v>
      </c>
    </row>
    <row r="23" spans="2:22" x14ac:dyDescent="0.3">
      <c r="C23" s="27" t="s">
        <v>42</v>
      </c>
      <c r="G23" s="19" t="s">
        <v>33</v>
      </c>
      <c r="H23" s="19" t="s">
        <v>34</v>
      </c>
      <c r="I23" s="19" t="s">
        <v>34</v>
      </c>
      <c r="U23" s="20" t="s">
        <v>44</v>
      </c>
      <c r="V23" s="20" t="s">
        <v>45</v>
      </c>
    </row>
    <row r="24" spans="2:22" x14ac:dyDescent="0.3">
      <c r="C24" s="18" t="s">
        <v>29</v>
      </c>
      <c r="D24" s="29" t="s">
        <v>43</v>
      </c>
      <c r="E24" s="18" t="s">
        <v>30</v>
      </c>
      <c r="F24" s="16">
        <f>2/6</f>
        <v>0.33333333333333331</v>
      </c>
      <c r="G24" s="17" t="s">
        <v>23</v>
      </c>
      <c r="H24" s="17" t="s">
        <v>28</v>
      </c>
      <c r="I24" s="17" t="s">
        <v>27</v>
      </c>
      <c r="P24" s="20" t="s">
        <v>49</v>
      </c>
      <c r="Q24" s="19" t="s">
        <v>34</v>
      </c>
      <c r="R24" s="20" t="s">
        <v>29</v>
      </c>
      <c r="S24" s="20" t="s">
        <v>30</v>
      </c>
      <c r="T24" s="20" t="s">
        <v>31</v>
      </c>
      <c r="U24" s="24" t="s">
        <v>47</v>
      </c>
      <c r="V24" s="24" t="s">
        <v>48</v>
      </c>
    </row>
    <row r="25" spans="2:22" x14ac:dyDescent="0.3">
      <c r="C25" s="18" t="s">
        <v>29</v>
      </c>
      <c r="D25" s="29" t="s">
        <v>43</v>
      </c>
      <c r="E25" s="18" t="s">
        <v>31</v>
      </c>
      <c r="F25" s="18">
        <f>2/5</f>
        <v>0.4</v>
      </c>
      <c r="G25" s="17" t="s">
        <v>24</v>
      </c>
      <c r="H25" s="17" t="s">
        <v>27</v>
      </c>
      <c r="I25" s="17" t="s">
        <v>28</v>
      </c>
      <c r="P25" s="20">
        <v>0</v>
      </c>
      <c r="Q25" s="17" t="s">
        <v>28</v>
      </c>
      <c r="R25" s="20">
        <f>VLOOKUP($Q25,$B$16:$F$21,R$14,0)</f>
        <v>5</v>
      </c>
      <c r="S25" s="20">
        <f>VLOOKUP($Q25,$B$16:$F$21,S$14,0)</f>
        <v>0</v>
      </c>
      <c r="T25" s="20">
        <f>VLOOKUP($Q25,$B$16:$F$21,T$14,0)</f>
        <v>1</v>
      </c>
      <c r="U25" s="17">
        <f>MOD((P25+1),5)</f>
        <v>1</v>
      </c>
      <c r="V25" s="17">
        <f>MOD((3*P25+1),5)</f>
        <v>1</v>
      </c>
    </row>
    <row r="26" spans="2:22" x14ac:dyDescent="0.3">
      <c r="C26" s="18" t="s">
        <v>30</v>
      </c>
      <c r="D26" s="29" t="s">
        <v>43</v>
      </c>
      <c r="E26" s="18" t="s">
        <v>30</v>
      </c>
      <c r="F26" s="16">
        <f>2/5</f>
        <v>0.4</v>
      </c>
      <c r="G26" s="17" t="s">
        <v>25</v>
      </c>
      <c r="H26" s="17" t="s">
        <v>26</v>
      </c>
      <c r="I26" s="17" t="s">
        <v>25</v>
      </c>
      <c r="P26" s="20">
        <v>1</v>
      </c>
      <c r="Q26" s="17" t="s">
        <v>27</v>
      </c>
      <c r="R26" s="20">
        <f>VLOOKUP($Q26,$B$16:$F$21,R$14,0)</f>
        <v>2</v>
      </c>
      <c r="S26" s="20">
        <f>VLOOKUP($Q26,$B$16:$F$21,S$14,0)</f>
        <v>0</v>
      </c>
      <c r="T26" s="20">
        <f>VLOOKUP($Q26,$B$16:$F$21,T$14,0)</f>
        <v>1</v>
      </c>
      <c r="U26" s="17">
        <f t="shared" ref="U26:U30" si="8">MOD((P26+1),5)</f>
        <v>2</v>
      </c>
      <c r="V26" s="17">
        <f t="shared" ref="V26:V30" si="9">MOD((3*P26+1),5)</f>
        <v>4</v>
      </c>
    </row>
    <row r="27" spans="2:22" x14ac:dyDescent="0.3">
      <c r="G27" s="17" t="s">
        <v>26</v>
      </c>
      <c r="H27" s="17" t="s">
        <v>25</v>
      </c>
      <c r="I27" s="17" t="s">
        <v>26</v>
      </c>
      <c r="P27" s="20">
        <v>2</v>
      </c>
      <c r="Q27" s="17" t="s">
        <v>26</v>
      </c>
      <c r="R27" s="20">
        <f>VLOOKUP($Q27,$B$16:$F$21,R$14,0)</f>
        <v>3</v>
      </c>
      <c r="S27" s="20">
        <f>VLOOKUP($Q27,$B$16:$F$21,S$14,0)</f>
        <v>1</v>
      </c>
      <c r="T27" s="20">
        <f>VLOOKUP($Q27,$B$16:$F$21,T$14,0)</f>
        <v>1</v>
      </c>
      <c r="U27" s="17">
        <f t="shared" si="8"/>
        <v>3</v>
      </c>
      <c r="V27" s="17">
        <f t="shared" si="9"/>
        <v>2</v>
      </c>
    </row>
    <row r="28" spans="2:22" x14ac:dyDescent="0.3">
      <c r="G28" s="17" t="s">
        <v>27</v>
      </c>
      <c r="H28" s="17" t="s">
        <v>24</v>
      </c>
      <c r="I28" s="17" t="s">
        <v>24</v>
      </c>
      <c r="P28" s="20">
        <v>3</v>
      </c>
      <c r="Q28" s="17" t="s">
        <v>25</v>
      </c>
      <c r="R28" s="20">
        <f>VLOOKUP($Q28,$B$16:$F$21,R$14,0)</f>
        <v>1</v>
      </c>
      <c r="S28" s="20">
        <f>VLOOKUP($Q28,$B$16:$F$21,S$14,0)</f>
        <v>1</v>
      </c>
      <c r="T28" s="20">
        <f>VLOOKUP($Q28,$B$16:$F$21,T$14,0)</f>
        <v>0</v>
      </c>
      <c r="U28" s="17">
        <f t="shared" si="8"/>
        <v>4</v>
      </c>
      <c r="V28" s="17">
        <f t="shared" si="9"/>
        <v>0</v>
      </c>
    </row>
    <row r="29" spans="2:22" x14ac:dyDescent="0.3">
      <c r="G29" s="17" t="s">
        <v>28</v>
      </c>
      <c r="H29" s="17" t="s">
        <v>23</v>
      </c>
      <c r="I29" s="17" t="s">
        <v>23</v>
      </c>
      <c r="P29" s="20">
        <v>4</v>
      </c>
      <c r="Q29" s="17" t="s">
        <v>24</v>
      </c>
      <c r="R29" s="20">
        <f>VLOOKUP($Q29,$B$16:$F$21,R$14,0)</f>
        <v>4</v>
      </c>
      <c r="S29" s="20">
        <f>VLOOKUP($Q29,$B$16:$F$21,S$14,0)</f>
        <v>1</v>
      </c>
      <c r="T29" s="20">
        <f>VLOOKUP($Q29,$B$16:$F$21,T$14,0)</f>
        <v>0</v>
      </c>
      <c r="U29" s="17">
        <f t="shared" si="8"/>
        <v>0</v>
      </c>
      <c r="V29" s="17">
        <f t="shared" si="9"/>
        <v>3</v>
      </c>
    </row>
    <row r="30" spans="2:22" x14ac:dyDescent="0.3">
      <c r="P30" s="20">
        <v>5</v>
      </c>
      <c r="Q30" s="17" t="s">
        <v>23</v>
      </c>
      <c r="R30" s="20">
        <f>VLOOKUP($Q30,$B$16:$F$21,R$14,0)</f>
        <v>0</v>
      </c>
      <c r="S30" s="20">
        <f>VLOOKUP($Q30,$B$16:$F$21,S$14,0)</f>
        <v>1</v>
      </c>
      <c r="T30" s="20">
        <f>VLOOKUP($Q30,$B$16:$F$21,T$14,0)</f>
        <v>1</v>
      </c>
      <c r="U30" s="17">
        <f t="shared" si="8"/>
        <v>1</v>
      </c>
      <c r="V30" s="17">
        <f t="shared" si="9"/>
        <v>1</v>
      </c>
    </row>
    <row r="32" spans="2:22" x14ac:dyDescent="0.3">
      <c r="U32" s="20" t="s">
        <v>44</v>
      </c>
      <c r="V32" s="20" t="s">
        <v>45</v>
      </c>
    </row>
    <row r="33" spans="11:22" x14ac:dyDescent="0.3">
      <c r="P33" s="20" t="s">
        <v>49</v>
      </c>
      <c r="Q33" s="19" t="s">
        <v>34</v>
      </c>
      <c r="R33" s="20" t="s">
        <v>29</v>
      </c>
      <c r="S33" s="20" t="s">
        <v>30</v>
      </c>
      <c r="T33" s="20" t="s">
        <v>31</v>
      </c>
      <c r="U33" s="24" t="s">
        <v>47</v>
      </c>
      <c r="V33" s="24" t="s">
        <v>48</v>
      </c>
    </row>
    <row r="34" spans="11:22" x14ac:dyDescent="0.3">
      <c r="P34" s="20">
        <v>0</v>
      </c>
      <c r="Q34" s="17" t="s">
        <v>27</v>
      </c>
      <c r="R34" s="20">
        <f>VLOOKUP($Q34,$B$16:$F$21,R$14,0)</f>
        <v>2</v>
      </c>
      <c r="S34" s="20">
        <f>VLOOKUP($Q34,$B$16:$F$21,S$14,0)</f>
        <v>0</v>
      </c>
      <c r="T34" s="20">
        <f>VLOOKUP($Q34,$B$16:$F$21,T$14,0)</f>
        <v>1</v>
      </c>
      <c r="U34" s="17">
        <f>MOD((P34+1),5)</f>
        <v>1</v>
      </c>
      <c r="V34" s="17">
        <f>MOD((3*P34+1),5)</f>
        <v>1</v>
      </c>
    </row>
    <row r="35" spans="11:22" x14ac:dyDescent="0.3">
      <c r="P35" s="20">
        <v>1</v>
      </c>
      <c r="Q35" s="17" t="s">
        <v>28</v>
      </c>
      <c r="R35" s="20">
        <f>VLOOKUP($Q35,$B$16:$F$21,R$14,0)</f>
        <v>5</v>
      </c>
      <c r="S35" s="20">
        <f>VLOOKUP($Q35,$B$16:$F$21,S$14,0)</f>
        <v>0</v>
      </c>
      <c r="T35" s="20">
        <f>VLOOKUP($Q35,$B$16:$F$21,T$14,0)</f>
        <v>1</v>
      </c>
      <c r="U35" s="17">
        <f t="shared" ref="U35:U39" si="10">MOD((P35+1),5)</f>
        <v>2</v>
      </c>
      <c r="V35" s="17">
        <f t="shared" ref="V35:V39" si="11">MOD((3*P35+1),5)</f>
        <v>4</v>
      </c>
    </row>
    <row r="36" spans="11:22" x14ac:dyDescent="0.3">
      <c r="P36" s="20">
        <v>2</v>
      </c>
      <c r="Q36" s="17" t="s">
        <v>25</v>
      </c>
      <c r="R36" s="20">
        <f>VLOOKUP($Q36,$B$16:$F$21,R$14,0)</f>
        <v>1</v>
      </c>
      <c r="S36" s="20">
        <f>VLOOKUP($Q36,$B$16:$F$21,S$14,0)</f>
        <v>1</v>
      </c>
      <c r="T36" s="20">
        <f>VLOOKUP($Q36,$B$16:$F$21,T$14,0)</f>
        <v>0</v>
      </c>
      <c r="U36" s="17">
        <f t="shared" si="10"/>
        <v>3</v>
      </c>
      <c r="V36" s="17">
        <f t="shared" si="11"/>
        <v>2</v>
      </c>
    </row>
    <row r="37" spans="11:22" x14ac:dyDescent="0.3">
      <c r="P37" s="20">
        <v>3</v>
      </c>
      <c r="Q37" s="17" t="s">
        <v>26</v>
      </c>
      <c r="R37" s="20">
        <f>VLOOKUP($Q37,$B$16:$F$21,R$14,0)</f>
        <v>3</v>
      </c>
      <c r="S37" s="20">
        <f>VLOOKUP($Q37,$B$16:$F$21,S$14,0)</f>
        <v>1</v>
      </c>
      <c r="T37" s="20">
        <f>VLOOKUP($Q37,$B$16:$F$21,T$14,0)</f>
        <v>1</v>
      </c>
      <c r="U37" s="17">
        <f t="shared" si="10"/>
        <v>4</v>
      </c>
      <c r="V37" s="17">
        <f t="shared" si="11"/>
        <v>0</v>
      </c>
    </row>
    <row r="38" spans="11:22" x14ac:dyDescent="0.3">
      <c r="P38" s="20">
        <v>4</v>
      </c>
      <c r="Q38" s="17" t="s">
        <v>24</v>
      </c>
      <c r="R38" s="20">
        <f>VLOOKUP($Q38,$B$16:$F$21,R$14,0)</f>
        <v>4</v>
      </c>
      <c r="S38" s="20">
        <f>VLOOKUP($Q38,$B$16:$F$21,S$14,0)</f>
        <v>1</v>
      </c>
      <c r="T38" s="20">
        <f>VLOOKUP($Q38,$B$16:$F$21,T$14,0)</f>
        <v>0</v>
      </c>
      <c r="U38" s="17">
        <f t="shared" si="10"/>
        <v>0</v>
      </c>
      <c r="V38" s="17">
        <f t="shared" si="11"/>
        <v>3</v>
      </c>
    </row>
    <row r="39" spans="11:22" x14ac:dyDescent="0.3">
      <c r="K39" s="18"/>
      <c r="L39" s="29"/>
      <c r="M39" s="18"/>
      <c r="N39" s="16"/>
      <c r="P39" s="20">
        <v>5</v>
      </c>
      <c r="Q39" s="17" t="s">
        <v>23</v>
      </c>
      <c r="R39" s="20">
        <f>VLOOKUP($Q39,$B$16:$F$21,R$14,0)</f>
        <v>0</v>
      </c>
      <c r="S39" s="20">
        <f>VLOOKUP($Q39,$B$16:$F$21,S$14,0)</f>
        <v>1</v>
      </c>
      <c r="T39" s="20">
        <f>VLOOKUP($Q39,$B$16:$F$21,T$14,0)</f>
        <v>1</v>
      </c>
      <c r="U39" s="17">
        <f t="shared" si="10"/>
        <v>1</v>
      </c>
      <c r="V39" s="17">
        <f t="shared" si="11"/>
        <v>1</v>
      </c>
    </row>
  </sheetData>
  <sortState xmlns:xlrd2="http://schemas.microsoft.com/office/spreadsheetml/2017/richdata2" ref="C16:F21">
    <sortCondition ref="C16"/>
  </sortState>
  <mergeCells count="1"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7C50-8519-4B07-B1A2-5BDFE30588A9}">
  <dimension ref="B2:U40"/>
  <sheetViews>
    <sheetView showGridLines="0" topLeftCell="A7" workbookViewId="0">
      <selection activeCell="D26" sqref="D26"/>
    </sheetView>
  </sheetViews>
  <sheetFormatPr defaultRowHeight="14.4" x14ac:dyDescent="0.3"/>
  <cols>
    <col min="2" max="2" width="12.5546875" bestFit="1" customWidth="1"/>
    <col min="3" max="3" width="13.21875" customWidth="1"/>
    <col min="15" max="15" width="2.5546875" customWidth="1"/>
    <col min="16" max="16" width="2.6640625" customWidth="1"/>
  </cols>
  <sheetData>
    <row r="2" spans="2:21" ht="18" x14ac:dyDescent="0.35">
      <c r="C2" s="15" t="s">
        <v>22</v>
      </c>
    </row>
    <row r="4" spans="2:21" x14ac:dyDescent="0.3">
      <c r="C4" s="17"/>
      <c r="D4" s="17" t="s">
        <v>29</v>
      </c>
      <c r="E4" s="17" t="s">
        <v>30</v>
      </c>
      <c r="F4" s="17" t="s">
        <v>31</v>
      </c>
    </row>
    <row r="5" spans="2:21" x14ac:dyDescent="0.3">
      <c r="C5" s="17" t="s">
        <v>23</v>
      </c>
      <c r="D5" s="17">
        <v>1</v>
      </c>
      <c r="E5" s="17">
        <v>1</v>
      </c>
      <c r="F5" s="17">
        <v>0</v>
      </c>
    </row>
    <row r="6" spans="2:21" x14ac:dyDescent="0.3">
      <c r="C6" s="17" t="s">
        <v>24</v>
      </c>
      <c r="D6" s="17">
        <v>1</v>
      </c>
      <c r="E6" s="17">
        <v>0</v>
      </c>
      <c r="F6" s="17">
        <v>0</v>
      </c>
    </row>
    <row r="7" spans="2:21" x14ac:dyDescent="0.3">
      <c r="C7" s="17" t="s">
        <v>25</v>
      </c>
      <c r="D7" s="17">
        <v>1</v>
      </c>
      <c r="E7" s="17">
        <v>0</v>
      </c>
      <c r="F7" s="17">
        <v>1</v>
      </c>
    </row>
    <row r="8" spans="2:21" x14ac:dyDescent="0.3">
      <c r="C8" s="17" t="s">
        <v>26</v>
      </c>
      <c r="D8" s="17">
        <v>1</v>
      </c>
      <c r="E8" s="17">
        <v>0</v>
      </c>
      <c r="F8" s="17">
        <v>1</v>
      </c>
    </row>
    <row r="9" spans="2:21" x14ac:dyDescent="0.3">
      <c r="C9" s="17" t="s">
        <v>27</v>
      </c>
      <c r="D9" s="17">
        <v>0</v>
      </c>
      <c r="E9" s="17">
        <v>1</v>
      </c>
      <c r="F9" s="17">
        <v>0</v>
      </c>
    </row>
    <row r="10" spans="2:21" x14ac:dyDescent="0.3">
      <c r="C10" s="17" t="s">
        <v>28</v>
      </c>
      <c r="D10" s="17">
        <v>0</v>
      </c>
      <c r="E10" s="17">
        <v>1</v>
      </c>
      <c r="F10" s="17">
        <v>1</v>
      </c>
    </row>
    <row r="11" spans="2:21" x14ac:dyDescent="0.3">
      <c r="C11" s="17" t="s">
        <v>26</v>
      </c>
      <c r="D11" s="17">
        <v>0</v>
      </c>
      <c r="E11" s="17">
        <v>1</v>
      </c>
      <c r="F11" s="17">
        <v>0</v>
      </c>
    </row>
    <row r="13" spans="2:21" ht="18" x14ac:dyDescent="0.35">
      <c r="C13" s="15" t="s">
        <v>32</v>
      </c>
    </row>
    <row r="14" spans="2:21" x14ac:dyDescent="0.3">
      <c r="B14" s="14"/>
      <c r="C14" s="28" t="s">
        <v>41</v>
      </c>
      <c r="D14" s="28"/>
      <c r="E14" s="28"/>
      <c r="F14" s="28"/>
      <c r="H14" s="23" t="s">
        <v>36</v>
      </c>
      <c r="I14" s="23"/>
      <c r="J14" s="23"/>
      <c r="K14" s="23"/>
      <c r="L14" s="23"/>
      <c r="M14" s="23"/>
      <c r="N14" s="23"/>
      <c r="O14" s="26"/>
      <c r="P14" s="26"/>
      <c r="Q14" s="23" t="s">
        <v>40</v>
      </c>
      <c r="R14" s="23"/>
      <c r="S14" s="23"/>
      <c r="T14" s="23"/>
      <c r="U14" s="26"/>
    </row>
    <row r="16" spans="2:21" x14ac:dyDescent="0.3">
      <c r="B16" s="14"/>
      <c r="C16" s="17"/>
      <c r="D16" s="17" t="s">
        <v>29</v>
      </c>
      <c r="E16" s="17" t="s">
        <v>30</v>
      </c>
      <c r="F16" s="17" t="s">
        <v>31</v>
      </c>
      <c r="H16" s="19" t="s">
        <v>33</v>
      </c>
      <c r="I16" s="20" t="s">
        <v>29</v>
      </c>
      <c r="J16" s="20" t="s">
        <v>30</v>
      </c>
      <c r="K16" s="20" t="s">
        <v>31</v>
      </c>
      <c r="L16" s="20" t="s">
        <v>37</v>
      </c>
      <c r="M16" s="20" t="s">
        <v>38</v>
      </c>
      <c r="N16" s="20" t="s">
        <v>39</v>
      </c>
      <c r="Q16" s="17"/>
      <c r="R16" s="20" t="s">
        <v>37</v>
      </c>
      <c r="S16" s="20" t="s">
        <v>38</v>
      </c>
      <c r="T16" s="20" t="s">
        <v>39</v>
      </c>
    </row>
    <row r="17" spans="2:20" x14ac:dyDescent="0.3">
      <c r="C17" s="17" t="s">
        <v>23</v>
      </c>
      <c r="D17" s="17">
        <v>1</v>
      </c>
      <c r="E17" s="17">
        <v>1</v>
      </c>
      <c r="F17" s="17">
        <v>0</v>
      </c>
      <c r="H17" s="17" t="s">
        <v>23</v>
      </c>
      <c r="I17" s="20">
        <v>1</v>
      </c>
      <c r="J17" s="20">
        <v>1</v>
      </c>
      <c r="K17" s="20">
        <v>0</v>
      </c>
      <c r="L17" s="17" t="s">
        <v>23</v>
      </c>
      <c r="M17" s="17" t="s">
        <v>23</v>
      </c>
      <c r="N17" s="17" t="s">
        <v>25</v>
      </c>
      <c r="Q17" s="20" t="s">
        <v>33</v>
      </c>
      <c r="R17" s="20" t="s">
        <v>23</v>
      </c>
      <c r="S17" s="20" t="s">
        <v>23</v>
      </c>
      <c r="T17" s="20" t="s">
        <v>25</v>
      </c>
    </row>
    <row r="18" spans="2:20" x14ac:dyDescent="0.3">
      <c r="B18" s="14"/>
      <c r="C18" s="17" t="s">
        <v>24</v>
      </c>
      <c r="D18" s="17">
        <v>1</v>
      </c>
      <c r="E18" s="17">
        <v>0</v>
      </c>
      <c r="F18" s="17">
        <v>0</v>
      </c>
      <c r="H18" s="17" t="s">
        <v>24</v>
      </c>
      <c r="I18" s="20">
        <v>1</v>
      </c>
      <c r="J18" s="20">
        <v>0</v>
      </c>
      <c r="K18" s="20">
        <v>0</v>
      </c>
      <c r="Q18" s="17" t="s">
        <v>34</v>
      </c>
      <c r="R18" s="17" t="s">
        <v>26</v>
      </c>
      <c r="S18" s="17" t="s">
        <v>28</v>
      </c>
      <c r="T18" s="17" t="s">
        <v>28</v>
      </c>
    </row>
    <row r="19" spans="2:20" x14ac:dyDescent="0.3">
      <c r="C19" s="17" t="s">
        <v>25</v>
      </c>
      <c r="D19" s="17">
        <v>1</v>
      </c>
      <c r="E19" s="17">
        <v>0</v>
      </c>
      <c r="F19" s="17">
        <v>1</v>
      </c>
      <c r="H19" s="17" t="s">
        <v>25</v>
      </c>
      <c r="I19" s="20">
        <v>1</v>
      </c>
      <c r="J19" s="20">
        <v>0</v>
      </c>
      <c r="K19" s="20">
        <v>1</v>
      </c>
      <c r="Q19" s="17" t="s">
        <v>35</v>
      </c>
      <c r="R19" s="17" t="s">
        <v>25</v>
      </c>
      <c r="S19" s="17" t="s">
        <v>27</v>
      </c>
      <c r="T19" s="17" t="s">
        <v>28</v>
      </c>
    </row>
    <row r="20" spans="2:20" x14ac:dyDescent="0.3">
      <c r="C20" s="17" t="s">
        <v>26</v>
      </c>
      <c r="D20" s="17">
        <v>1</v>
      </c>
      <c r="E20" s="17">
        <v>0</v>
      </c>
      <c r="F20" s="17">
        <v>1</v>
      </c>
      <c r="H20" s="17" t="s">
        <v>26</v>
      </c>
      <c r="I20" s="20">
        <v>1</v>
      </c>
      <c r="J20" s="20">
        <v>0</v>
      </c>
      <c r="K20" s="20">
        <v>1</v>
      </c>
    </row>
    <row r="21" spans="2:20" x14ac:dyDescent="0.3">
      <c r="C21" s="17" t="s">
        <v>27</v>
      </c>
      <c r="D21" s="17">
        <v>0</v>
      </c>
      <c r="E21" s="17">
        <v>1</v>
      </c>
      <c r="F21" s="17">
        <v>0</v>
      </c>
      <c r="H21" s="17" t="s">
        <v>27</v>
      </c>
      <c r="I21" s="20">
        <v>0</v>
      </c>
      <c r="J21" s="20">
        <v>1</v>
      </c>
      <c r="K21" s="20">
        <v>0</v>
      </c>
      <c r="Q21" s="27" t="s">
        <v>42</v>
      </c>
    </row>
    <row r="22" spans="2:20" x14ac:dyDescent="0.3">
      <c r="C22" s="17" t="s">
        <v>28</v>
      </c>
      <c r="D22" s="17">
        <v>0</v>
      </c>
      <c r="E22" s="17">
        <v>1</v>
      </c>
      <c r="F22" s="17">
        <v>1</v>
      </c>
      <c r="H22" s="17" t="s">
        <v>28</v>
      </c>
      <c r="I22" s="20">
        <v>0</v>
      </c>
      <c r="J22" s="20">
        <v>1</v>
      </c>
      <c r="K22" s="20">
        <v>1</v>
      </c>
      <c r="Q22" s="18" t="s">
        <v>29</v>
      </c>
      <c r="R22" s="29" t="s">
        <v>43</v>
      </c>
      <c r="S22" s="18" t="s">
        <v>30</v>
      </c>
    </row>
    <row r="23" spans="2:20" x14ac:dyDescent="0.3">
      <c r="C23" s="17" t="s">
        <v>26</v>
      </c>
      <c r="D23" s="17">
        <v>0</v>
      </c>
      <c r="E23" s="17">
        <v>1</v>
      </c>
      <c r="F23" s="17">
        <v>0</v>
      </c>
      <c r="Q23" s="18" t="s">
        <v>29</v>
      </c>
      <c r="R23" s="29" t="s">
        <v>43</v>
      </c>
      <c r="S23" s="18" t="s">
        <v>31</v>
      </c>
    </row>
    <row r="24" spans="2:20" x14ac:dyDescent="0.3">
      <c r="Q24" s="18" t="s">
        <v>30</v>
      </c>
      <c r="R24" s="29" t="s">
        <v>43</v>
      </c>
      <c r="S24" s="18" t="s">
        <v>30</v>
      </c>
    </row>
    <row r="25" spans="2:20" x14ac:dyDescent="0.3">
      <c r="H25" s="19" t="s">
        <v>34</v>
      </c>
      <c r="I25" s="20" t="s">
        <v>29</v>
      </c>
      <c r="J25" s="20" t="s">
        <v>30</v>
      </c>
      <c r="K25" s="20" t="s">
        <v>31</v>
      </c>
      <c r="L25" s="20" t="s">
        <v>37</v>
      </c>
      <c r="M25" s="20" t="s">
        <v>38</v>
      </c>
      <c r="N25" s="20" t="s">
        <v>39</v>
      </c>
    </row>
    <row r="26" spans="2:20" x14ac:dyDescent="0.3">
      <c r="H26" s="17" t="s">
        <v>28</v>
      </c>
      <c r="I26" s="20">
        <v>0</v>
      </c>
      <c r="J26" s="17">
        <v>1</v>
      </c>
      <c r="K26" s="17">
        <v>1</v>
      </c>
      <c r="L26" s="17" t="s">
        <v>26</v>
      </c>
      <c r="M26" s="17" t="s">
        <v>28</v>
      </c>
      <c r="N26" s="17" t="s">
        <v>28</v>
      </c>
    </row>
    <row r="27" spans="2:20" x14ac:dyDescent="0.3">
      <c r="H27" s="17" t="s">
        <v>27</v>
      </c>
      <c r="I27" s="20">
        <v>0</v>
      </c>
      <c r="J27" s="17">
        <v>1</v>
      </c>
      <c r="K27" s="17">
        <v>0</v>
      </c>
    </row>
    <row r="28" spans="2:20" x14ac:dyDescent="0.3">
      <c r="H28" s="17" t="s">
        <v>26</v>
      </c>
      <c r="I28" s="20">
        <v>1</v>
      </c>
      <c r="J28" s="17">
        <v>0</v>
      </c>
      <c r="K28" s="17">
        <v>0</v>
      </c>
    </row>
    <row r="29" spans="2:20" x14ac:dyDescent="0.3">
      <c r="H29" s="17" t="s">
        <v>25</v>
      </c>
      <c r="I29" s="20">
        <v>1</v>
      </c>
      <c r="J29" s="17">
        <v>0</v>
      </c>
      <c r="K29" s="17">
        <v>1</v>
      </c>
    </row>
    <row r="30" spans="2:20" x14ac:dyDescent="0.3">
      <c r="H30" s="17" t="s">
        <v>24</v>
      </c>
      <c r="I30" s="20">
        <v>1</v>
      </c>
      <c r="J30" s="17">
        <v>0</v>
      </c>
      <c r="K30" s="17">
        <v>0</v>
      </c>
    </row>
    <row r="31" spans="2:20" x14ac:dyDescent="0.3">
      <c r="H31" s="17" t="s">
        <v>23</v>
      </c>
      <c r="I31" s="20">
        <v>1</v>
      </c>
      <c r="J31" s="17">
        <v>1</v>
      </c>
      <c r="K31" s="17">
        <v>0</v>
      </c>
    </row>
    <row r="34" spans="8:14" x14ac:dyDescent="0.3">
      <c r="H34" s="19" t="s">
        <v>34</v>
      </c>
      <c r="I34" s="20" t="s">
        <v>29</v>
      </c>
      <c r="J34" s="20" t="s">
        <v>30</v>
      </c>
      <c r="K34" s="20" t="s">
        <v>31</v>
      </c>
      <c r="L34" s="21" t="s">
        <v>37</v>
      </c>
      <c r="M34" s="21" t="s">
        <v>38</v>
      </c>
      <c r="N34" s="21" t="s">
        <v>39</v>
      </c>
    </row>
    <row r="35" spans="8:14" x14ac:dyDescent="0.3">
      <c r="H35" s="17" t="s">
        <v>27</v>
      </c>
      <c r="I35" s="17">
        <v>0</v>
      </c>
      <c r="J35" s="17">
        <v>1</v>
      </c>
      <c r="K35" s="17">
        <v>0</v>
      </c>
      <c r="L35" s="22" t="s">
        <v>25</v>
      </c>
      <c r="M35" s="22" t="s">
        <v>27</v>
      </c>
      <c r="N35" s="22" t="s">
        <v>28</v>
      </c>
    </row>
    <row r="36" spans="8:14" x14ac:dyDescent="0.3">
      <c r="H36" s="17" t="s">
        <v>28</v>
      </c>
      <c r="I36" s="17">
        <v>0</v>
      </c>
      <c r="J36" s="17">
        <v>1</v>
      </c>
      <c r="K36" s="17">
        <v>1</v>
      </c>
    </row>
    <row r="37" spans="8:14" x14ac:dyDescent="0.3">
      <c r="H37" s="17" t="s">
        <v>25</v>
      </c>
      <c r="I37" s="17">
        <v>1</v>
      </c>
      <c r="J37" s="17">
        <v>0</v>
      </c>
      <c r="K37" s="17">
        <v>1</v>
      </c>
    </row>
    <row r="38" spans="8:14" x14ac:dyDescent="0.3">
      <c r="H38" s="17" t="s">
        <v>26</v>
      </c>
      <c r="I38" s="17">
        <v>1</v>
      </c>
      <c r="J38" s="17">
        <v>0</v>
      </c>
      <c r="K38" s="17">
        <v>1</v>
      </c>
    </row>
    <row r="39" spans="8:14" x14ac:dyDescent="0.3">
      <c r="H39" s="17" t="s">
        <v>24</v>
      </c>
      <c r="I39" s="17">
        <v>1</v>
      </c>
      <c r="J39" s="17">
        <v>0</v>
      </c>
      <c r="K39" s="17">
        <v>0</v>
      </c>
    </row>
    <row r="40" spans="8:14" x14ac:dyDescent="0.3">
      <c r="H40" s="17" t="s">
        <v>23</v>
      </c>
      <c r="I40" s="17">
        <v>1</v>
      </c>
      <c r="J40" s="17">
        <v>1</v>
      </c>
      <c r="K40" s="17">
        <v>0</v>
      </c>
    </row>
  </sheetData>
  <mergeCells count="3">
    <mergeCell ref="H14:N14"/>
    <mergeCell ref="Q14:T14"/>
    <mergeCell ref="C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Edit_Distance</vt:lpstr>
      <vt:lpstr>Matrix_2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Franke</dc:creator>
  <cp:lastModifiedBy>Hans Franke</cp:lastModifiedBy>
  <dcterms:created xsi:type="dcterms:W3CDTF">2020-09-22T09:46:02Z</dcterms:created>
  <dcterms:modified xsi:type="dcterms:W3CDTF">2020-09-23T09:22:44Z</dcterms:modified>
</cp:coreProperties>
</file>