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f\Documents\GitHub\ADS\week_4_DataIntegration\"/>
    </mc:Choice>
  </mc:AlternateContent>
  <xr:revisionPtr revIDLastSave="0" documentId="13_ncr:1_{A8015A1E-BF96-4D79-B3AB-BE9F7FBBB023}" xr6:coauthVersionLast="45" xr6:coauthVersionMax="45" xr10:uidLastSave="{00000000-0000-0000-0000-000000000000}"/>
  <bookViews>
    <workbookView xWindow="-108" yWindow="-108" windowWidth="23256" windowHeight="12576" activeTab="2" xr2:uid="{851A08EE-D487-4A13-AE74-306108EDED72}"/>
  </bookViews>
  <sheets>
    <sheet name="Edit_Distance" sheetId="1" r:id="rId1"/>
    <sheet name="S_Curve" sheetId="4" r:id="rId2"/>
    <sheet name="Matri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3" l="1"/>
  <c r="J43" i="3"/>
  <c r="I43" i="3"/>
  <c r="J42" i="3"/>
  <c r="I42" i="3"/>
  <c r="J41" i="3"/>
  <c r="I41" i="3"/>
  <c r="J40" i="3"/>
  <c r="I40" i="3"/>
  <c r="J39" i="3"/>
  <c r="I39" i="3"/>
  <c r="J38" i="3"/>
  <c r="I38" i="3"/>
  <c r="H43" i="3"/>
  <c r="H42" i="3"/>
  <c r="H41" i="3"/>
  <c r="H40" i="3"/>
  <c r="H39" i="3"/>
  <c r="H38" i="3"/>
  <c r="E52" i="4"/>
  <c r="E51" i="4"/>
  <c r="E50" i="4"/>
  <c r="E49" i="4"/>
  <c r="E48" i="4"/>
  <c r="E47" i="4"/>
  <c r="E46" i="4"/>
  <c r="E45" i="4"/>
  <c r="E44" i="4"/>
  <c r="E43" i="4"/>
  <c r="E33" i="4"/>
  <c r="E32" i="4"/>
  <c r="E31" i="4"/>
  <c r="E30" i="4"/>
  <c r="E29" i="4"/>
  <c r="E28" i="4"/>
  <c r="E27" i="4"/>
  <c r="E26" i="4"/>
  <c r="E25" i="4"/>
  <c r="E24" i="4"/>
  <c r="E14" i="4"/>
  <c r="E13" i="4"/>
  <c r="E12" i="4"/>
  <c r="E11" i="4"/>
  <c r="E10" i="4"/>
  <c r="E9" i="4"/>
  <c r="E8" i="4"/>
  <c r="E7" i="4"/>
  <c r="E6" i="4"/>
  <c r="E5" i="4"/>
  <c r="O7" i="1"/>
  <c r="P7" i="1"/>
  <c r="AC7" i="1"/>
  <c r="AD7" i="1" s="1"/>
  <c r="Z7" i="1"/>
  <c r="N22" i="3" l="1"/>
  <c r="N20" i="3"/>
  <c r="I21" i="3"/>
  <c r="I20" i="3"/>
  <c r="I19" i="3"/>
  <c r="I18" i="3"/>
  <c r="I17" i="3"/>
  <c r="I16" i="3"/>
  <c r="H21" i="3"/>
  <c r="H20" i="3"/>
  <c r="H19" i="3"/>
  <c r="H18" i="3"/>
  <c r="H17" i="3"/>
  <c r="H16" i="3"/>
  <c r="G21" i="3"/>
  <c r="G20" i="3"/>
  <c r="G19" i="3"/>
  <c r="G18" i="3"/>
  <c r="G17" i="3"/>
  <c r="G16" i="3"/>
  <c r="F26" i="3"/>
  <c r="F25" i="3"/>
  <c r="F24" i="3"/>
  <c r="F36" i="1"/>
  <c r="W26" i="1"/>
  <c r="F50" i="1" l="1"/>
  <c r="W7" i="1"/>
  <c r="X7" i="1" s="1"/>
  <c r="T7" i="1"/>
  <c r="F26" i="1"/>
  <c r="L7" i="1"/>
  <c r="G15" i="1"/>
  <c r="H15" i="1" s="1"/>
  <c r="C15" i="1"/>
  <c r="E15" i="1"/>
  <c r="D15" i="1"/>
  <c r="C13" i="1"/>
  <c r="E7" i="1"/>
  <c r="G7" i="1" s="1"/>
  <c r="G8" i="1" s="1"/>
  <c r="E5" i="1"/>
  <c r="D5" i="1"/>
  <c r="G5" i="1" s="1"/>
  <c r="H5" i="1" s="1"/>
  <c r="C5" i="1"/>
  <c r="D10" i="1" l="1"/>
</calcChain>
</file>

<file path=xl/sharedStrings.xml><?xml version="1.0" encoding="utf-8"?>
<sst xmlns="http://schemas.openxmlformats.org/spreadsheetml/2006/main" count="349" uniqueCount="63">
  <si>
    <t>Fract</t>
  </si>
  <si>
    <t>S1</t>
  </si>
  <si>
    <t>S2</t>
  </si>
  <si>
    <t>1&amp;2</t>
  </si>
  <si>
    <t>Factor</t>
  </si>
  <si>
    <t>C</t>
  </si>
  <si>
    <t>C-T</t>
  </si>
  <si>
    <t>R</t>
  </si>
  <si>
    <t>E</t>
  </si>
  <si>
    <t>A</t>
  </si>
  <si>
    <t>T</t>
  </si>
  <si>
    <t>I</t>
  </si>
  <si>
    <t>O</t>
  </si>
  <si>
    <t>N</t>
  </si>
  <si>
    <t>G</t>
  </si>
  <si>
    <t>S</t>
  </si>
  <si>
    <t>D</t>
  </si>
  <si>
    <t>Operation</t>
  </si>
  <si>
    <t>Cost</t>
  </si>
  <si>
    <t>uuurban</t>
  </si>
  <si>
    <t>urban</t>
  </si>
  <si>
    <t>arnab</t>
  </si>
  <si>
    <t>questions 3</t>
  </si>
  <si>
    <t>aa</t>
  </si>
  <si>
    <t>bb</t>
  </si>
  <si>
    <t>ab</t>
  </si>
  <si>
    <t>ba</t>
  </si>
  <si>
    <t>ac</t>
  </si>
  <si>
    <t>ca</t>
  </si>
  <si>
    <t>D1</t>
  </si>
  <si>
    <t>D2</t>
  </si>
  <si>
    <t>D3</t>
  </si>
  <si>
    <t>Question 10</t>
  </si>
  <si>
    <t>P1</t>
  </si>
  <si>
    <t>P2</t>
  </si>
  <si>
    <t>Signature Matrix</t>
  </si>
  <si>
    <t>Original Matrix</t>
  </si>
  <si>
    <t>Similarity</t>
  </si>
  <si>
    <t>Ω</t>
  </si>
  <si>
    <t>H(1)</t>
  </si>
  <si>
    <t>H(2)</t>
  </si>
  <si>
    <t>Row</t>
  </si>
  <si>
    <t>H(3)</t>
  </si>
  <si>
    <t>Row_shingles</t>
  </si>
  <si>
    <t>Harry Potter</t>
  </si>
  <si>
    <t>Potter Harry</t>
  </si>
  <si>
    <t>1 - (1-sR))B</t>
  </si>
  <si>
    <t>B</t>
  </si>
  <si>
    <t>Formula</t>
  </si>
  <si>
    <t>Question 3.3.3 (From Book)</t>
  </si>
  <si>
    <t>2x + 1 mod 6</t>
  </si>
  <si>
    <t>3x + 2 mod 6</t>
  </si>
  <si>
    <t>5x + 2 mod 6</t>
  </si>
  <si>
    <t>S3</t>
  </si>
  <si>
    <t>S4</t>
  </si>
  <si>
    <t>Col/Col</t>
  </si>
  <si>
    <t>Sig/Sig</t>
  </si>
  <si>
    <t xml:space="preserve"> 1 - 2</t>
  </si>
  <si>
    <t xml:space="preserve"> 1 - 3</t>
  </si>
  <si>
    <t xml:space="preserve"> 1 - 4</t>
  </si>
  <si>
    <t xml:space="preserve"> 2 - 3</t>
  </si>
  <si>
    <t xml:space="preserve"> 2 - 4</t>
  </si>
  <si>
    <t xml:space="preserve"> 3 - 4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</si>
</sst>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1" fillId="5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left"/>
    </xf>
    <xf numFmtId="0" fontId="0" fillId="6" borderId="0" xfId="0" applyFill="1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8" fontId="0" fillId="0" borderId="0" xfId="0" applyNumberFormat="1"/>
    <xf numFmtId="0" fontId="0" fillId="8" borderId="0" xfId="0" applyFill="1"/>
    <xf numFmtId="0" fontId="4" fillId="0" borderId="0" xfId="0" applyFont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58551261398249"/>
          <c:y val="0.17857477730895457"/>
          <c:w val="0.81958542228110587"/>
          <c:h val="0.71735458173213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S_Curve!$E$4</c:f>
              <c:strCache>
                <c:ptCount val="1"/>
                <c:pt idx="0">
                  <c:v>Formula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S_Curve!$B$5:$B$14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S_Curve!$E$5:$E$14</c:f>
              <c:numCache>
                <c:formatCode>0.0000</c:formatCode>
                <c:ptCount val="10"/>
                <c:pt idx="0">
                  <c:v>9.9551197902516542E-3</c:v>
                </c:pt>
                <c:pt idx="1">
                  <c:v>7.7180588042736975E-2</c:v>
                </c:pt>
                <c:pt idx="2">
                  <c:v>0.23944889319887064</c:v>
                </c:pt>
                <c:pt idx="3">
                  <c:v>0.48387073176773232</c:v>
                </c:pt>
                <c:pt idx="4">
                  <c:v>0.73692442383617163</c:v>
                </c:pt>
                <c:pt idx="5">
                  <c:v>0.91226747539917652</c:v>
                </c:pt>
                <c:pt idx="6">
                  <c:v>0.98501510529565495</c:v>
                </c:pt>
                <c:pt idx="7">
                  <c:v>0.99923405388089359</c:v>
                </c:pt>
                <c:pt idx="8">
                  <c:v>0.99999786354913711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8-4FB6-824A-1A31DC97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26847"/>
        <c:axId val="449579343"/>
      </c:scatterChart>
      <c:valAx>
        <c:axId val="4489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79343"/>
        <c:crosses val="autoZero"/>
        <c:crossBetween val="midCat"/>
      </c:valAx>
      <c:valAx>
        <c:axId val="4495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2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58551261398249"/>
          <c:y val="0.17857477730895457"/>
          <c:w val="0.81958542228110587"/>
          <c:h val="0.71735458173213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S_Curve!$E$4</c:f>
              <c:strCache>
                <c:ptCount val="1"/>
                <c:pt idx="0">
                  <c:v>Formula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S_Curve!$B$24:$B$33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S_Curve!$E$24:$E$33</c:f>
              <c:numCache>
                <c:formatCode>0.0000</c:formatCode>
                <c:ptCount val="10"/>
                <c:pt idx="0">
                  <c:v>1.9999810001669616E-5</c:v>
                </c:pt>
                <c:pt idx="1">
                  <c:v>1.2792220587620751E-3</c:v>
                </c:pt>
                <c:pt idx="2">
                  <c:v>1.4479466504172422E-2</c:v>
                </c:pt>
                <c:pt idx="3">
                  <c:v>7.8809323110562213E-2</c:v>
                </c:pt>
                <c:pt idx="4">
                  <c:v>0.27018714400947597</c:v>
                </c:pt>
                <c:pt idx="5">
                  <c:v>0.61541463603126756</c:v>
                </c:pt>
                <c:pt idx="6">
                  <c:v>0.91818599658467392</c:v>
                </c:pt>
                <c:pt idx="7">
                  <c:v>0.99771212515468055</c:v>
                </c:pt>
                <c:pt idx="8">
                  <c:v>0.99999973981294654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7-45DC-8325-831BFE627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26847"/>
        <c:axId val="449579343"/>
      </c:scatterChart>
      <c:valAx>
        <c:axId val="4489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79343"/>
        <c:crosses val="autoZero"/>
        <c:crossBetween val="midCat"/>
      </c:valAx>
      <c:valAx>
        <c:axId val="4495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2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58551261398249"/>
          <c:y val="0.17857477730895457"/>
          <c:w val="0.81958542228110587"/>
          <c:h val="0.71735458173213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S_Curve!$E$4</c:f>
              <c:strCache>
                <c:ptCount val="1"/>
                <c:pt idx="0">
                  <c:v>Formula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S_Curve!$B$43:$B$52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S_Curve!$E$43:$E$52</c:f>
              <c:numCache>
                <c:formatCode>0.0000</c:formatCode>
                <c:ptCount val="10"/>
                <c:pt idx="0">
                  <c:v>4.9987751959512661E-4</c:v>
                </c:pt>
                <c:pt idx="1">
                  <c:v>1.5875199845019949E-2</c:v>
                </c:pt>
                <c:pt idx="2">
                  <c:v>0.11453988231042289</c:v>
                </c:pt>
                <c:pt idx="3">
                  <c:v>0.40228395220880431</c:v>
                </c:pt>
                <c:pt idx="4">
                  <c:v>0.79555063043236496</c:v>
                </c:pt>
                <c:pt idx="5">
                  <c:v>0.98253382770686093</c:v>
                </c:pt>
                <c:pt idx="6">
                  <c:v>0.99989899583615571</c:v>
                </c:pt>
                <c:pt idx="7">
                  <c:v>0.99999999760777769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F-4EB6-B488-75F7E425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26847"/>
        <c:axId val="449579343"/>
      </c:scatterChart>
      <c:valAx>
        <c:axId val="4489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79343"/>
        <c:crosses val="autoZero"/>
        <c:crossBetween val="midCat"/>
      </c:valAx>
      <c:valAx>
        <c:axId val="4495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2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3810</xdr:rowOff>
    </xdr:from>
    <xdr:to>
      <xdr:col>12</xdr:col>
      <xdr:colOff>289560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19939C-CA46-4B71-8193-AF151396C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21</xdr:row>
      <xdr:rowOff>3810</xdr:rowOff>
    </xdr:from>
    <xdr:to>
      <xdr:col>12</xdr:col>
      <xdr:colOff>289560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EB2E1C-0991-4E89-AC55-D745D8876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40</xdr:row>
      <xdr:rowOff>3810</xdr:rowOff>
    </xdr:from>
    <xdr:to>
      <xdr:col>12</xdr:col>
      <xdr:colOff>289560</xdr:colOff>
      <xdr:row>54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0B1BDF-76D1-4624-A9C2-1AF0FC1E6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8CFA-033A-47C7-9B97-372C59FFF6D8}">
  <dimension ref="C2:AI50"/>
  <sheetViews>
    <sheetView showGridLines="0" topLeftCell="H1" zoomScale="90" zoomScaleNormal="90" workbookViewId="0">
      <selection activeCell="AB8" sqref="AB8"/>
    </sheetView>
  </sheetViews>
  <sheetFormatPr defaultRowHeight="14.4" x14ac:dyDescent="0.3"/>
  <sheetData>
    <row r="2" spans="3:30" x14ac:dyDescent="0.3">
      <c r="L2" t="s">
        <v>21</v>
      </c>
      <c r="M2" t="s">
        <v>20</v>
      </c>
      <c r="T2" t="s">
        <v>19</v>
      </c>
      <c r="U2" t="s">
        <v>20</v>
      </c>
      <c r="AA2" t="s">
        <v>44</v>
      </c>
    </row>
    <row r="3" spans="3:30" x14ac:dyDescent="0.3">
      <c r="AA3" t="s">
        <v>45</v>
      </c>
    </row>
    <row r="4" spans="3:30" x14ac:dyDescent="0.3">
      <c r="C4" t="s">
        <v>0</v>
      </c>
      <c r="D4" t="s">
        <v>1</v>
      </c>
      <c r="E4" t="s">
        <v>2</v>
      </c>
      <c r="N4" s="7" t="s">
        <v>10</v>
      </c>
      <c r="O4" s="3">
        <v>3</v>
      </c>
      <c r="V4" s="7" t="s">
        <v>10</v>
      </c>
      <c r="W4" s="3">
        <v>0</v>
      </c>
      <c r="AB4" s="7" t="s">
        <v>10</v>
      </c>
      <c r="AC4" s="3">
        <v>10</v>
      </c>
    </row>
    <row r="5" spans="3:30" x14ac:dyDescent="0.3">
      <c r="C5" s="1">
        <f>1/3</f>
        <v>0.33333333333333331</v>
      </c>
      <c r="D5">
        <f>4/5+4/5</f>
        <v>1.6</v>
      </c>
      <c r="E5">
        <f>3.5/5</f>
        <v>0.7</v>
      </c>
      <c r="G5" s="1">
        <f>SUM(D5:E5)</f>
        <v>2.2999999999999998</v>
      </c>
      <c r="H5">
        <f>C5*G5</f>
        <v>0.76666666666666661</v>
      </c>
    </row>
    <row r="6" spans="3:30" x14ac:dyDescent="0.3">
      <c r="L6" t="s">
        <v>4</v>
      </c>
      <c r="M6" t="s">
        <v>1</v>
      </c>
      <c r="N6" t="s">
        <v>2</v>
      </c>
      <c r="O6" t="s">
        <v>6</v>
      </c>
      <c r="T6" t="s">
        <v>4</v>
      </c>
      <c r="U6" t="s">
        <v>1</v>
      </c>
      <c r="V6" t="s">
        <v>2</v>
      </c>
      <c r="W6" t="s">
        <v>6</v>
      </c>
      <c r="Z6" t="s">
        <v>4</v>
      </c>
      <c r="AA6" t="s">
        <v>1</v>
      </c>
      <c r="AB6" t="s">
        <v>2</v>
      </c>
      <c r="AC6" t="s">
        <v>6</v>
      </c>
    </row>
    <row r="7" spans="3:30" x14ac:dyDescent="0.3">
      <c r="D7">
        <v>4</v>
      </c>
      <c r="E7">
        <f>3/2</f>
        <v>1.5</v>
      </c>
      <c r="G7">
        <f>+D7-E7</f>
        <v>2.5</v>
      </c>
      <c r="L7">
        <f>1/3</f>
        <v>0.33333333333333331</v>
      </c>
      <c r="M7">
        <v>4</v>
      </c>
      <c r="N7">
        <v>4</v>
      </c>
      <c r="O7">
        <f>M7-(O4/2)</f>
        <v>2.5</v>
      </c>
      <c r="P7" s="1">
        <f>((M7/M8)+(N7/N8)+(O7/O8))*L7</f>
        <v>0.7416666666666667</v>
      </c>
      <c r="T7">
        <f>1/3</f>
        <v>0.33333333333333331</v>
      </c>
      <c r="U7">
        <v>5</v>
      </c>
      <c r="V7">
        <v>5</v>
      </c>
      <c r="W7">
        <f>U7-(W4/2)</f>
        <v>5</v>
      </c>
      <c r="X7" s="2">
        <f>((U7/U8)+(V7/V8)+(W7/W8))*T7</f>
        <v>0.90476190476190477</v>
      </c>
      <c r="Z7">
        <f>1/3</f>
        <v>0.33333333333333331</v>
      </c>
      <c r="AA7">
        <v>10</v>
      </c>
      <c r="AB7">
        <v>10</v>
      </c>
      <c r="AC7">
        <f>AA7-(AC4/2)</f>
        <v>5</v>
      </c>
      <c r="AD7" s="2">
        <f>((AA7/AA8)+(AB7/AB8)+(AC7/AC8))*Z7</f>
        <v>0.52729044834307992</v>
      </c>
    </row>
    <row r="8" spans="3:30" x14ac:dyDescent="0.3">
      <c r="G8">
        <f>G7/5</f>
        <v>0.5</v>
      </c>
      <c r="M8">
        <v>5</v>
      </c>
      <c r="N8">
        <v>5</v>
      </c>
      <c r="O8">
        <v>4</v>
      </c>
      <c r="U8">
        <v>7</v>
      </c>
      <c r="V8">
        <v>5</v>
      </c>
      <c r="W8">
        <v>5</v>
      </c>
      <c r="AA8">
        <v>19</v>
      </c>
      <c r="AB8">
        <v>18</v>
      </c>
      <c r="AC8">
        <v>10</v>
      </c>
    </row>
    <row r="10" spans="3:30" x14ac:dyDescent="0.3">
      <c r="D10">
        <f>(D5+E5+G8)*C5</f>
        <v>0.93333333333333324</v>
      </c>
    </row>
    <row r="13" spans="3:30" x14ac:dyDescent="0.3">
      <c r="C13" t="e">
        <f>#REF!*B13</f>
        <v>#REF!</v>
      </c>
    </row>
    <row r="14" spans="3:30" x14ac:dyDescent="0.3">
      <c r="D14">
        <v>1</v>
      </c>
      <c r="E14">
        <v>2</v>
      </c>
      <c r="G14" t="s">
        <v>3</v>
      </c>
    </row>
    <row r="15" spans="3:30" x14ac:dyDescent="0.3">
      <c r="C15">
        <f>1/3</f>
        <v>0.33333333333333331</v>
      </c>
      <c r="D15">
        <f>4/5</f>
        <v>0.8</v>
      </c>
      <c r="E15">
        <f>4/5</f>
        <v>0.8</v>
      </c>
      <c r="G15">
        <f>3/5</f>
        <v>0.6</v>
      </c>
      <c r="H15" s="1">
        <f>SUM(D15:G15)*C15</f>
        <v>0.73333333333333339</v>
      </c>
    </row>
    <row r="19" spans="3:35" x14ac:dyDescent="0.3">
      <c r="E19" s="7" t="s">
        <v>17</v>
      </c>
      <c r="F19" s="7" t="s">
        <v>18</v>
      </c>
      <c r="V19" s="7" t="s">
        <v>17</v>
      </c>
      <c r="W19" s="7" t="s">
        <v>18</v>
      </c>
    </row>
    <row r="20" spans="3:35" x14ac:dyDescent="0.3">
      <c r="C20" s="7" t="s">
        <v>18</v>
      </c>
      <c r="G20" s="5" t="s">
        <v>7</v>
      </c>
      <c r="H20" s="5" t="s">
        <v>8</v>
      </c>
      <c r="I20" s="3" t="s">
        <v>14</v>
      </c>
      <c r="J20" t="s">
        <v>8</v>
      </c>
      <c r="K20" t="s">
        <v>13</v>
      </c>
      <c r="L20" s="5" t="s">
        <v>8</v>
      </c>
      <c r="M20" s="5" t="s">
        <v>7</v>
      </c>
      <c r="N20" s="5" t="s">
        <v>9</v>
      </c>
      <c r="O20" s="5" t="s">
        <v>10</v>
      </c>
      <c r="P20" s="5" t="s">
        <v>11</v>
      </c>
      <c r="Q20" s="5" t="s">
        <v>12</v>
      </c>
      <c r="R20" s="5" t="s">
        <v>13</v>
      </c>
      <c r="T20" s="7" t="s">
        <v>18</v>
      </c>
      <c r="X20" s="5" t="s">
        <v>7</v>
      </c>
      <c r="Y20" s="5" t="s">
        <v>8</v>
      </c>
      <c r="Z20" s="3" t="s">
        <v>5</v>
      </c>
      <c r="AA20" t="s">
        <v>7</v>
      </c>
      <c r="AB20" t="s">
        <v>8</v>
      </c>
      <c r="AC20" s="5" t="s">
        <v>9</v>
      </c>
      <c r="AD20" s="5" t="s">
        <v>10</v>
      </c>
      <c r="AE20" s="5" t="s">
        <v>11</v>
      </c>
      <c r="AF20" s="5" t="s">
        <v>12</v>
      </c>
      <c r="AG20" s="5" t="s">
        <v>13</v>
      </c>
    </row>
    <row r="21" spans="3:35" x14ac:dyDescent="0.3">
      <c r="C21" s="9" t="s">
        <v>11</v>
      </c>
      <c r="D21" s="8">
        <v>1</v>
      </c>
      <c r="E21" s="11" t="s">
        <v>15</v>
      </c>
      <c r="F21" s="8">
        <v>2</v>
      </c>
      <c r="G21" t="s">
        <v>7</v>
      </c>
      <c r="H21" t="s">
        <v>8</v>
      </c>
      <c r="I21" s="3" t="s">
        <v>5</v>
      </c>
      <c r="J21" s="6" t="s">
        <v>7</v>
      </c>
      <c r="K21" t="s">
        <v>8</v>
      </c>
      <c r="L21" s="4"/>
      <c r="M21" s="3" t="s">
        <v>9</v>
      </c>
      <c r="N21" s="5" t="s">
        <v>7</v>
      </c>
      <c r="O21" s="5" t="s">
        <v>9</v>
      </c>
      <c r="P21" s="5" t="s">
        <v>10</v>
      </c>
      <c r="Q21" s="5" t="s">
        <v>11</v>
      </c>
      <c r="R21" s="5" t="s">
        <v>12</v>
      </c>
      <c r="S21" s="5" t="s">
        <v>13</v>
      </c>
      <c r="T21" s="9" t="s">
        <v>11</v>
      </c>
      <c r="U21" s="8">
        <v>1</v>
      </c>
      <c r="V21" s="11" t="s">
        <v>15</v>
      </c>
      <c r="W21" s="8">
        <v>1</v>
      </c>
      <c r="X21" t="s">
        <v>7</v>
      </c>
      <c r="Y21" t="s">
        <v>8</v>
      </c>
      <c r="Z21" s="3" t="s">
        <v>14</v>
      </c>
      <c r="AA21" s="4" t="s">
        <v>7</v>
      </c>
      <c r="AB21" t="s">
        <v>8</v>
      </c>
      <c r="AC21" t="s">
        <v>9</v>
      </c>
      <c r="AD21" t="s">
        <v>10</v>
      </c>
      <c r="AE21" t="s">
        <v>11</v>
      </c>
      <c r="AF21" t="s">
        <v>12</v>
      </c>
      <c r="AG21" t="s">
        <v>13</v>
      </c>
    </row>
    <row r="22" spans="3:35" x14ac:dyDescent="0.3">
      <c r="C22" s="10" t="s">
        <v>16</v>
      </c>
      <c r="D22" s="8">
        <v>1</v>
      </c>
      <c r="E22" s="10" t="s">
        <v>16</v>
      </c>
      <c r="F22" s="8">
        <v>1</v>
      </c>
      <c r="G22" s="5" t="s">
        <v>7</v>
      </c>
      <c r="H22" s="5" t="s">
        <v>8</v>
      </c>
      <c r="I22" t="s">
        <v>5</v>
      </c>
      <c r="J22" s="5" t="s">
        <v>7</v>
      </c>
      <c r="K22" s="5" t="s">
        <v>8</v>
      </c>
      <c r="L22" s="5" t="s">
        <v>9</v>
      </c>
      <c r="M22" s="5" t="s">
        <v>10</v>
      </c>
      <c r="N22" s="5" t="s">
        <v>11</v>
      </c>
      <c r="O22" s="5" t="s">
        <v>12</v>
      </c>
      <c r="P22" s="5" t="s">
        <v>13</v>
      </c>
      <c r="T22" s="10" t="s">
        <v>16</v>
      </c>
      <c r="U22" s="8">
        <v>1</v>
      </c>
      <c r="V22" s="10" t="s">
        <v>16</v>
      </c>
      <c r="W22" s="8">
        <v>1</v>
      </c>
      <c r="X22" t="s">
        <v>7</v>
      </c>
      <c r="Y22" t="s">
        <v>8</v>
      </c>
      <c r="Z22" s="3" t="s">
        <v>14</v>
      </c>
      <c r="AA22" t="s">
        <v>8</v>
      </c>
      <c r="AB22" t="s">
        <v>9</v>
      </c>
      <c r="AC22" t="s">
        <v>10</v>
      </c>
      <c r="AD22" t="s">
        <v>11</v>
      </c>
      <c r="AE22" t="s">
        <v>12</v>
      </c>
      <c r="AF22" t="s">
        <v>13</v>
      </c>
    </row>
    <row r="23" spans="3:35" x14ac:dyDescent="0.3">
      <c r="C23" s="11" t="s">
        <v>15</v>
      </c>
      <c r="D23" s="8">
        <v>1</v>
      </c>
      <c r="E23" s="9" t="s">
        <v>11</v>
      </c>
      <c r="F23" s="8">
        <v>1</v>
      </c>
      <c r="T23" s="11" t="s">
        <v>15</v>
      </c>
      <c r="U23" s="8">
        <v>1</v>
      </c>
      <c r="V23" s="9" t="s">
        <v>11</v>
      </c>
      <c r="W23" s="8">
        <v>1</v>
      </c>
      <c r="X23" t="s">
        <v>7</v>
      </c>
      <c r="Y23" t="s">
        <v>8</v>
      </c>
      <c r="Z23" s="3" t="s">
        <v>14</v>
      </c>
      <c r="AA23" t="s">
        <v>8</v>
      </c>
      <c r="AB23" s="6" t="s">
        <v>13</v>
      </c>
      <c r="AC23" t="s">
        <v>9</v>
      </c>
      <c r="AD23" t="s">
        <v>10</v>
      </c>
      <c r="AE23" t="s">
        <v>11</v>
      </c>
      <c r="AF23" t="s">
        <v>12</v>
      </c>
      <c r="AG23" t="s">
        <v>13</v>
      </c>
    </row>
    <row r="24" spans="3:35" x14ac:dyDescent="0.3">
      <c r="E24" s="9"/>
      <c r="F24" s="8"/>
      <c r="V24" s="9" t="s">
        <v>11</v>
      </c>
      <c r="W24" s="8">
        <v>1</v>
      </c>
      <c r="X24" t="s">
        <v>7</v>
      </c>
      <c r="Y24" t="s">
        <v>8</v>
      </c>
      <c r="Z24" s="3" t="s">
        <v>14</v>
      </c>
      <c r="AA24" t="s">
        <v>8</v>
      </c>
      <c r="AB24" s="6" t="s">
        <v>13</v>
      </c>
      <c r="AC24" s="6" t="s">
        <v>8</v>
      </c>
      <c r="AD24" t="s">
        <v>9</v>
      </c>
      <c r="AE24" t="s">
        <v>10</v>
      </c>
      <c r="AF24" t="s">
        <v>11</v>
      </c>
      <c r="AG24" t="s">
        <v>12</v>
      </c>
      <c r="AH24" t="s">
        <v>13</v>
      </c>
    </row>
    <row r="25" spans="3:35" x14ac:dyDescent="0.3">
      <c r="E25" s="9"/>
      <c r="F25" s="8"/>
      <c r="V25" s="9" t="s">
        <v>11</v>
      </c>
      <c r="W25" s="8">
        <v>1</v>
      </c>
      <c r="X25" t="s">
        <v>7</v>
      </c>
      <c r="Y25" t="s">
        <v>8</v>
      </c>
      <c r="Z25" s="3" t="s">
        <v>14</v>
      </c>
      <c r="AA25" t="s">
        <v>8</v>
      </c>
      <c r="AB25" s="6" t="s">
        <v>13</v>
      </c>
      <c r="AC25" s="6" t="s">
        <v>8</v>
      </c>
      <c r="AD25" s="6" t="s">
        <v>7</v>
      </c>
      <c r="AE25" t="s">
        <v>9</v>
      </c>
      <c r="AF25" t="s">
        <v>10</v>
      </c>
      <c r="AG25" t="s">
        <v>11</v>
      </c>
      <c r="AH25" t="s">
        <v>12</v>
      </c>
      <c r="AI25" t="s">
        <v>13</v>
      </c>
    </row>
    <row r="26" spans="3:35" x14ac:dyDescent="0.3">
      <c r="F26" s="12">
        <f>SUM(F21:F25)</f>
        <v>4</v>
      </c>
      <c r="W26" s="12">
        <f>SUM(W21:W25)</f>
        <v>5</v>
      </c>
      <c r="X26" s="5" t="s">
        <v>7</v>
      </c>
      <c r="Y26" s="5" t="s">
        <v>8</v>
      </c>
      <c r="Z26" t="s">
        <v>14</v>
      </c>
      <c r="AA26" t="s">
        <v>8</v>
      </c>
      <c r="AB26" t="s">
        <v>13</v>
      </c>
      <c r="AC26" t="s">
        <v>8</v>
      </c>
      <c r="AD26" t="s">
        <v>7</v>
      </c>
      <c r="AE26" s="5" t="s">
        <v>9</v>
      </c>
      <c r="AF26" s="5" t="s">
        <v>10</v>
      </c>
      <c r="AG26" s="5" t="s">
        <v>11</v>
      </c>
      <c r="AH26" s="5" t="s">
        <v>12</v>
      </c>
      <c r="AI26" s="5" t="s">
        <v>13</v>
      </c>
    </row>
    <row r="29" spans="3:35" x14ac:dyDescent="0.3">
      <c r="E29" s="7" t="s">
        <v>17</v>
      </c>
      <c r="F29" s="7" t="s">
        <v>18</v>
      </c>
    </row>
    <row r="30" spans="3:35" x14ac:dyDescent="0.3">
      <c r="C30" s="7" t="s">
        <v>18</v>
      </c>
      <c r="G30" s="5" t="s">
        <v>7</v>
      </c>
      <c r="H30" s="5" t="s">
        <v>8</v>
      </c>
      <c r="I30" s="3" t="s">
        <v>14</v>
      </c>
      <c r="J30" t="s">
        <v>8</v>
      </c>
      <c r="K30" t="s">
        <v>13</v>
      </c>
      <c r="L30" s="5" t="s">
        <v>8</v>
      </c>
      <c r="M30" s="5" t="s">
        <v>7</v>
      </c>
      <c r="N30" s="5" t="s">
        <v>9</v>
      </c>
      <c r="O30" s="5" t="s">
        <v>10</v>
      </c>
      <c r="P30" s="5" t="s">
        <v>11</v>
      </c>
      <c r="Q30" s="5" t="s">
        <v>12</v>
      </c>
      <c r="R30" s="5" t="s">
        <v>13</v>
      </c>
    </row>
    <row r="31" spans="3:35" x14ac:dyDescent="0.3">
      <c r="C31" s="9" t="s">
        <v>11</v>
      </c>
      <c r="D31" s="8">
        <v>2</v>
      </c>
      <c r="E31" s="11" t="s">
        <v>15</v>
      </c>
      <c r="F31" s="8">
        <v>4</v>
      </c>
      <c r="G31" t="s">
        <v>7</v>
      </c>
      <c r="H31" t="s">
        <v>8</v>
      </c>
      <c r="I31" s="3" t="s">
        <v>5</v>
      </c>
      <c r="J31" s="6" t="s">
        <v>7</v>
      </c>
      <c r="K31" t="s">
        <v>8</v>
      </c>
      <c r="L31" s="4"/>
      <c r="M31" s="3" t="s">
        <v>9</v>
      </c>
      <c r="N31" s="5" t="s">
        <v>7</v>
      </c>
      <c r="O31" s="5" t="s">
        <v>9</v>
      </c>
      <c r="P31" s="5" t="s">
        <v>10</v>
      </c>
      <c r="Q31" s="5" t="s">
        <v>11</v>
      </c>
      <c r="R31" s="5" t="s">
        <v>12</v>
      </c>
      <c r="S31" s="5" t="s">
        <v>13</v>
      </c>
    </row>
    <row r="32" spans="3:35" x14ac:dyDescent="0.3">
      <c r="C32" s="10" t="s">
        <v>16</v>
      </c>
      <c r="D32" s="8">
        <v>2</v>
      </c>
      <c r="E32" s="10" t="s">
        <v>16</v>
      </c>
      <c r="F32" s="8">
        <v>2</v>
      </c>
      <c r="G32" s="5" t="s">
        <v>7</v>
      </c>
      <c r="H32" s="5" t="s">
        <v>8</v>
      </c>
      <c r="I32" t="s">
        <v>5</v>
      </c>
      <c r="J32" s="5" t="s">
        <v>7</v>
      </c>
      <c r="K32" s="5" t="s">
        <v>8</v>
      </c>
      <c r="L32" s="5" t="s">
        <v>9</v>
      </c>
      <c r="M32" s="5" t="s">
        <v>10</v>
      </c>
      <c r="N32" s="5" t="s">
        <v>11</v>
      </c>
      <c r="O32" s="5" t="s">
        <v>12</v>
      </c>
      <c r="P32" s="5" t="s">
        <v>13</v>
      </c>
    </row>
    <row r="33" spans="3:18" x14ac:dyDescent="0.3">
      <c r="C33" s="11" t="s">
        <v>15</v>
      </c>
      <c r="D33" s="8">
        <v>2</v>
      </c>
      <c r="E33" s="9" t="s">
        <v>11</v>
      </c>
      <c r="F33" s="8">
        <v>2</v>
      </c>
    </row>
    <row r="34" spans="3:18" x14ac:dyDescent="0.3">
      <c r="E34" s="9"/>
      <c r="F34" s="8"/>
    </row>
    <row r="35" spans="3:18" x14ac:dyDescent="0.3">
      <c r="E35" s="9"/>
      <c r="F35" s="8"/>
    </row>
    <row r="36" spans="3:18" x14ac:dyDescent="0.3">
      <c r="F36" s="12">
        <f>SUM(F31:F35)</f>
        <v>8</v>
      </c>
    </row>
    <row r="41" spans="3:18" x14ac:dyDescent="0.3">
      <c r="E41" s="7" t="s">
        <v>17</v>
      </c>
      <c r="F41" s="7" t="s">
        <v>18</v>
      </c>
    </row>
    <row r="42" spans="3:18" x14ac:dyDescent="0.3">
      <c r="C42" s="7" t="s">
        <v>18</v>
      </c>
      <c r="I42" s="13" t="s">
        <v>5</v>
      </c>
      <c r="J42" s="13" t="s">
        <v>7</v>
      </c>
      <c r="K42" s="13" t="s">
        <v>8</v>
      </c>
      <c r="L42" s="5" t="s">
        <v>9</v>
      </c>
      <c r="M42" s="5" t="s">
        <v>10</v>
      </c>
      <c r="N42" s="5" t="s">
        <v>11</v>
      </c>
      <c r="O42" s="5" t="s">
        <v>12</v>
      </c>
      <c r="P42" s="5" t="s">
        <v>13</v>
      </c>
    </row>
    <row r="43" spans="3:18" x14ac:dyDescent="0.3">
      <c r="C43" s="9" t="s">
        <v>11</v>
      </c>
      <c r="D43" s="8">
        <v>1</v>
      </c>
      <c r="E43" s="9" t="s">
        <v>11</v>
      </c>
      <c r="F43" s="8">
        <v>1</v>
      </c>
      <c r="G43" s="9" t="s">
        <v>14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3:18" x14ac:dyDescent="0.3">
      <c r="C44" s="10" t="s">
        <v>16</v>
      </c>
      <c r="D44" s="8">
        <v>1</v>
      </c>
      <c r="E44" s="9" t="s">
        <v>11</v>
      </c>
      <c r="F44" s="8">
        <v>1</v>
      </c>
      <c r="H44" s="9" t="s">
        <v>8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3:18" x14ac:dyDescent="0.3">
      <c r="C45" s="11" t="s">
        <v>15</v>
      </c>
      <c r="D45" s="8">
        <v>1</v>
      </c>
      <c r="E45" s="11" t="s">
        <v>15</v>
      </c>
      <c r="F45" s="8">
        <v>1</v>
      </c>
      <c r="G45" s="13"/>
      <c r="H45" s="13"/>
      <c r="I45" s="3" t="s">
        <v>13</v>
      </c>
      <c r="J45" s="13"/>
      <c r="K45" s="13"/>
      <c r="L45" s="13"/>
      <c r="M45" s="13"/>
      <c r="N45" s="13"/>
      <c r="O45" s="13"/>
      <c r="P45" s="13"/>
      <c r="Q45" s="13"/>
      <c r="R45" s="13"/>
    </row>
    <row r="46" spans="3:18" x14ac:dyDescent="0.3">
      <c r="E46" s="11" t="s">
        <v>15</v>
      </c>
      <c r="F46" s="8">
        <v>1</v>
      </c>
      <c r="G46" s="13"/>
      <c r="H46" s="13"/>
      <c r="I46" s="13"/>
      <c r="J46" s="3" t="s">
        <v>8</v>
      </c>
      <c r="K46" s="13"/>
      <c r="L46" s="13"/>
      <c r="M46" s="13"/>
      <c r="N46" s="13"/>
      <c r="O46" s="13"/>
      <c r="P46" s="13"/>
      <c r="Q46" s="13"/>
      <c r="R46" s="13"/>
    </row>
    <row r="47" spans="3:18" x14ac:dyDescent="0.3">
      <c r="E47" s="11" t="s">
        <v>15</v>
      </c>
      <c r="F47" s="8">
        <v>1</v>
      </c>
      <c r="G47" s="13"/>
      <c r="H47" s="13"/>
      <c r="I47" s="13"/>
      <c r="J47" s="13"/>
      <c r="K47" s="3" t="s">
        <v>7</v>
      </c>
      <c r="L47" s="13"/>
      <c r="M47" s="13"/>
      <c r="N47" s="13"/>
      <c r="O47" s="13"/>
      <c r="P47" s="13"/>
      <c r="Q47" s="13"/>
      <c r="R47" s="13"/>
    </row>
    <row r="48" spans="3:18" x14ac:dyDescent="0.3">
      <c r="L48" s="13"/>
    </row>
    <row r="49" spans="6:18" x14ac:dyDescent="0.3">
      <c r="M49" s="13"/>
    </row>
    <row r="50" spans="6:18" x14ac:dyDescent="0.3">
      <c r="F50" s="12">
        <f>SUM(F43:F49)</f>
        <v>5</v>
      </c>
      <c r="I50" t="s">
        <v>14</v>
      </c>
      <c r="J50" t="s">
        <v>8</v>
      </c>
      <c r="K50" t="s">
        <v>13</v>
      </c>
      <c r="L50" t="s">
        <v>8</v>
      </c>
      <c r="M50" t="s">
        <v>7</v>
      </c>
      <c r="N50" s="5" t="s">
        <v>9</v>
      </c>
      <c r="O50" s="5" t="s">
        <v>10</v>
      </c>
      <c r="P50" s="5" t="s">
        <v>11</v>
      </c>
      <c r="Q50" s="5" t="s">
        <v>12</v>
      </c>
      <c r="R50" s="5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9DCD-5EB5-40DA-9B4A-478081DDE68A}">
  <dimension ref="B2:E52"/>
  <sheetViews>
    <sheetView showGridLines="0" workbookViewId="0">
      <selection activeCell="M55" sqref="B2:M55"/>
    </sheetView>
  </sheetViews>
  <sheetFormatPr defaultRowHeight="14.4" x14ac:dyDescent="0.3"/>
  <cols>
    <col min="5" max="5" width="9.5546875" bestFit="1" customWidth="1"/>
  </cols>
  <sheetData>
    <row r="2" spans="2:5" ht="15.6" x14ac:dyDescent="0.3">
      <c r="B2" s="32" t="s">
        <v>46</v>
      </c>
    </row>
    <row r="4" spans="2:5" x14ac:dyDescent="0.3">
      <c r="B4" t="s">
        <v>15</v>
      </c>
      <c r="C4" t="s">
        <v>47</v>
      </c>
      <c r="D4" t="s">
        <v>7</v>
      </c>
      <c r="E4" t="s">
        <v>48</v>
      </c>
    </row>
    <row r="5" spans="2:5" x14ac:dyDescent="0.3">
      <c r="B5" s="31">
        <v>0.1</v>
      </c>
      <c r="C5" s="31">
        <v>10</v>
      </c>
      <c r="D5" s="31">
        <v>3</v>
      </c>
      <c r="E5" s="30">
        <f>1-(1-B5^D5)^C5</f>
        <v>9.9551197902516542E-3</v>
      </c>
    </row>
    <row r="6" spans="2:5" x14ac:dyDescent="0.3">
      <c r="B6" s="31">
        <v>0.2</v>
      </c>
      <c r="C6" s="31">
        <v>10</v>
      </c>
      <c r="D6" s="31">
        <v>3</v>
      </c>
      <c r="E6" s="30">
        <f t="shared" ref="E6:E14" si="0">1-(1-B6^D6)^C6</f>
        <v>7.7180588042736975E-2</v>
      </c>
    </row>
    <row r="7" spans="2:5" x14ac:dyDescent="0.3">
      <c r="B7" s="31">
        <v>0.3</v>
      </c>
      <c r="C7" s="31">
        <v>10</v>
      </c>
      <c r="D7" s="31">
        <v>3</v>
      </c>
      <c r="E7" s="30">
        <f t="shared" si="0"/>
        <v>0.23944889319887064</v>
      </c>
    </row>
    <row r="8" spans="2:5" x14ac:dyDescent="0.3">
      <c r="B8" s="31">
        <v>0.4</v>
      </c>
      <c r="C8" s="31">
        <v>10</v>
      </c>
      <c r="D8" s="31">
        <v>3</v>
      </c>
      <c r="E8" s="30">
        <f t="shared" si="0"/>
        <v>0.48387073176773232</v>
      </c>
    </row>
    <row r="9" spans="2:5" x14ac:dyDescent="0.3">
      <c r="B9" s="31">
        <v>0.5</v>
      </c>
      <c r="C9" s="31">
        <v>10</v>
      </c>
      <c r="D9" s="31">
        <v>3</v>
      </c>
      <c r="E9" s="30">
        <f t="shared" si="0"/>
        <v>0.73692442383617163</v>
      </c>
    </row>
    <row r="10" spans="2:5" x14ac:dyDescent="0.3">
      <c r="B10" s="31">
        <v>0.6</v>
      </c>
      <c r="C10" s="31">
        <v>10</v>
      </c>
      <c r="D10" s="31">
        <v>3</v>
      </c>
      <c r="E10" s="30">
        <f t="shared" si="0"/>
        <v>0.91226747539917652</v>
      </c>
    </row>
    <row r="11" spans="2:5" x14ac:dyDescent="0.3">
      <c r="B11" s="31">
        <v>0.7</v>
      </c>
      <c r="C11" s="31">
        <v>10</v>
      </c>
      <c r="D11" s="31">
        <v>3</v>
      </c>
      <c r="E11" s="30">
        <f t="shared" si="0"/>
        <v>0.98501510529565495</v>
      </c>
    </row>
    <row r="12" spans="2:5" x14ac:dyDescent="0.3">
      <c r="B12" s="31">
        <v>0.8</v>
      </c>
      <c r="C12" s="31">
        <v>10</v>
      </c>
      <c r="D12" s="31">
        <v>3</v>
      </c>
      <c r="E12" s="30">
        <f t="shared" si="0"/>
        <v>0.99923405388089359</v>
      </c>
    </row>
    <row r="13" spans="2:5" x14ac:dyDescent="0.3">
      <c r="B13" s="31">
        <v>0.9</v>
      </c>
      <c r="C13" s="31">
        <v>10</v>
      </c>
      <c r="D13" s="31">
        <v>3</v>
      </c>
      <c r="E13" s="30">
        <f t="shared" si="0"/>
        <v>0.99999786354913711</v>
      </c>
    </row>
    <row r="14" spans="2:5" x14ac:dyDescent="0.3">
      <c r="B14" s="31">
        <v>1</v>
      </c>
      <c r="C14" s="31">
        <v>10</v>
      </c>
      <c r="D14" s="31">
        <v>3</v>
      </c>
      <c r="E14" s="30">
        <f t="shared" si="0"/>
        <v>1</v>
      </c>
    </row>
    <row r="21" spans="2:5" ht="15.6" x14ac:dyDescent="0.3">
      <c r="B21" s="32" t="s">
        <v>46</v>
      </c>
    </row>
    <row r="23" spans="2:5" x14ac:dyDescent="0.3">
      <c r="B23" t="s">
        <v>15</v>
      </c>
      <c r="C23" t="s">
        <v>47</v>
      </c>
      <c r="D23" t="s">
        <v>7</v>
      </c>
      <c r="E23" t="s">
        <v>48</v>
      </c>
    </row>
    <row r="24" spans="2:5" x14ac:dyDescent="0.3">
      <c r="B24" s="31">
        <v>0.1</v>
      </c>
      <c r="C24" s="31">
        <v>20</v>
      </c>
      <c r="D24" s="31">
        <v>6</v>
      </c>
      <c r="E24" s="30">
        <f>1-(1-B24^D24)^C24</f>
        <v>1.9999810001669616E-5</v>
      </c>
    </row>
    <row r="25" spans="2:5" x14ac:dyDescent="0.3">
      <c r="B25" s="31">
        <v>0.2</v>
      </c>
      <c r="C25" s="31">
        <v>20</v>
      </c>
      <c r="D25" s="31">
        <v>6</v>
      </c>
      <c r="E25" s="30">
        <f t="shared" ref="E25:E33" si="1">1-(1-B25^D25)^C25</f>
        <v>1.2792220587620751E-3</v>
      </c>
    </row>
    <row r="26" spans="2:5" x14ac:dyDescent="0.3">
      <c r="B26" s="31">
        <v>0.3</v>
      </c>
      <c r="C26" s="31">
        <v>20</v>
      </c>
      <c r="D26" s="31">
        <v>6</v>
      </c>
      <c r="E26" s="30">
        <f t="shared" si="1"/>
        <v>1.4479466504172422E-2</v>
      </c>
    </row>
    <row r="27" spans="2:5" x14ac:dyDescent="0.3">
      <c r="B27" s="31">
        <v>0.4</v>
      </c>
      <c r="C27" s="31">
        <v>20</v>
      </c>
      <c r="D27" s="31">
        <v>6</v>
      </c>
      <c r="E27" s="30">
        <f t="shared" si="1"/>
        <v>7.8809323110562213E-2</v>
      </c>
    </row>
    <row r="28" spans="2:5" x14ac:dyDescent="0.3">
      <c r="B28" s="31">
        <v>0.5</v>
      </c>
      <c r="C28" s="31">
        <v>20</v>
      </c>
      <c r="D28" s="31">
        <v>6</v>
      </c>
      <c r="E28" s="30">
        <f t="shared" si="1"/>
        <v>0.27018714400947597</v>
      </c>
    </row>
    <row r="29" spans="2:5" x14ac:dyDescent="0.3">
      <c r="B29" s="31">
        <v>0.6</v>
      </c>
      <c r="C29" s="31">
        <v>20</v>
      </c>
      <c r="D29" s="31">
        <v>6</v>
      </c>
      <c r="E29" s="30">
        <f t="shared" si="1"/>
        <v>0.61541463603126756</v>
      </c>
    </row>
    <row r="30" spans="2:5" x14ac:dyDescent="0.3">
      <c r="B30" s="31">
        <v>0.7</v>
      </c>
      <c r="C30" s="31">
        <v>20</v>
      </c>
      <c r="D30" s="31">
        <v>6</v>
      </c>
      <c r="E30" s="30">
        <f t="shared" si="1"/>
        <v>0.91818599658467392</v>
      </c>
    </row>
    <row r="31" spans="2:5" x14ac:dyDescent="0.3">
      <c r="B31" s="31">
        <v>0.8</v>
      </c>
      <c r="C31" s="31">
        <v>20</v>
      </c>
      <c r="D31" s="31">
        <v>6</v>
      </c>
      <c r="E31" s="30">
        <f t="shared" si="1"/>
        <v>0.99771212515468055</v>
      </c>
    </row>
    <row r="32" spans="2:5" x14ac:dyDescent="0.3">
      <c r="B32" s="31">
        <v>0.9</v>
      </c>
      <c r="C32" s="31">
        <v>20</v>
      </c>
      <c r="D32" s="31">
        <v>6</v>
      </c>
      <c r="E32" s="30">
        <f t="shared" si="1"/>
        <v>0.99999973981294654</v>
      </c>
    </row>
    <row r="33" spans="2:5" x14ac:dyDescent="0.3">
      <c r="B33" s="31">
        <v>1</v>
      </c>
      <c r="C33" s="31">
        <v>20</v>
      </c>
      <c r="D33" s="31">
        <v>6</v>
      </c>
      <c r="E33" s="30">
        <f t="shared" si="1"/>
        <v>1</v>
      </c>
    </row>
    <row r="40" spans="2:5" ht="15.6" x14ac:dyDescent="0.3">
      <c r="B40" s="32" t="s">
        <v>46</v>
      </c>
    </row>
    <row r="42" spans="2:5" x14ac:dyDescent="0.3">
      <c r="B42" t="s">
        <v>15</v>
      </c>
      <c r="C42" t="s">
        <v>47</v>
      </c>
      <c r="D42" t="s">
        <v>7</v>
      </c>
      <c r="E42" t="s">
        <v>48</v>
      </c>
    </row>
    <row r="43" spans="2:5" x14ac:dyDescent="0.3">
      <c r="B43" s="31">
        <v>0.1</v>
      </c>
      <c r="C43" s="31">
        <v>50</v>
      </c>
      <c r="D43" s="31">
        <v>5</v>
      </c>
      <c r="E43" s="30">
        <f>1-(1-B43^D43)^C43</f>
        <v>4.9987751959512661E-4</v>
      </c>
    </row>
    <row r="44" spans="2:5" x14ac:dyDescent="0.3">
      <c r="B44" s="31">
        <v>0.2</v>
      </c>
      <c r="C44" s="31">
        <v>50</v>
      </c>
      <c r="D44" s="31">
        <v>5</v>
      </c>
      <c r="E44" s="30">
        <f t="shared" ref="E44:E52" si="2">1-(1-B44^D44)^C44</f>
        <v>1.5875199845019949E-2</v>
      </c>
    </row>
    <row r="45" spans="2:5" x14ac:dyDescent="0.3">
      <c r="B45" s="31">
        <v>0.3</v>
      </c>
      <c r="C45" s="31">
        <v>50</v>
      </c>
      <c r="D45" s="31">
        <v>5</v>
      </c>
      <c r="E45" s="30">
        <f t="shared" si="2"/>
        <v>0.11453988231042289</v>
      </c>
    </row>
    <row r="46" spans="2:5" x14ac:dyDescent="0.3">
      <c r="B46" s="31">
        <v>0.4</v>
      </c>
      <c r="C46" s="31">
        <v>50</v>
      </c>
      <c r="D46" s="31">
        <v>5</v>
      </c>
      <c r="E46" s="30">
        <f t="shared" si="2"/>
        <v>0.40228395220880431</v>
      </c>
    </row>
    <row r="47" spans="2:5" x14ac:dyDescent="0.3">
      <c r="B47" s="31">
        <v>0.5</v>
      </c>
      <c r="C47" s="31">
        <v>50</v>
      </c>
      <c r="D47" s="31">
        <v>5</v>
      </c>
      <c r="E47" s="30">
        <f t="shared" si="2"/>
        <v>0.79555063043236496</v>
      </c>
    </row>
    <row r="48" spans="2:5" x14ac:dyDescent="0.3">
      <c r="B48" s="31">
        <v>0.6</v>
      </c>
      <c r="C48" s="31">
        <v>50</v>
      </c>
      <c r="D48" s="31">
        <v>5</v>
      </c>
      <c r="E48" s="30">
        <f t="shared" si="2"/>
        <v>0.98253382770686093</v>
      </c>
    </row>
    <row r="49" spans="2:5" x14ac:dyDescent="0.3">
      <c r="B49" s="31">
        <v>0.7</v>
      </c>
      <c r="C49" s="31">
        <v>50</v>
      </c>
      <c r="D49" s="31">
        <v>5</v>
      </c>
      <c r="E49" s="30">
        <f t="shared" si="2"/>
        <v>0.99989899583615571</v>
      </c>
    </row>
    <row r="50" spans="2:5" x14ac:dyDescent="0.3">
      <c r="B50" s="31">
        <v>0.8</v>
      </c>
      <c r="C50" s="31">
        <v>50</v>
      </c>
      <c r="D50" s="31">
        <v>5</v>
      </c>
      <c r="E50" s="30">
        <f t="shared" si="2"/>
        <v>0.99999999760777769</v>
      </c>
    </row>
    <row r="51" spans="2:5" x14ac:dyDescent="0.3">
      <c r="B51" s="31">
        <v>0.9</v>
      </c>
      <c r="C51" s="31">
        <v>50</v>
      </c>
      <c r="D51" s="31">
        <v>5</v>
      </c>
      <c r="E51" s="30">
        <f t="shared" si="2"/>
        <v>1</v>
      </c>
    </row>
    <row r="52" spans="2:5" x14ac:dyDescent="0.3">
      <c r="B52" s="31">
        <v>1</v>
      </c>
      <c r="C52" s="31">
        <v>50</v>
      </c>
      <c r="D52" s="31">
        <v>5</v>
      </c>
      <c r="E52" s="30">
        <f t="shared" si="2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495E-F0D0-4415-BE5B-C7E426A19E0B}">
  <dimension ref="B2:P53"/>
  <sheetViews>
    <sheetView showGridLines="0" tabSelected="1" topLeftCell="A31" workbookViewId="0">
      <selection activeCell="F47" sqref="F47"/>
    </sheetView>
  </sheetViews>
  <sheetFormatPr defaultRowHeight="14.4" x14ac:dyDescent="0.3"/>
  <cols>
    <col min="2" max="2" width="12.5546875" bestFit="1" customWidth="1"/>
    <col min="3" max="3" width="13.21875" customWidth="1"/>
    <col min="7" max="10" width="11.33203125" bestFit="1" customWidth="1"/>
  </cols>
  <sheetData>
    <row r="2" spans="2:16" ht="18" x14ac:dyDescent="0.35">
      <c r="C2" s="15" t="s">
        <v>22</v>
      </c>
    </row>
    <row r="4" spans="2:16" x14ac:dyDescent="0.3">
      <c r="C4" s="17"/>
      <c r="D4" s="17" t="s">
        <v>29</v>
      </c>
      <c r="E4" s="17" t="s">
        <v>30</v>
      </c>
      <c r="F4" s="17" t="s">
        <v>31</v>
      </c>
      <c r="G4" s="26"/>
      <c r="H4" s="26"/>
      <c r="I4" s="26"/>
      <c r="J4" s="26"/>
    </row>
    <row r="5" spans="2:16" x14ac:dyDescent="0.3">
      <c r="C5" s="17" t="s">
        <v>23</v>
      </c>
      <c r="D5" s="17">
        <v>1</v>
      </c>
      <c r="E5" s="17">
        <v>1</v>
      </c>
      <c r="F5" s="17">
        <v>0</v>
      </c>
      <c r="G5" s="26"/>
      <c r="H5" s="26"/>
      <c r="I5" s="26"/>
      <c r="J5" s="26"/>
    </row>
    <row r="6" spans="2:16" x14ac:dyDescent="0.3">
      <c r="C6" s="17" t="s">
        <v>24</v>
      </c>
      <c r="D6" s="17">
        <v>1</v>
      </c>
      <c r="E6" s="17">
        <v>0</v>
      </c>
      <c r="F6" s="17">
        <v>0</v>
      </c>
      <c r="G6" s="26"/>
      <c r="H6" s="26"/>
      <c r="I6" s="26"/>
      <c r="J6" s="26"/>
    </row>
    <row r="7" spans="2:16" x14ac:dyDescent="0.3">
      <c r="C7" s="17" t="s">
        <v>25</v>
      </c>
      <c r="D7" s="17">
        <v>1</v>
      </c>
      <c r="E7" s="17">
        <v>0</v>
      </c>
      <c r="F7" s="17">
        <v>1</v>
      </c>
      <c r="G7" s="26"/>
      <c r="H7" s="26"/>
      <c r="I7" s="26"/>
      <c r="J7" s="26"/>
    </row>
    <row r="8" spans="2:16" x14ac:dyDescent="0.3">
      <c r="C8" s="17" t="s">
        <v>26</v>
      </c>
      <c r="D8" s="17">
        <v>1</v>
      </c>
      <c r="E8" s="17">
        <v>1</v>
      </c>
      <c r="F8" s="17">
        <v>1</v>
      </c>
      <c r="G8" s="26"/>
      <c r="H8" s="26"/>
      <c r="I8" s="26"/>
      <c r="J8" s="26"/>
    </row>
    <row r="9" spans="2:16" x14ac:dyDescent="0.3">
      <c r="C9" s="17" t="s">
        <v>27</v>
      </c>
      <c r="D9" s="17">
        <v>0</v>
      </c>
      <c r="E9" s="17">
        <v>1</v>
      </c>
      <c r="F9" s="17">
        <v>0</v>
      </c>
      <c r="G9" s="26"/>
      <c r="H9" s="26"/>
      <c r="I9" s="26"/>
      <c r="J9" s="26"/>
    </row>
    <row r="10" spans="2:16" x14ac:dyDescent="0.3">
      <c r="C10" s="17" t="s">
        <v>28</v>
      </c>
      <c r="D10" s="17">
        <v>0</v>
      </c>
      <c r="E10" s="17">
        <v>1</v>
      </c>
      <c r="F10" s="17">
        <v>1</v>
      </c>
      <c r="G10" s="26"/>
      <c r="H10" s="26"/>
      <c r="I10" s="26"/>
      <c r="J10" s="26"/>
    </row>
    <row r="12" spans="2:16" ht="18" x14ac:dyDescent="0.35">
      <c r="C12" s="15" t="s">
        <v>32</v>
      </c>
    </row>
    <row r="13" spans="2:16" x14ac:dyDescent="0.3">
      <c r="B13" s="14"/>
      <c r="C13" s="29" t="s">
        <v>36</v>
      </c>
      <c r="D13" s="29"/>
      <c r="E13" s="29"/>
      <c r="F13" s="29"/>
      <c r="G13" s="23"/>
      <c r="H13" s="23"/>
      <c r="I13" s="23"/>
      <c r="J13" s="23"/>
      <c r="K13" s="21"/>
      <c r="L13" s="21"/>
      <c r="M13" s="21"/>
      <c r="N13" s="21"/>
      <c r="O13" s="22"/>
      <c r="P13" s="21"/>
    </row>
    <row r="14" spans="2:16" x14ac:dyDescent="0.3">
      <c r="K14" s="21" t="s">
        <v>35</v>
      </c>
      <c r="L14" s="21"/>
      <c r="M14" s="21"/>
      <c r="N14" s="21"/>
    </row>
    <row r="15" spans="2:16" x14ac:dyDescent="0.3">
      <c r="B15" s="17" t="s">
        <v>43</v>
      </c>
      <c r="C15" s="20" t="s">
        <v>41</v>
      </c>
      <c r="D15" s="17" t="s">
        <v>29</v>
      </c>
      <c r="E15" s="17" t="s">
        <v>30</v>
      </c>
      <c r="F15" s="17" t="s">
        <v>31</v>
      </c>
      <c r="G15" s="17" t="s">
        <v>39</v>
      </c>
      <c r="H15" s="17" t="s">
        <v>40</v>
      </c>
      <c r="I15" s="17" t="s">
        <v>42</v>
      </c>
      <c r="J15" s="26"/>
      <c r="K15" s="17"/>
      <c r="L15" s="20" t="s">
        <v>29</v>
      </c>
      <c r="M15" s="20" t="s">
        <v>30</v>
      </c>
      <c r="N15" s="20" t="s">
        <v>31</v>
      </c>
    </row>
    <row r="16" spans="2:16" x14ac:dyDescent="0.3">
      <c r="B16" s="17" t="s">
        <v>23</v>
      </c>
      <c r="C16" s="20">
        <v>0</v>
      </c>
      <c r="D16" s="27">
        <v>1</v>
      </c>
      <c r="E16" s="27">
        <v>1</v>
      </c>
      <c r="F16" s="27">
        <v>0</v>
      </c>
      <c r="G16" s="28">
        <f>VLOOKUP(G24,$B$16:$C$21,2)+1</f>
        <v>1</v>
      </c>
      <c r="H16" s="28">
        <f>VLOOKUP(H24,$B$16:$C$21,2)+1</f>
        <v>6</v>
      </c>
      <c r="I16" s="28">
        <f>VLOOKUP(I24,$B$16:$C$21,2)+1</f>
        <v>3</v>
      </c>
      <c r="J16" s="26"/>
      <c r="K16" s="20" t="s">
        <v>39</v>
      </c>
      <c r="L16" s="20">
        <v>1</v>
      </c>
      <c r="M16" s="20">
        <v>1</v>
      </c>
      <c r="N16" s="20">
        <v>4</v>
      </c>
    </row>
    <row r="17" spans="2:14" x14ac:dyDescent="0.3">
      <c r="B17" s="17" t="s">
        <v>25</v>
      </c>
      <c r="C17" s="20">
        <v>1</v>
      </c>
      <c r="D17" s="27">
        <v>1</v>
      </c>
      <c r="E17" s="27">
        <v>0</v>
      </c>
      <c r="F17" s="27">
        <v>1</v>
      </c>
      <c r="G17" s="28">
        <f t="shared" ref="G17:H21" si="0">VLOOKUP(G25,$B$16:$C$21,2)+1</f>
        <v>5</v>
      </c>
      <c r="H17" s="28">
        <f t="shared" si="0"/>
        <v>3</v>
      </c>
      <c r="I17" s="28">
        <f t="shared" ref="I17" si="1">VLOOKUP(I25,$B$16:$C$21,2)+1</f>
        <v>6</v>
      </c>
      <c r="J17" s="26"/>
      <c r="K17" s="20" t="s">
        <v>40</v>
      </c>
      <c r="L17" s="17">
        <v>2</v>
      </c>
      <c r="M17" s="17">
        <v>1</v>
      </c>
      <c r="N17" s="17">
        <v>1</v>
      </c>
    </row>
    <row r="18" spans="2:14" x14ac:dyDescent="0.3">
      <c r="B18" s="17" t="s">
        <v>27</v>
      </c>
      <c r="C18" s="20">
        <v>2</v>
      </c>
      <c r="D18" s="27">
        <v>0</v>
      </c>
      <c r="E18" s="27">
        <v>1</v>
      </c>
      <c r="F18" s="27">
        <v>0</v>
      </c>
      <c r="G18" s="28">
        <f t="shared" si="0"/>
        <v>2</v>
      </c>
      <c r="H18" s="28">
        <f t="shared" si="0"/>
        <v>4</v>
      </c>
      <c r="I18" s="28">
        <f t="shared" ref="I18" si="2">VLOOKUP(I26,$B$16:$C$21,2)+1</f>
        <v>2</v>
      </c>
      <c r="J18" s="26"/>
      <c r="K18" s="17" t="s">
        <v>42</v>
      </c>
      <c r="L18" s="17">
        <v>3</v>
      </c>
      <c r="M18" s="17">
        <v>1</v>
      </c>
      <c r="N18" s="17">
        <v>1</v>
      </c>
    </row>
    <row r="19" spans="2:14" x14ac:dyDescent="0.3">
      <c r="B19" s="17" t="s">
        <v>26</v>
      </c>
      <c r="C19" s="20">
        <v>3</v>
      </c>
      <c r="D19" s="27">
        <v>1</v>
      </c>
      <c r="E19" s="27">
        <v>1</v>
      </c>
      <c r="F19" s="27">
        <v>1</v>
      </c>
      <c r="G19" s="28">
        <f t="shared" si="0"/>
        <v>4</v>
      </c>
      <c r="H19" s="28">
        <f t="shared" si="0"/>
        <v>2</v>
      </c>
      <c r="I19" s="28">
        <f t="shared" ref="I19" si="3">VLOOKUP(I27,$B$16:$C$21,2)+1</f>
        <v>4</v>
      </c>
      <c r="J19" s="26"/>
      <c r="K19" s="23" t="s">
        <v>37</v>
      </c>
    </row>
    <row r="20" spans="2:14" x14ac:dyDescent="0.3">
      <c r="B20" s="17" t="s">
        <v>24</v>
      </c>
      <c r="C20" s="20">
        <v>4</v>
      </c>
      <c r="D20" s="27">
        <v>1</v>
      </c>
      <c r="E20" s="27">
        <v>0</v>
      </c>
      <c r="F20" s="27">
        <v>0</v>
      </c>
      <c r="G20" s="28">
        <f t="shared" si="0"/>
        <v>3</v>
      </c>
      <c r="H20" s="28">
        <f t="shared" si="0"/>
        <v>5</v>
      </c>
      <c r="I20" s="28">
        <f t="shared" ref="I20" si="4">VLOOKUP(I28,$B$16:$C$21,2)+1</f>
        <v>5</v>
      </c>
      <c r="J20" s="26"/>
      <c r="K20" s="18" t="s">
        <v>29</v>
      </c>
      <c r="L20" s="25" t="s">
        <v>38</v>
      </c>
      <c r="M20" s="18" t="s">
        <v>30</v>
      </c>
      <c r="N20" s="18">
        <f>1/3</f>
        <v>0.33333333333333331</v>
      </c>
    </row>
    <row r="21" spans="2:14" x14ac:dyDescent="0.3">
      <c r="B21" s="17" t="s">
        <v>28</v>
      </c>
      <c r="C21" s="20">
        <v>5</v>
      </c>
      <c r="D21" s="27">
        <v>0</v>
      </c>
      <c r="E21" s="27">
        <v>1</v>
      </c>
      <c r="F21" s="27">
        <v>1</v>
      </c>
      <c r="G21" s="28">
        <f t="shared" si="0"/>
        <v>6</v>
      </c>
      <c r="H21" s="28">
        <f t="shared" si="0"/>
        <v>1</v>
      </c>
      <c r="I21" s="28">
        <f t="shared" ref="I21" si="5">VLOOKUP(I29,$B$16:$C$21,2)+1</f>
        <v>1</v>
      </c>
      <c r="J21" s="26"/>
      <c r="K21" s="18" t="s">
        <v>29</v>
      </c>
      <c r="L21" s="25" t="s">
        <v>38</v>
      </c>
      <c r="M21" s="18" t="s">
        <v>31</v>
      </c>
      <c r="N21" s="18">
        <v>0</v>
      </c>
    </row>
    <row r="22" spans="2:14" x14ac:dyDescent="0.3">
      <c r="C22" s="26"/>
      <c r="D22" s="26"/>
      <c r="E22" s="26"/>
      <c r="F22" s="26"/>
      <c r="G22" s="26"/>
      <c r="H22" s="26"/>
      <c r="I22" s="26"/>
      <c r="J22" s="26"/>
      <c r="K22" s="18" t="s">
        <v>30</v>
      </c>
      <c r="L22" s="25" t="s">
        <v>38</v>
      </c>
      <c r="M22" s="18" t="s">
        <v>30</v>
      </c>
      <c r="N22" s="16">
        <f>2/3</f>
        <v>0.66666666666666663</v>
      </c>
    </row>
    <row r="23" spans="2:14" x14ac:dyDescent="0.3">
      <c r="C23" s="23" t="s">
        <v>37</v>
      </c>
      <c r="G23" s="19" t="s">
        <v>33</v>
      </c>
      <c r="H23" s="19" t="s">
        <v>34</v>
      </c>
      <c r="I23" s="19" t="s">
        <v>34</v>
      </c>
    </row>
    <row r="24" spans="2:14" x14ac:dyDescent="0.3">
      <c r="C24" s="18" t="s">
        <v>29</v>
      </c>
      <c r="D24" s="25" t="s">
        <v>38</v>
      </c>
      <c r="E24" s="18" t="s">
        <v>30</v>
      </c>
      <c r="F24" s="16">
        <f>2/6</f>
        <v>0.33333333333333331</v>
      </c>
      <c r="G24" s="17" t="s">
        <v>23</v>
      </c>
      <c r="H24" s="17" t="s">
        <v>28</v>
      </c>
      <c r="I24" s="17" t="s">
        <v>27</v>
      </c>
    </row>
    <row r="25" spans="2:14" x14ac:dyDescent="0.3">
      <c r="C25" s="18" t="s">
        <v>29</v>
      </c>
      <c r="D25" s="25" t="s">
        <v>38</v>
      </c>
      <c r="E25" s="18" t="s">
        <v>31</v>
      </c>
      <c r="F25" s="18">
        <f>2/5</f>
        <v>0.4</v>
      </c>
      <c r="G25" s="17" t="s">
        <v>24</v>
      </c>
      <c r="H25" s="17" t="s">
        <v>27</v>
      </c>
      <c r="I25" s="17" t="s">
        <v>28</v>
      </c>
    </row>
    <row r="26" spans="2:14" x14ac:dyDescent="0.3">
      <c r="C26" s="18" t="s">
        <v>30</v>
      </c>
      <c r="D26" s="25" t="s">
        <v>38</v>
      </c>
      <c r="E26" s="18" t="s">
        <v>30</v>
      </c>
      <c r="F26" s="16">
        <f>2/5</f>
        <v>0.4</v>
      </c>
      <c r="G26" s="17" t="s">
        <v>25</v>
      </c>
      <c r="H26" s="17" t="s">
        <v>26</v>
      </c>
      <c r="I26" s="17" t="s">
        <v>25</v>
      </c>
    </row>
    <row r="27" spans="2:14" x14ac:dyDescent="0.3">
      <c r="G27" s="17" t="s">
        <v>26</v>
      </c>
      <c r="H27" s="17" t="s">
        <v>25</v>
      </c>
      <c r="I27" s="17" t="s">
        <v>26</v>
      </c>
    </row>
    <row r="28" spans="2:14" x14ac:dyDescent="0.3">
      <c r="G28" s="17" t="s">
        <v>27</v>
      </c>
      <c r="H28" s="17" t="s">
        <v>24</v>
      </c>
      <c r="I28" s="17" t="s">
        <v>24</v>
      </c>
    </row>
    <row r="29" spans="2:14" x14ac:dyDescent="0.3">
      <c r="G29" s="17" t="s">
        <v>28</v>
      </c>
      <c r="H29" s="17" t="s">
        <v>23</v>
      </c>
      <c r="I29" s="17" t="s">
        <v>23</v>
      </c>
    </row>
    <row r="34" spans="2:16" ht="18" x14ac:dyDescent="0.35">
      <c r="C34" s="15" t="s">
        <v>49</v>
      </c>
    </row>
    <row r="35" spans="2:16" x14ac:dyDescent="0.3">
      <c r="B35" s="14"/>
      <c r="C35" s="29" t="s">
        <v>36</v>
      </c>
      <c r="D35" s="29"/>
      <c r="E35" s="29"/>
      <c r="F35" s="29"/>
      <c r="G35" s="24"/>
      <c r="H35" s="24"/>
      <c r="I35" s="24"/>
      <c r="J35" s="24"/>
      <c r="K35" s="21"/>
      <c r="L35" s="21"/>
      <c r="M35" s="21"/>
      <c r="N35" s="21"/>
    </row>
    <row r="36" spans="2:16" x14ac:dyDescent="0.3">
      <c r="B36" s="14"/>
      <c r="H36" s="17" t="s">
        <v>39</v>
      </c>
      <c r="I36" s="17" t="s">
        <v>40</v>
      </c>
      <c r="J36" s="17" t="s">
        <v>42</v>
      </c>
      <c r="L36" s="21" t="s">
        <v>35</v>
      </c>
      <c r="M36" s="21"/>
      <c r="N36" s="21"/>
      <c r="O36" s="21"/>
    </row>
    <row r="37" spans="2:16" x14ac:dyDescent="0.3">
      <c r="B37" s="14"/>
      <c r="C37" s="20" t="s">
        <v>41</v>
      </c>
      <c r="D37" s="17" t="s">
        <v>1</v>
      </c>
      <c r="E37" s="17" t="s">
        <v>2</v>
      </c>
      <c r="F37" s="17" t="s">
        <v>53</v>
      </c>
      <c r="G37" s="17" t="s">
        <v>54</v>
      </c>
      <c r="H37" s="33" t="s">
        <v>50</v>
      </c>
      <c r="I37" s="33" t="s">
        <v>51</v>
      </c>
      <c r="J37" s="33" t="s">
        <v>52</v>
      </c>
      <c r="K37" s="26"/>
      <c r="L37" s="17"/>
      <c r="M37" s="17" t="s">
        <v>1</v>
      </c>
      <c r="N37" s="17" t="s">
        <v>2</v>
      </c>
      <c r="O37" s="17" t="s">
        <v>53</v>
      </c>
      <c r="P37" s="36" t="s">
        <v>54</v>
      </c>
    </row>
    <row r="38" spans="2:16" x14ac:dyDescent="0.3">
      <c r="B38" s="14"/>
      <c r="C38" s="20">
        <v>0</v>
      </c>
      <c r="D38" s="27">
        <v>0</v>
      </c>
      <c r="E38" s="27">
        <v>1</v>
      </c>
      <c r="F38" s="27">
        <v>0</v>
      </c>
      <c r="G38" s="27">
        <v>1</v>
      </c>
      <c r="H38" s="28">
        <f>MOD(C38*2+1,6)</f>
        <v>1</v>
      </c>
      <c r="I38" s="28">
        <f>MOD(C38*3+2,6)</f>
        <v>2</v>
      </c>
      <c r="J38" s="28">
        <f>MOD(C38*5+2,6)</f>
        <v>2</v>
      </c>
      <c r="K38" s="26"/>
      <c r="L38" s="20" t="s">
        <v>39</v>
      </c>
      <c r="M38" s="20">
        <v>5</v>
      </c>
      <c r="N38" s="20">
        <v>1</v>
      </c>
      <c r="O38" s="34">
        <v>1</v>
      </c>
      <c r="P38" s="37">
        <v>1</v>
      </c>
    </row>
    <row r="39" spans="2:16" x14ac:dyDescent="0.3">
      <c r="B39" s="14"/>
      <c r="C39" s="20">
        <v>1</v>
      </c>
      <c r="D39" s="27">
        <v>0</v>
      </c>
      <c r="E39" s="27">
        <v>1</v>
      </c>
      <c r="F39" s="27">
        <v>0</v>
      </c>
      <c r="G39" s="27">
        <v>0</v>
      </c>
      <c r="H39" s="28">
        <f t="shared" ref="H39:H43" si="6">MOD(C39*2+1,6)</f>
        <v>3</v>
      </c>
      <c r="I39" s="28">
        <f t="shared" ref="I39:I43" si="7">MOD(C39*3+2,6)</f>
        <v>5</v>
      </c>
      <c r="J39" s="28">
        <f t="shared" ref="J39:J43" si="8">MOD(C39*5+2,6)</f>
        <v>1</v>
      </c>
      <c r="K39" s="26"/>
      <c r="L39" s="20" t="s">
        <v>40</v>
      </c>
      <c r="M39" s="17">
        <v>2</v>
      </c>
      <c r="N39" s="17">
        <v>2</v>
      </c>
      <c r="O39" s="35">
        <v>2</v>
      </c>
      <c r="P39" s="37">
        <v>2</v>
      </c>
    </row>
    <row r="40" spans="2:16" x14ac:dyDescent="0.3">
      <c r="B40" s="14"/>
      <c r="C40" s="20">
        <v>2</v>
      </c>
      <c r="D40" s="27">
        <v>1</v>
      </c>
      <c r="E40" s="27">
        <v>0</v>
      </c>
      <c r="F40" s="27">
        <v>0</v>
      </c>
      <c r="G40" s="27">
        <v>1</v>
      </c>
      <c r="H40" s="28">
        <f t="shared" si="6"/>
        <v>5</v>
      </c>
      <c r="I40" s="28">
        <f t="shared" si="7"/>
        <v>2</v>
      </c>
      <c r="J40" s="28">
        <f t="shared" si="8"/>
        <v>0</v>
      </c>
      <c r="K40" s="26"/>
      <c r="L40" s="17" t="s">
        <v>42</v>
      </c>
      <c r="M40" s="17">
        <v>0</v>
      </c>
      <c r="N40" s="17">
        <v>1</v>
      </c>
      <c r="O40" s="35">
        <v>4</v>
      </c>
      <c r="P40" s="37">
        <v>0</v>
      </c>
    </row>
    <row r="41" spans="2:16" x14ac:dyDescent="0.3">
      <c r="B41" s="14"/>
      <c r="C41" s="20">
        <v>3</v>
      </c>
      <c r="D41" s="27">
        <v>0</v>
      </c>
      <c r="E41" s="27">
        <v>0</v>
      </c>
      <c r="F41" s="27">
        <v>1</v>
      </c>
      <c r="G41" s="27">
        <v>0</v>
      </c>
      <c r="H41" s="28">
        <f t="shared" si="6"/>
        <v>1</v>
      </c>
      <c r="I41" s="28">
        <f t="shared" si="7"/>
        <v>5</v>
      </c>
      <c r="J41" s="28">
        <f t="shared" si="8"/>
        <v>5</v>
      </c>
      <c r="K41" s="26"/>
      <c r="L41" s="24"/>
    </row>
    <row r="42" spans="2:16" x14ac:dyDescent="0.3">
      <c r="B42" s="14"/>
      <c r="C42" s="20">
        <v>4</v>
      </c>
      <c r="D42" s="27">
        <v>0</v>
      </c>
      <c r="E42" s="27">
        <v>0</v>
      </c>
      <c r="F42" s="27">
        <v>1</v>
      </c>
      <c r="G42" s="27">
        <v>1</v>
      </c>
      <c r="H42" s="28">
        <f t="shared" si="6"/>
        <v>3</v>
      </c>
      <c r="I42" s="28">
        <f t="shared" si="7"/>
        <v>2</v>
      </c>
      <c r="J42" s="28">
        <f t="shared" si="8"/>
        <v>4</v>
      </c>
      <c r="K42" s="26"/>
      <c r="L42" s="18"/>
      <c r="M42" s="25"/>
      <c r="N42" s="18"/>
      <c r="O42" s="18"/>
    </row>
    <row r="43" spans="2:16" x14ac:dyDescent="0.3">
      <c r="B43" s="14"/>
      <c r="C43" s="20">
        <v>5</v>
      </c>
      <c r="D43" s="27">
        <v>1</v>
      </c>
      <c r="E43" s="27">
        <v>0</v>
      </c>
      <c r="F43" s="27">
        <v>0</v>
      </c>
      <c r="G43" s="27">
        <v>0</v>
      </c>
      <c r="H43" s="28">
        <f t="shared" si="6"/>
        <v>5</v>
      </c>
      <c r="I43" s="28">
        <f t="shared" si="7"/>
        <v>5</v>
      </c>
      <c r="J43" s="28">
        <f t="shared" si="8"/>
        <v>3</v>
      </c>
      <c r="K43" s="26"/>
      <c r="L43" s="18"/>
      <c r="M43" s="25"/>
      <c r="N43" s="18"/>
      <c r="O43" s="18"/>
    </row>
    <row r="44" spans="2:16" x14ac:dyDescent="0.3">
      <c r="C44" s="26"/>
      <c r="D44" s="26"/>
      <c r="E44" s="26"/>
      <c r="F44" s="26"/>
      <c r="H44" s="26"/>
      <c r="I44" s="26"/>
      <c r="J44" s="26"/>
      <c r="K44" s="26"/>
      <c r="L44" s="18"/>
      <c r="M44" s="25"/>
      <c r="N44" s="18"/>
      <c r="O44" s="16"/>
    </row>
    <row r="45" spans="2:16" x14ac:dyDescent="0.3">
      <c r="C45" s="39" t="s">
        <v>37</v>
      </c>
      <c r="D45" s="40" t="s">
        <v>57</v>
      </c>
      <c r="E45" s="40" t="s">
        <v>58</v>
      </c>
      <c r="F45" s="40" t="s">
        <v>59</v>
      </c>
      <c r="G45" s="40" t="s">
        <v>60</v>
      </c>
      <c r="H45" s="40" t="s">
        <v>61</v>
      </c>
      <c r="I45" s="40" t="s">
        <v>62</v>
      </c>
      <c r="J45" s="26"/>
    </row>
    <row r="46" spans="2:16" x14ac:dyDescent="0.3">
      <c r="C46" s="17" t="s">
        <v>55</v>
      </c>
      <c r="D46" s="38">
        <v>0</v>
      </c>
      <c r="E46" s="20">
        <v>0</v>
      </c>
      <c r="F46" s="41">
        <v>0.25</v>
      </c>
      <c r="G46" s="17">
        <v>0</v>
      </c>
      <c r="H46" s="41">
        <v>0.25</v>
      </c>
      <c r="I46" s="41">
        <v>0.25</v>
      </c>
      <c r="J46" s="26"/>
    </row>
    <row r="47" spans="2:16" x14ac:dyDescent="0.3">
      <c r="C47" s="17" t="s">
        <v>56</v>
      </c>
      <c r="D47" s="38">
        <v>0</v>
      </c>
      <c r="E47" s="20">
        <f>1/3</f>
        <v>0.33333333333333331</v>
      </c>
      <c r="F47" s="20">
        <v>0.67</v>
      </c>
      <c r="G47" s="20">
        <v>0.67</v>
      </c>
      <c r="H47" s="20">
        <v>0.67</v>
      </c>
      <c r="I47" s="20">
        <v>0.67</v>
      </c>
      <c r="J47" s="26"/>
    </row>
    <row r="48" spans="2:16" x14ac:dyDescent="0.3">
      <c r="C48" s="18"/>
      <c r="D48" s="25"/>
      <c r="E48" s="18"/>
      <c r="F48" s="16"/>
      <c r="G48" s="26"/>
      <c r="H48" s="26"/>
      <c r="I48" s="26"/>
      <c r="J48" s="26"/>
    </row>
    <row r="49" spans="7:10" x14ac:dyDescent="0.3">
      <c r="G49" s="26"/>
      <c r="H49" s="26"/>
      <c r="I49" s="26"/>
      <c r="J49" s="26"/>
    </row>
    <row r="50" spans="7:10" x14ac:dyDescent="0.3">
      <c r="G50" s="26"/>
      <c r="H50" s="26"/>
      <c r="I50" s="26"/>
      <c r="J50" s="26"/>
    </row>
    <row r="51" spans="7:10" x14ac:dyDescent="0.3">
      <c r="G51" s="26"/>
      <c r="H51" s="26"/>
      <c r="I51" s="26"/>
      <c r="J51" s="26"/>
    </row>
    <row r="52" spans="7:10" x14ac:dyDescent="0.3">
      <c r="G52" s="26"/>
      <c r="H52" s="26"/>
      <c r="I52" s="26"/>
      <c r="J52" s="26"/>
    </row>
    <row r="53" spans="7:10" x14ac:dyDescent="0.3">
      <c r="G53" s="26"/>
      <c r="H53" s="26"/>
      <c r="I53" s="26"/>
      <c r="J53" s="26"/>
    </row>
  </sheetData>
  <sortState xmlns:xlrd2="http://schemas.microsoft.com/office/spreadsheetml/2017/richdata2" ref="C16:F21">
    <sortCondition ref="C16"/>
  </sortState>
  <mergeCells count="2">
    <mergeCell ref="C13:F13"/>
    <mergeCell ref="C35:F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Edit_Distance</vt:lpstr>
      <vt:lpstr>S_Curve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Franke</dc:creator>
  <cp:lastModifiedBy>Hans Franke</cp:lastModifiedBy>
  <dcterms:created xsi:type="dcterms:W3CDTF">2020-09-22T09:46:02Z</dcterms:created>
  <dcterms:modified xsi:type="dcterms:W3CDTF">2020-09-23T11:47:17Z</dcterms:modified>
</cp:coreProperties>
</file>