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C6104-6311" sheetId="4" r:id="rId1"/>
    <sheet name="SC6104-6312" sheetId="1" r:id="rId2"/>
    <sheet name="Sheet2" sheetId="2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G4" i="4" l="1"/>
  <c r="G5" i="4"/>
  <c r="F4" i="4"/>
  <c r="A4" i="1"/>
  <c r="F4" i="1"/>
  <c r="G4" i="1"/>
  <c r="G20" i="4"/>
  <c r="A20" i="4"/>
  <c r="F19" i="4"/>
  <c r="G19" i="4" s="1"/>
  <c r="A19" i="4"/>
  <c r="F18" i="4"/>
  <c r="G18" i="4" s="1"/>
  <c r="A18" i="4"/>
  <c r="G17" i="4"/>
  <c r="A17" i="4"/>
  <c r="F16" i="4"/>
  <c r="G16" i="4" s="1"/>
  <c r="A16" i="4"/>
  <c r="F15" i="4"/>
  <c r="G15" i="4" s="1"/>
  <c r="A15" i="4"/>
  <c r="F14" i="4"/>
  <c r="G14" i="4" s="1"/>
  <c r="A14" i="4"/>
  <c r="F13" i="4"/>
  <c r="G13" i="4" s="1"/>
  <c r="A13" i="4"/>
  <c r="F12" i="4"/>
  <c r="G12" i="4" s="1"/>
  <c r="A12" i="4"/>
  <c r="F11" i="4"/>
  <c r="G11" i="4" s="1"/>
  <c r="A11" i="4"/>
  <c r="F10" i="4"/>
  <c r="G10" i="4" s="1"/>
  <c r="A10" i="4"/>
  <c r="G9" i="4"/>
  <c r="A9" i="4"/>
  <c r="G8" i="4"/>
  <c r="A8" i="4"/>
  <c r="G7" i="4"/>
  <c r="A7" i="4"/>
  <c r="G6" i="4"/>
  <c r="F6" i="4"/>
  <c r="A6" i="4"/>
  <c r="F5" i="4"/>
  <c r="A5" i="4"/>
  <c r="A4" i="4"/>
  <c r="F3" i="4"/>
  <c r="G3" i="4" s="1"/>
  <c r="A3" i="4"/>
  <c r="F2" i="4"/>
  <c r="G2" i="4" s="1"/>
  <c r="A2" i="4"/>
  <c r="G22" i="4" l="1"/>
  <c r="A3" i="1" l="1"/>
  <c r="A5" i="1"/>
  <c r="A6" i="1"/>
  <c r="A7" i="1"/>
  <c r="A8" i="1"/>
  <c r="A9" i="1"/>
  <c r="A10" i="1"/>
  <c r="A11" i="1"/>
  <c r="A12" i="1"/>
  <c r="A14" i="1"/>
  <c r="A15" i="1"/>
  <c r="A16" i="1"/>
  <c r="A13" i="1"/>
  <c r="A17" i="1"/>
  <c r="A18" i="1"/>
  <c r="A19" i="1"/>
  <c r="A20" i="1"/>
  <c r="A2" i="1"/>
  <c r="G20" i="1"/>
  <c r="G7" i="1"/>
  <c r="G8" i="1"/>
  <c r="G9" i="1"/>
  <c r="G17" i="1"/>
  <c r="F6" i="1"/>
  <c r="G6" i="1" s="1"/>
  <c r="F18" i="1"/>
  <c r="G18" i="1" s="1"/>
  <c r="F19" i="1"/>
  <c r="G19" i="1" s="1"/>
  <c r="F13" i="1"/>
  <c r="G13" i="1" s="1"/>
  <c r="F16" i="1"/>
  <c r="G16" i="1" s="1"/>
  <c r="F15" i="1"/>
  <c r="G15" i="1" s="1"/>
  <c r="F14" i="1"/>
  <c r="G14" i="1" s="1"/>
  <c r="F12" i="1"/>
  <c r="G12" i="1" s="1"/>
  <c r="F11" i="1"/>
  <c r="G11" i="1" s="1"/>
  <c r="F10" i="1"/>
  <c r="G10" i="1" s="1"/>
  <c r="F5" i="1"/>
  <c r="G5" i="1" s="1"/>
  <c r="F3" i="1"/>
  <c r="G3" i="1" s="1"/>
  <c r="F2" i="1"/>
  <c r="G2" i="1" s="1"/>
  <c r="G22" i="1" l="1"/>
</calcChain>
</file>

<file path=xl/sharedStrings.xml><?xml version="1.0" encoding="utf-8"?>
<sst xmlns="http://schemas.openxmlformats.org/spreadsheetml/2006/main" count="176" uniqueCount="59">
  <si>
    <t>ITEM</t>
  </si>
  <si>
    <t>Desc</t>
  </si>
  <si>
    <t>Quantity</t>
  </si>
  <si>
    <t>USD</t>
  </si>
  <si>
    <t>CMOS board</t>
    <phoneticPr fontId="1" type="noConversion"/>
  </si>
  <si>
    <t>Image Senor board</t>
    <phoneticPr fontId="1" type="noConversion"/>
  </si>
  <si>
    <t>Core Board</t>
    <phoneticPr fontId="1" type="noConversion"/>
  </si>
  <si>
    <t>Processor board</t>
    <phoneticPr fontId="1" type="noConversion"/>
  </si>
  <si>
    <t>Lens Holder</t>
    <phoneticPr fontId="1" type="noConversion"/>
  </si>
  <si>
    <t>FPC</t>
    <phoneticPr fontId="1" type="noConversion"/>
  </si>
  <si>
    <t>M16, 20mm</t>
    <phoneticPr fontId="1" type="noConversion"/>
  </si>
  <si>
    <t>Case Body</t>
    <phoneticPr fontId="1" type="noConversion"/>
  </si>
  <si>
    <t>Case Head</t>
    <phoneticPr fontId="1" type="noConversion"/>
  </si>
  <si>
    <t>Flat cable(30p, 50mm)</t>
    <phoneticPr fontId="1" type="noConversion"/>
  </si>
  <si>
    <t>Black</t>
    <phoneticPr fontId="1" type="noConversion"/>
  </si>
  <si>
    <t>Inner Bracket B</t>
    <phoneticPr fontId="1" type="noConversion"/>
  </si>
  <si>
    <t>Inner Bracket A</t>
    <phoneticPr fontId="1" type="noConversion"/>
  </si>
  <si>
    <t>Holding board</t>
    <phoneticPr fontId="1" type="noConversion"/>
  </si>
  <si>
    <t>Data Cable</t>
    <phoneticPr fontId="1" type="noConversion"/>
  </si>
  <si>
    <t>w/ Power, Rj45, PoE</t>
    <phoneticPr fontId="1" type="noConversion"/>
  </si>
  <si>
    <t>Support</t>
    <phoneticPr fontId="1" type="noConversion"/>
  </si>
  <si>
    <t>m2, no thread, 10mm, hexgonal</t>
    <phoneticPr fontId="1" type="noConversion"/>
  </si>
  <si>
    <t>m2, 3mm thread, 34mm, hexgonal</t>
    <phoneticPr fontId="1" type="noConversion"/>
  </si>
  <si>
    <t>m2, 5mm thread, 12mm, hexagonal</t>
    <phoneticPr fontId="1" type="noConversion"/>
  </si>
  <si>
    <t>Ferrite bead</t>
    <phoneticPr fontId="1" type="noConversion"/>
  </si>
  <si>
    <t>Bolt</t>
    <phoneticPr fontId="1" type="noConversion"/>
  </si>
  <si>
    <t>M2.5, 5mm</t>
    <phoneticPr fontId="1" type="noConversion"/>
  </si>
  <si>
    <t>m2,   5mm</t>
    <phoneticPr fontId="1" type="noConversion"/>
  </si>
  <si>
    <t>M3, 22mm, hexagonal</t>
    <phoneticPr fontId="1" type="noConversion"/>
  </si>
  <si>
    <t>hex wrench, screw</t>
    <phoneticPr fontId="1" type="noConversion"/>
  </si>
  <si>
    <t>Lens cover sponge</t>
    <phoneticPr fontId="1" type="noConversion"/>
  </si>
  <si>
    <t>성발정밀</t>
    <phoneticPr fontId="1" type="noConversion"/>
  </si>
  <si>
    <t>불산우고철물</t>
    <phoneticPr fontId="1" type="noConversion"/>
  </si>
  <si>
    <t>불산우고철물</t>
    <phoneticPr fontId="1" type="noConversion"/>
  </si>
  <si>
    <t>일창정밀</t>
    <phoneticPr fontId="1" type="noConversion"/>
  </si>
  <si>
    <t>창위경두</t>
    <phoneticPr fontId="1" type="noConversion"/>
  </si>
  <si>
    <t>창원통신</t>
    <phoneticPr fontId="1" type="noConversion"/>
  </si>
  <si>
    <t>흥풍선재</t>
    <phoneticPr fontId="1" type="noConversion"/>
  </si>
  <si>
    <t>금퐁교점</t>
    <phoneticPr fontId="1" type="noConversion"/>
  </si>
  <si>
    <t>구매처</t>
    <phoneticPr fontId="1" type="noConversion"/>
  </si>
  <si>
    <t>subtotal</t>
    <phoneticPr fontId="1" type="noConversion"/>
  </si>
  <si>
    <t>outer28, inner18, thick4mm</t>
    <phoneticPr fontId="1" type="noConversion"/>
  </si>
  <si>
    <t>Part No.</t>
    <phoneticPr fontId="1" type="noConversion"/>
  </si>
  <si>
    <t>F1.0, 4mm focal length</t>
    <phoneticPr fontId="1" type="noConversion"/>
  </si>
  <si>
    <t>F1.0, 6mm focal length</t>
    <phoneticPr fontId="1" type="noConversion"/>
  </si>
  <si>
    <t>YT10151-4MP+IR0670</t>
    <phoneticPr fontId="1" type="noConversion"/>
  </si>
  <si>
    <t>YT10143-4MP+IR0670</t>
    <phoneticPr fontId="1" type="noConversion"/>
  </si>
  <si>
    <t>Lens(*)</t>
    <phoneticPr fontId="1" type="noConversion"/>
  </si>
  <si>
    <t>75H-black</t>
    <phoneticPr fontId="1" type="noConversion"/>
  </si>
  <si>
    <t>CY-E70T-V1-CMOS</t>
    <phoneticPr fontId="1" type="noConversion"/>
  </si>
  <si>
    <t>CY-E70T-V1-CORE</t>
    <phoneticPr fontId="1" type="noConversion"/>
  </si>
  <si>
    <t>TDK  3035-1330</t>
    <phoneticPr fontId="1" type="noConversion"/>
  </si>
  <si>
    <t>inner 13mm, outer30mm, height 34mm</t>
    <phoneticPr fontId="1" type="noConversion"/>
  </si>
  <si>
    <t>Toolbag</t>
    <phoneticPr fontId="1" type="noConversion"/>
  </si>
  <si>
    <t>YO-XA-1228-001</t>
    <phoneticPr fontId="1" type="noConversion"/>
  </si>
  <si>
    <t>YO-XA-1228-002</t>
    <phoneticPr fontId="1" type="noConversion"/>
  </si>
  <si>
    <t>order made</t>
    <phoneticPr fontId="1" type="noConversion"/>
  </si>
  <si>
    <t>원산지</t>
    <phoneticPr fontId="1" type="noConversion"/>
  </si>
  <si>
    <t>중국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</si>
</sst>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0_ "/>
  </numFmts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/>
    <xf numFmtId="0" fontId="2" fillId="0" borderId="0" xfId="0" applyFont="1"/>
    <xf numFmtId="176" fontId="2" fillId="0" borderId="1" xfId="0" applyNumberFormat="1" applyFont="1" applyBorder="1"/>
    <xf numFmtId="176" fontId="2" fillId="0" borderId="0" xfId="0" applyNumberFormat="1" applyFont="1"/>
    <xf numFmtId="177" fontId="2" fillId="0" borderId="1" xfId="0" applyNumberFormat="1" applyFont="1" applyBorder="1"/>
    <xf numFmtId="177" fontId="2" fillId="0" borderId="0" xfId="0" applyNumberFormat="1" applyFont="1"/>
    <xf numFmtId="0" fontId="3" fillId="0" borderId="0" xfId="0" applyFont="1" applyBorder="1" applyAlignment="1">
      <alignment horizontal="left"/>
    </xf>
    <xf numFmtId="0" fontId="2" fillId="0" borderId="0" xfId="0" applyFont="1" applyBorder="1"/>
    <xf numFmtId="0" fontId="3" fillId="0" borderId="0" xfId="0" applyFont="1" applyBorder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C37" sqref="C37"/>
    </sheetView>
  </sheetViews>
  <sheetFormatPr defaultRowHeight="14.25"/>
  <cols>
    <col min="1" max="1" width="5.5" style="2" customWidth="1"/>
    <col min="2" max="2" width="17.25" style="2" bestFit="1" customWidth="1"/>
    <col min="3" max="3" width="26.5" style="2" customWidth="1"/>
    <col min="4" max="4" width="40.5" style="2" bestFit="1" customWidth="1"/>
    <col min="5" max="5" width="9" style="2"/>
    <col min="6" max="6" width="9" style="6" hidden="1" customWidth="1"/>
    <col min="7" max="7" width="9" style="4" hidden="1" customWidth="1"/>
    <col min="8" max="8" width="18" style="2" customWidth="1"/>
    <col min="9" max="10" width="9.875" style="2" customWidth="1"/>
    <col min="11" max="11" width="14.375" style="2" customWidth="1"/>
    <col min="12" max="16384" width="9" style="2"/>
  </cols>
  <sheetData>
    <row r="1" spans="1:11">
      <c r="A1" s="1"/>
      <c r="B1" s="1" t="s">
        <v>0</v>
      </c>
      <c r="C1" s="1" t="s">
        <v>42</v>
      </c>
      <c r="D1" s="1" t="s">
        <v>1</v>
      </c>
      <c r="E1" s="1" t="s">
        <v>2</v>
      </c>
      <c r="F1" s="5" t="s">
        <v>3</v>
      </c>
      <c r="G1" s="3" t="s">
        <v>40</v>
      </c>
      <c r="H1" s="1" t="s">
        <v>39</v>
      </c>
      <c r="I1" s="1" t="s">
        <v>57</v>
      </c>
      <c r="J1" s="8"/>
    </row>
    <row r="2" spans="1:11">
      <c r="A2" s="1">
        <f>ROW()-1</f>
        <v>1</v>
      </c>
      <c r="B2" s="1" t="s">
        <v>4</v>
      </c>
      <c r="C2" s="1" t="s">
        <v>49</v>
      </c>
      <c r="D2" s="1" t="s">
        <v>5</v>
      </c>
      <c r="E2" s="1">
        <v>1</v>
      </c>
      <c r="F2" s="5">
        <f>200/6.5</f>
        <v>30.76923076923077</v>
      </c>
      <c r="G2" s="3">
        <f>E2*F2</f>
        <v>30.76923076923077</v>
      </c>
      <c r="H2" s="1" t="s">
        <v>36</v>
      </c>
      <c r="I2" s="1" t="s">
        <v>58</v>
      </c>
      <c r="J2" s="8"/>
      <c r="K2" s="2" t="s">
        <v>56</v>
      </c>
    </row>
    <row r="3" spans="1:11">
      <c r="A3" s="1">
        <f t="shared" ref="A3:A20" si="0">ROW()-1</f>
        <v>2</v>
      </c>
      <c r="B3" s="1" t="s">
        <v>6</v>
      </c>
      <c r="C3" s="1" t="s">
        <v>50</v>
      </c>
      <c r="D3" s="1" t="s">
        <v>7</v>
      </c>
      <c r="E3" s="1">
        <v>1</v>
      </c>
      <c r="F3" s="5">
        <f>250/6.5</f>
        <v>38.46153846153846</v>
      </c>
      <c r="G3" s="3">
        <f t="shared" ref="G3:G20" si="1">E3*F3</f>
        <v>38.46153846153846</v>
      </c>
      <c r="H3" s="1" t="s">
        <v>36</v>
      </c>
      <c r="I3" s="1" t="s">
        <v>58</v>
      </c>
      <c r="J3" s="8"/>
      <c r="K3" s="2" t="s">
        <v>56</v>
      </c>
    </row>
    <row r="4" spans="1:11">
      <c r="A4" s="1">
        <f t="shared" si="0"/>
        <v>3</v>
      </c>
      <c r="B4" s="1" t="s">
        <v>47</v>
      </c>
      <c r="C4" s="1" t="s">
        <v>45</v>
      </c>
      <c r="D4" s="1" t="s">
        <v>43</v>
      </c>
      <c r="E4" s="1">
        <v>1</v>
      </c>
      <c r="F4" s="5">
        <f>25/6.5</f>
        <v>3.8461538461538463</v>
      </c>
      <c r="G4" s="3">
        <f t="shared" si="1"/>
        <v>3.8461538461538463</v>
      </c>
      <c r="H4" s="1" t="s">
        <v>35</v>
      </c>
      <c r="I4" s="1" t="s">
        <v>58</v>
      </c>
      <c r="J4" s="8"/>
    </row>
    <row r="5" spans="1:11">
      <c r="A5" s="1">
        <f t="shared" si="0"/>
        <v>4</v>
      </c>
      <c r="B5" s="1" t="s">
        <v>8</v>
      </c>
      <c r="C5" s="1"/>
      <c r="D5" s="1" t="s">
        <v>10</v>
      </c>
      <c r="E5" s="1">
        <v>1</v>
      </c>
      <c r="F5" s="5">
        <f>1/6.5</f>
        <v>0.15384615384615385</v>
      </c>
      <c r="G5" s="3">
        <f t="shared" si="1"/>
        <v>0.15384615384615385</v>
      </c>
      <c r="H5" s="1" t="s">
        <v>35</v>
      </c>
      <c r="I5" s="1" t="s">
        <v>58</v>
      </c>
      <c r="J5" s="8"/>
    </row>
    <row r="6" spans="1:11">
      <c r="A6" s="1">
        <f t="shared" si="0"/>
        <v>5</v>
      </c>
      <c r="B6" s="1" t="s">
        <v>30</v>
      </c>
      <c r="C6" s="1"/>
      <c r="D6" s="1" t="s">
        <v>41</v>
      </c>
      <c r="E6" s="1">
        <v>1</v>
      </c>
      <c r="F6" s="5">
        <f>18/60/6.5</f>
        <v>4.6153846153846149E-2</v>
      </c>
      <c r="G6" s="3">
        <f t="shared" si="1"/>
        <v>4.6153846153846149E-2</v>
      </c>
      <c r="H6" s="1" t="s">
        <v>38</v>
      </c>
      <c r="I6" s="1" t="s">
        <v>58</v>
      </c>
      <c r="J6" s="8"/>
    </row>
    <row r="7" spans="1:11">
      <c r="A7" s="1">
        <f t="shared" si="0"/>
        <v>6</v>
      </c>
      <c r="B7" s="1" t="s">
        <v>9</v>
      </c>
      <c r="C7" s="1"/>
      <c r="D7" s="1" t="s">
        <v>13</v>
      </c>
      <c r="E7" s="1">
        <v>1</v>
      </c>
      <c r="F7" s="5">
        <v>1E-4</v>
      </c>
      <c r="G7" s="3">
        <f t="shared" si="1"/>
        <v>1E-4</v>
      </c>
      <c r="H7" s="1" t="s">
        <v>36</v>
      </c>
      <c r="I7" s="1" t="s">
        <v>58</v>
      </c>
      <c r="J7" s="8"/>
    </row>
    <row r="8" spans="1:11">
      <c r="A8" s="1">
        <f t="shared" si="0"/>
        <v>7</v>
      </c>
      <c r="B8" s="1" t="s">
        <v>11</v>
      </c>
      <c r="C8" s="1" t="s">
        <v>48</v>
      </c>
      <c r="D8" s="1" t="s">
        <v>14</v>
      </c>
      <c r="E8" s="1">
        <v>1</v>
      </c>
      <c r="F8" s="5">
        <v>2.4</v>
      </c>
      <c r="G8" s="3">
        <f t="shared" si="1"/>
        <v>2.4</v>
      </c>
      <c r="H8" s="1" t="s">
        <v>34</v>
      </c>
      <c r="I8" s="1" t="s">
        <v>58</v>
      </c>
      <c r="J8" s="8"/>
      <c r="K8" s="2" t="s">
        <v>56</v>
      </c>
    </row>
    <row r="9" spans="1:11">
      <c r="A9" s="1">
        <f t="shared" si="0"/>
        <v>8</v>
      </c>
      <c r="B9" s="1" t="s">
        <v>12</v>
      </c>
      <c r="C9" s="1" t="s">
        <v>48</v>
      </c>
      <c r="D9" s="1" t="s">
        <v>14</v>
      </c>
      <c r="E9" s="1">
        <v>1</v>
      </c>
      <c r="F9" s="5">
        <v>2.5</v>
      </c>
      <c r="G9" s="3">
        <f t="shared" si="1"/>
        <v>2.5</v>
      </c>
      <c r="H9" s="1" t="s">
        <v>34</v>
      </c>
      <c r="I9" s="1" t="s">
        <v>58</v>
      </c>
      <c r="J9" s="8"/>
      <c r="K9" s="2" t="s">
        <v>56</v>
      </c>
    </row>
    <row r="10" spans="1:11">
      <c r="A10" s="1">
        <f t="shared" si="0"/>
        <v>9</v>
      </c>
      <c r="B10" s="1" t="s">
        <v>16</v>
      </c>
      <c r="C10" s="1" t="s">
        <v>54</v>
      </c>
      <c r="D10" s="1" t="s">
        <v>17</v>
      </c>
      <c r="E10" s="1">
        <v>1</v>
      </c>
      <c r="F10" s="5">
        <f>7.35/6.5</f>
        <v>1.1307692307692307</v>
      </c>
      <c r="G10" s="3">
        <f t="shared" si="1"/>
        <v>1.1307692307692307</v>
      </c>
      <c r="H10" s="1" t="s">
        <v>32</v>
      </c>
      <c r="I10" s="1" t="s">
        <v>58</v>
      </c>
      <c r="J10" s="8"/>
      <c r="K10" s="2" t="s">
        <v>56</v>
      </c>
    </row>
    <row r="11" spans="1:11">
      <c r="A11" s="1">
        <f t="shared" si="0"/>
        <v>10</v>
      </c>
      <c r="B11" s="1" t="s">
        <v>15</v>
      </c>
      <c r="C11" s="1" t="s">
        <v>55</v>
      </c>
      <c r="D11" s="1" t="s">
        <v>17</v>
      </c>
      <c r="E11" s="1">
        <v>1</v>
      </c>
      <c r="F11" s="5">
        <f>8.39/6.5</f>
        <v>1.2907692307692309</v>
      </c>
      <c r="G11" s="3">
        <f t="shared" si="1"/>
        <v>1.2907692307692309</v>
      </c>
      <c r="H11" s="1" t="s">
        <v>32</v>
      </c>
      <c r="I11" s="1" t="s">
        <v>58</v>
      </c>
      <c r="J11" s="8"/>
      <c r="K11" s="2" t="s">
        <v>56</v>
      </c>
    </row>
    <row r="12" spans="1:11">
      <c r="A12" s="1">
        <f t="shared" si="0"/>
        <v>11</v>
      </c>
      <c r="B12" s="1" t="s">
        <v>18</v>
      </c>
      <c r="C12" s="1"/>
      <c r="D12" s="1" t="s">
        <v>19</v>
      </c>
      <c r="E12" s="1">
        <v>1</v>
      </c>
      <c r="F12" s="5">
        <f>15/6.5</f>
        <v>2.3076923076923075</v>
      </c>
      <c r="G12" s="3">
        <f t="shared" si="1"/>
        <v>2.3076923076923075</v>
      </c>
      <c r="H12" s="1" t="s">
        <v>37</v>
      </c>
      <c r="I12" s="1" t="s">
        <v>58</v>
      </c>
      <c r="J12" s="8"/>
    </row>
    <row r="13" spans="1:11">
      <c r="A13" s="1">
        <f t="shared" si="0"/>
        <v>12</v>
      </c>
      <c r="B13" s="1" t="s">
        <v>24</v>
      </c>
      <c r="C13" s="1" t="s">
        <v>51</v>
      </c>
      <c r="D13" s="1" t="s">
        <v>52</v>
      </c>
      <c r="E13" s="1">
        <v>1</v>
      </c>
      <c r="F13" s="5">
        <f>2.4/6.5</f>
        <v>0.3692307692307692</v>
      </c>
      <c r="G13" s="3">
        <f>E13*F13</f>
        <v>0.3692307692307692</v>
      </c>
      <c r="H13" s="1" t="s">
        <v>31</v>
      </c>
      <c r="I13" s="1" t="s">
        <v>58</v>
      </c>
      <c r="J13" s="8"/>
    </row>
    <row r="14" spans="1:11">
      <c r="A14" s="1">
        <f t="shared" si="0"/>
        <v>13</v>
      </c>
      <c r="B14" s="1" t="s">
        <v>20</v>
      </c>
      <c r="C14" s="1"/>
      <c r="D14" s="1" t="s">
        <v>22</v>
      </c>
      <c r="E14" s="1">
        <v>6</v>
      </c>
      <c r="F14" s="5">
        <f>0.2/6.5</f>
        <v>3.0769230769230771E-2</v>
      </c>
      <c r="G14" s="3">
        <f t="shared" si="1"/>
        <v>0.18461538461538463</v>
      </c>
      <c r="H14" s="1" t="s">
        <v>31</v>
      </c>
      <c r="I14" s="1" t="s">
        <v>58</v>
      </c>
      <c r="J14" s="8"/>
    </row>
    <row r="15" spans="1:11">
      <c r="A15" s="1">
        <f t="shared" si="0"/>
        <v>14</v>
      </c>
      <c r="B15" s="1" t="s">
        <v>20</v>
      </c>
      <c r="C15" s="1"/>
      <c r="D15" s="1" t="s">
        <v>21</v>
      </c>
      <c r="E15" s="1">
        <v>4</v>
      </c>
      <c r="F15" s="5">
        <f>0.05/6.5</f>
        <v>7.6923076923076927E-3</v>
      </c>
      <c r="G15" s="3">
        <f t="shared" si="1"/>
        <v>3.0769230769230771E-2</v>
      </c>
      <c r="H15" s="1" t="s">
        <v>31</v>
      </c>
      <c r="I15" s="1" t="s">
        <v>58</v>
      </c>
      <c r="J15" s="8"/>
    </row>
    <row r="16" spans="1:11">
      <c r="A16" s="1">
        <f t="shared" si="0"/>
        <v>15</v>
      </c>
      <c r="B16" s="1" t="s">
        <v>20</v>
      </c>
      <c r="C16" s="1"/>
      <c r="D16" s="1" t="s">
        <v>23</v>
      </c>
      <c r="E16" s="1">
        <v>4</v>
      </c>
      <c r="F16" s="5">
        <f>0.06/6.5</f>
        <v>9.2307692307692299E-3</v>
      </c>
      <c r="G16" s="3">
        <f t="shared" si="1"/>
        <v>3.692307692307692E-2</v>
      </c>
      <c r="H16" s="1" t="s">
        <v>31</v>
      </c>
      <c r="I16" s="1" t="s">
        <v>58</v>
      </c>
      <c r="J16" s="8"/>
    </row>
    <row r="17" spans="1:10">
      <c r="A17" s="1">
        <f t="shared" si="0"/>
        <v>16</v>
      </c>
      <c r="B17" s="1" t="s">
        <v>25</v>
      </c>
      <c r="C17" s="1"/>
      <c r="D17" s="1" t="s">
        <v>27</v>
      </c>
      <c r="E17" s="1">
        <v>14</v>
      </c>
      <c r="F17" s="5">
        <v>1E-4</v>
      </c>
      <c r="G17" s="3">
        <f t="shared" si="1"/>
        <v>1.4E-3</v>
      </c>
      <c r="H17" s="1" t="s">
        <v>31</v>
      </c>
      <c r="I17" s="1" t="s">
        <v>58</v>
      </c>
      <c r="J17" s="8"/>
    </row>
    <row r="18" spans="1:10">
      <c r="A18" s="1">
        <f t="shared" si="0"/>
        <v>17</v>
      </c>
      <c r="B18" s="1" t="s">
        <v>25</v>
      </c>
      <c r="C18" s="1"/>
      <c r="D18" s="1" t="s">
        <v>26</v>
      </c>
      <c r="E18" s="1">
        <v>4</v>
      </c>
      <c r="F18" s="5">
        <f>2/1000/6.5</f>
        <v>3.076923076923077E-4</v>
      </c>
      <c r="G18" s="3">
        <f t="shared" si="1"/>
        <v>1.2307692307692308E-3</v>
      </c>
      <c r="H18" s="1" t="s">
        <v>31</v>
      </c>
      <c r="I18" s="1" t="s">
        <v>58</v>
      </c>
      <c r="J18" s="8"/>
    </row>
    <row r="19" spans="1:10">
      <c r="A19" s="1">
        <f t="shared" si="0"/>
        <v>18</v>
      </c>
      <c r="B19" s="1" t="s">
        <v>25</v>
      </c>
      <c r="C19" s="1"/>
      <c r="D19" s="1" t="s">
        <v>28</v>
      </c>
      <c r="E19" s="1">
        <v>4</v>
      </c>
      <c r="F19" s="5">
        <f>4.27/50/6.5</f>
        <v>1.3138461538461536E-2</v>
      </c>
      <c r="G19" s="3">
        <f t="shared" si="1"/>
        <v>5.2553846153846145E-2</v>
      </c>
      <c r="H19" s="1" t="s">
        <v>31</v>
      </c>
      <c r="I19" s="1" t="s">
        <v>58</v>
      </c>
      <c r="J19" s="8"/>
    </row>
    <row r="20" spans="1:10">
      <c r="A20" s="1">
        <f t="shared" si="0"/>
        <v>19</v>
      </c>
      <c r="B20" s="1" t="s">
        <v>53</v>
      </c>
      <c r="C20" s="1"/>
      <c r="D20" s="1" t="s">
        <v>29</v>
      </c>
      <c r="E20" s="1">
        <v>1</v>
      </c>
      <c r="F20" s="5">
        <v>0</v>
      </c>
      <c r="G20" s="3">
        <f t="shared" si="1"/>
        <v>0</v>
      </c>
      <c r="H20" s="1" t="s">
        <v>34</v>
      </c>
      <c r="I20" s="1" t="s">
        <v>58</v>
      </c>
      <c r="J20" s="8"/>
    </row>
    <row r="22" spans="1:10">
      <c r="G22" s="4">
        <f>SUM(G2:G20)</f>
        <v>83.582976923076927</v>
      </c>
    </row>
    <row r="23" spans="1:10" ht="16.5">
      <c r="B23" s="9"/>
      <c r="C23" s="9"/>
      <c r="D23" s="9"/>
      <c r="E23" s="9"/>
      <c r="F23" s="9"/>
      <c r="G23" s="9"/>
      <c r="H23" s="9"/>
      <c r="I23" s="7"/>
      <c r="J23" s="7"/>
    </row>
  </sheetData>
  <mergeCells count="1">
    <mergeCell ref="B23:H2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C24" sqref="C24"/>
    </sheetView>
  </sheetViews>
  <sheetFormatPr defaultRowHeight="14.25"/>
  <cols>
    <col min="1" max="1" width="5.5" style="2" customWidth="1"/>
    <col min="2" max="2" width="17.25" style="2" bestFit="1" customWidth="1"/>
    <col min="3" max="3" width="26.5" style="2" customWidth="1"/>
    <col min="4" max="4" width="40.5" style="2" bestFit="1" customWidth="1"/>
    <col min="5" max="5" width="9" style="2"/>
    <col min="6" max="6" width="9" style="6" hidden="1" customWidth="1"/>
    <col min="7" max="7" width="9" style="4" hidden="1" customWidth="1"/>
    <col min="8" max="8" width="18" style="2" customWidth="1"/>
    <col min="9" max="9" width="14.375" style="2" customWidth="1"/>
    <col min="10" max="16384" width="9" style="2"/>
  </cols>
  <sheetData>
    <row r="1" spans="1:9">
      <c r="A1" s="1"/>
      <c r="B1" s="1" t="s">
        <v>0</v>
      </c>
      <c r="C1" s="1" t="s">
        <v>42</v>
      </c>
      <c r="D1" s="1" t="s">
        <v>1</v>
      </c>
      <c r="E1" s="1" t="s">
        <v>2</v>
      </c>
      <c r="F1" s="5" t="s">
        <v>3</v>
      </c>
      <c r="G1" s="3" t="s">
        <v>40</v>
      </c>
      <c r="H1" s="1" t="s">
        <v>39</v>
      </c>
    </row>
    <row r="2" spans="1:9">
      <c r="A2" s="1">
        <f>ROW()-1</f>
        <v>1</v>
      </c>
      <c r="B2" s="1" t="s">
        <v>4</v>
      </c>
      <c r="C2" s="1" t="s">
        <v>49</v>
      </c>
      <c r="D2" s="1" t="s">
        <v>5</v>
      </c>
      <c r="E2" s="1">
        <v>1</v>
      </c>
      <c r="F2" s="5">
        <f>200/6.5</f>
        <v>30.76923076923077</v>
      </c>
      <c r="G2" s="3">
        <f>E2*F2</f>
        <v>30.76923076923077</v>
      </c>
      <c r="H2" s="1" t="s">
        <v>36</v>
      </c>
      <c r="I2" s="2" t="s">
        <v>56</v>
      </c>
    </row>
    <row r="3" spans="1:9">
      <c r="A3" s="1">
        <f t="shared" ref="A3:A20" si="0">ROW()-1</f>
        <v>2</v>
      </c>
      <c r="B3" s="1" t="s">
        <v>6</v>
      </c>
      <c r="C3" s="1" t="s">
        <v>50</v>
      </c>
      <c r="D3" s="1" t="s">
        <v>7</v>
      </c>
      <c r="E3" s="1">
        <v>1</v>
      </c>
      <c r="F3" s="5">
        <f>250/6.5</f>
        <v>38.46153846153846</v>
      </c>
      <c r="G3" s="3">
        <f t="shared" ref="G3:G20" si="1">E3*F3</f>
        <v>38.46153846153846</v>
      </c>
      <c r="H3" s="1" t="s">
        <v>36</v>
      </c>
      <c r="I3" s="2" t="s">
        <v>56</v>
      </c>
    </row>
    <row r="4" spans="1:9">
      <c r="A4" s="1">
        <f t="shared" si="0"/>
        <v>3</v>
      </c>
      <c r="B4" s="1" t="s">
        <v>47</v>
      </c>
      <c r="C4" s="1" t="s">
        <v>46</v>
      </c>
      <c r="D4" s="1" t="s">
        <v>44</v>
      </c>
      <c r="E4" s="1">
        <v>1</v>
      </c>
      <c r="F4" s="5">
        <f>25/6.5</f>
        <v>3.8461538461538463</v>
      </c>
      <c r="G4" s="3">
        <f t="shared" si="1"/>
        <v>3.8461538461538463</v>
      </c>
      <c r="H4" s="1" t="s">
        <v>35</v>
      </c>
    </row>
    <row r="5" spans="1:9">
      <c r="A5" s="1">
        <f t="shared" si="0"/>
        <v>4</v>
      </c>
      <c r="B5" s="1" t="s">
        <v>8</v>
      </c>
      <c r="C5" s="1"/>
      <c r="D5" s="1" t="s">
        <v>10</v>
      </c>
      <c r="E5" s="1">
        <v>1</v>
      </c>
      <c r="F5" s="5">
        <f>1/6.5</f>
        <v>0.15384615384615385</v>
      </c>
      <c r="G5" s="3">
        <f t="shared" si="1"/>
        <v>0.15384615384615385</v>
      </c>
      <c r="H5" s="1" t="s">
        <v>35</v>
      </c>
    </row>
    <row r="6" spans="1:9">
      <c r="A6" s="1">
        <f t="shared" si="0"/>
        <v>5</v>
      </c>
      <c r="B6" s="1" t="s">
        <v>30</v>
      </c>
      <c r="C6" s="1"/>
      <c r="D6" s="1" t="s">
        <v>41</v>
      </c>
      <c r="E6" s="1">
        <v>1</v>
      </c>
      <c r="F6" s="5">
        <f>18/60/6.5</f>
        <v>4.6153846153846149E-2</v>
      </c>
      <c r="G6" s="3">
        <f t="shared" si="1"/>
        <v>4.6153846153846149E-2</v>
      </c>
      <c r="H6" s="1" t="s">
        <v>38</v>
      </c>
    </row>
    <row r="7" spans="1:9">
      <c r="A7" s="1">
        <f t="shared" si="0"/>
        <v>6</v>
      </c>
      <c r="B7" s="1" t="s">
        <v>9</v>
      </c>
      <c r="C7" s="1"/>
      <c r="D7" s="1" t="s">
        <v>13</v>
      </c>
      <c r="E7" s="1">
        <v>1</v>
      </c>
      <c r="F7" s="5">
        <v>1E-4</v>
      </c>
      <c r="G7" s="3">
        <f t="shared" si="1"/>
        <v>1E-4</v>
      </c>
      <c r="H7" s="1" t="s">
        <v>36</v>
      </c>
    </row>
    <row r="8" spans="1:9">
      <c r="A8" s="1">
        <f t="shared" si="0"/>
        <v>7</v>
      </c>
      <c r="B8" s="1" t="s">
        <v>11</v>
      </c>
      <c r="C8" s="1" t="s">
        <v>48</v>
      </c>
      <c r="D8" s="1" t="s">
        <v>14</v>
      </c>
      <c r="E8" s="1">
        <v>1</v>
      </c>
      <c r="F8" s="5">
        <v>2.4</v>
      </c>
      <c r="G8" s="3">
        <f t="shared" si="1"/>
        <v>2.4</v>
      </c>
      <c r="H8" s="1" t="s">
        <v>34</v>
      </c>
      <c r="I8" s="2" t="s">
        <v>56</v>
      </c>
    </row>
    <row r="9" spans="1:9">
      <c r="A9" s="1">
        <f t="shared" si="0"/>
        <v>8</v>
      </c>
      <c r="B9" s="1" t="s">
        <v>12</v>
      </c>
      <c r="C9" s="1" t="s">
        <v>48</v>
      </c>
      <c r="D9" s="1" t="s">
        <v>14</v>
      </c>
      <c r="E9" s="1">
        <v>1</v>
      </c>
      <c r="F9" s="5">
        <v>2.5</v>
      </c>
      <c r="G9" s="3">
        <f t="shared" si="1"/>
        <v>2.5</v>
      </c>
      <c r="H9" s="1" t="s">
        <v>34</v>
      </c>
      <c r="I9" s="2" t="s">
        <v>56</v>
      </c>
    </row>
    <row r="10" spans="1:9">
      <c r="A10" s="1">
        <f t="shared" si="0"/>
        <v>9</v>
      </c>
      <c r="B10" s="1" t="s">
        <v>16</v>
      </c>
      <c r="C10" s="1" t="s">
        <v>54</v>
      </c>
      <c r="D10" s="1" t="s">
        <v>17</v>
      </c>
      <c r="E10" s="1">
        <v>1</v>
      </c>
      <c r="F10" s="5">
        <f>7.35/6.5</f>
        <v>1.1307692307692307</v>
      </c>
      <c r="G10" s="3">
        <f t="shared" si="1"/>
        <v>1.1307692307692307</v>
      </c>
      <c r="H10" s="1" t="s">
        <v>32</v>
      </c>
      <c r="I10" s="2" t="s">
        <v>56</v>
      </c>
    </row>
    <row r="11" spans="1:9">
      <c r="A11" s="1">
        <f t="shared" si="0"/>
        <v>10</v>
      </c>
      <c r="B11" s="1" t="s">
        <v>15</v>
      </c>
      <c r="C11" s="1" t="s">
        <v>55</v>
      </c>
      <c r="D11" s="1" t="s">
        <v>17</v>
      </c>
      <c r="E11" s="1">
        <v>1</v>
      </c>
      <c r="F11" s="5">
        <f>8.39/6.5</f>
        <v>1.2907692307692309</v>
      </c>
      <c r="G11" s="3">
        <f t="shared" si="1"/>
        <v>1.2907692307692309</v>
      </c>
      <c r="H11" s="1" t="s">
        <v>33</v>
      </c>
      <c r="I11" s="2" t="s">
        <v>56</v>
      </c>
    </row>
    <row r="12" spans="1:9">
      <c r="A12" s="1">
        <f t="shared" si="0"/>
        <v>11</v>
      </c>
      <c r="B12" s="1" t="s">
        <v>18</v>
      </c>
      <c r="C12" s="1"/>
      <c r="D12" s="1" t="s">
        <v>19</v>
      </c>
      <c r="E12" s="1">
        <v>1</v>
      </c>
      <c r="F12" s="5">
        <f>15/6.5</f>
        <v>2.3076923076923075</v>
      </c>
      <c r="G12" s="3">
        <f t="shared" si="1"/>
        <v>2.3076923076923075</v>
      </c>
      <c r="H12" s="1" t="s">
        <v>37</v>
      </c>
    </row>
    <row r="13" spans="1:9">
      <c r="A13" s="1">
        <f t="shared" si="0"/>
        <v>12</v>
      </c>
      <c r="B13" s="1" t="s">
        <v>24</v>
      </c>
      <c r="C13" s="1" t="s">
        <v>51</v>
      </c>
      <c r="D13" s="1" t="s">
        <v>52</v>
      </c>
      <c r="E13" s="1">
        <v>1</v>
      </c>
      <c r="F13" s="5">
        <f>2.4/6.5</f>
        <v>0.3692307692307692</v>
      </c>
      <c r="G13" s="3">
        <f>E13*F13</f>
        <v>0.3692307692307692</v>
      </c>
      <c r="H13" s="1" t="s">
        <v>31</v>
      </c>
    </row>
    <row r="14" spans="1:9">
      <c r="A14" s="1">
        <f t="shared" si="0"/>
        <v>13</v>
      </c>
      <c r="B14" s="1" t="s">
        <v>20</v>
      </c>
      <c r="C14" s="1"/>
      <c r="D14" s="1" t="s">
        <v>22</v>
      </c>
      <c r="E14" s="1">
        <v>6</v>
      </c>
      <c r="F14" s="5">
        <f>0.2/6.5</f>
        <v>3.0769230769230771E-2</v>
      </c>
      <c r="G14" s="3">
        <f t="shared" si="1"/>
        <v>0.18461538461538463</v>
      </c>
      <c r="H14" s="1" t="s">
        <v>31</v>
      </c>
    </row>
    <row r="15" spans="1:9">
      <c r="A15" s="1">
        <f t="shared" si="0"/>
        <v>14</v>
      </c>
      <c r="B15" s="1" t="s">
        <v>20</v>
      </c>
      <c r="C15" s="1"/>
      <c r="D15" s="1" t="s">
        <v>21</v>
      </c>
      <c r="E15" s="1">
        <v>4</v>
      </c>
      <c r="F15" s="5">
        <f>0.05/6.5</f>
        <v>7.6923076923076927E-3</v>
      </c>
      <c r="G15" s="3">
        <f t="shared" si="1"/>
        <v>3.0769230769230771E-2</v>
      </c>
      <c r="H15" s="1" t="s">
        <v>31</v>
      </c>
    </row>
    <row r="16" spans="1:9">
      <c r="A16" s="1">
        <f t="shared" si="0"/>
        <v>15</v>
      </c>
      <c r="B16" s="1" t="s">
        <v>20</v>
      </c>
      <c r="C16" s="1"/>
      <c r="D16" s="1" t="s">
        <v>23</v>
      </c>
      <c r="E16" s="1">
        <v>4</v>
      </c>
      <c r="F16" s="5">
        <f>0.06/6.5</f>
        <v>9.2307692307692299E-3</v>
      </c>
      <c r="G16" s="3">
        <f t="shared" si="1"/>
        <v>3.692307692307692E-2</v>
      </c>
      <c r="H16" s="1" t="s">
        <v>31</v>
      </c>
    </row>
    <row r="17" spans="1:8">
      <c r="A17" s="1">
        <f t="shared" si="0"/>
        <v>16</v>
      </c>
      <c r="B17" s="1" t="s">
        <v>25</v>
      </c>
      <c r="C17" s="1"/>
      <c r="D17" s="1" t="s">
        <v>27</v>
      </c>
      <c r="E17" s="1">
        <v>14</v>
      </c>
      <c r="F17" s="5">
        <v>1E-4</v>
      </c>
      <c r="G17" s="3">
        <f t="shared" si="1"/>
        <v>1.4E-3</v>
      </c>
      <c r="H17" s="1" t="s">
        <v>31</v>
      </c>
    </row>
    <row r="18" spans="1:8">
      <c r="A18" s="1">
        <f t="shared" si="0"/>
        <v>17</v>
      </c>
      <c r="B18" s="1" t="s">
        <v>25</v>
      </c>
      <c r="C18" s="1"/>
      <c r="D18" s="1" t="s">
        <v>26</v>
      </c>
      <c r="E18" s="1">
        <v>4</v>
      </c>
      <c r="F18" s="5">
        <f>2/1000/6.5</f>
        <v>3.076923076923077E-4</v>
      </c>
      <c r="G18" s="3">
        <f t="shared" si="1"/>
        <v>1.2307692307692308E-3</v>
      </c>
      <c r="H18" s="1" t="s">
        <v>31</v>
      </c>
    </row>
    <row r="19" spans="1:8">
      <c r="A19" s="1">
        <f t="shared" si="0"/>
        <v>18</v>
      </c>
      <c r="B19" s="1" t="s">
        <v>25</v>
      </c>
      <c r="C19" s="1"/>
      <c r="D19" s="1" t="s">
        <v>28</v>
      </c>
      <c r="E19" s="1">
        <v>4</v>
      </c>
      <c r="F19" s="5">
        <f>4.27/50/6.5</f>
        <v>1.3138461538461536E-2</v>
      </c>
      <c r="G19" s="3">
        <f t="shared" si="1"/>
        <v>5.2553846153846145E-2</v>
      </c>
      <c r="H19" s="1" t="s">
        <v>31</v>
      </c>
    </row>
    <row r="20" spans="1:8">
      <c r="A20" s="1">
        <f t="shared" si="0"/>
        <v>19</v>
      </c>
      <c r="B20" s="1" t="s">
        <v>53</v>
      </c>
      <c r="C20" s="1"/>
      <c r="D20" s="1" t="s">
        <v>29</v>
      </c>
      <c r="E20" s="1">
        <v>1</v>
      </c>
      <c r="F20" s="5">
        <v>0</v>
      </c>
      <c r="G20" s="3">
        <f t="shared" si="1"/>
        <v>0</v>
      </c>
      <c r="H20" s="1" t="s">
        <v>34</v>
      </c>
    </row>
    <row r="22" spans="1:8">
      <c r="G22" s="4">
        <f>SUM(G2:G20)</f>
        <v>83.582976923076927</v>
      </c>
    </row>
    <row r="23" spans="1:8" ht="16.5">
      <c r="B23" s="9"/>
      <c r="C23" s="9"/>
      <c r="D23" s="9"/>
      <c r="E23" s="9"/>
      <c r="F23" s="9"/>
      <c r="G23" s="9"/>
      <c r="H23" s="9"/>
    </row>
  </sheetData>
  <mergeCells count="1">
    <mergeCell ref="B23:H2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SC6104-6311</vt:lpstr>
      <vt:lpstr>SC6104-6312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2024-05-13T02:09:25Z</dcterms:modified>
</cp:coreProperties>
</file>