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noa.vallini\Desktop\Noa\"/>
    </mc:Choice>
  </mc:AlternateContent>
  <xr:revisionPtr revIDLastSave="0" documentId="13_ncr:1_{FD65906D-5BEA-41EC-A2D7-D260F713E22F}" xr6:coauthVersionLast="47" xr6:coauthVersionMax="47" xr10:uidLastSave="{00000000-0000-0000-0000-000000000000}"/>
  <bookViews>
    <workbookView xWindow="-120" yWindow="-120" windowWidth="29040" windowHeight="15840" tabRatio="500" xr2:uid="{00000000-000D-0000-FFFF-FFFF00000000}"/>
  </bookViews>
  <sheets>
    <sheet name="Sheet2" sheetId="4" r:id="rId1"/>
    <sheet name="Resultate" sheetId="1" r:id="rId2"/>
  </sheets>
  <definedNames>
    <definedName name="_xlnm._FilterDatabase" localSheetId="1" hidden="1">Resultate!$A$303:$L$328</definedName>
  </definedNames>
  <calcPr calcId="191028" concurrentCalc="0"/>
  <pivotCaches>
    <pivotCache cacheId="18" r:id="rId3"/>
  </pivotCache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1" i="1" l="1" a="1"/>
  <c r="B1" i="1"/>
  <c r="L304" i="1"/>
  <c r="L306" i="1"/>
  <c r="L308" i="1"/>
  <c r="L307" i="1"/>
  <c r="L305" i="1"/>
  <c r="K304" i="1"/>
  <c r="K306" i="1"/>
  <c r="K308" i="1"/>
  <c r="K307" i="1"/>
  <c r="K305" i="1"/>
  <c r="J304" i="1"/>
  <c r="J306" i="1"/>
  <c r="J308" i="1"/>
  <c r="J307" i="1"/>
  <c r="J305" i="1"/>
  <c r="D307" i="1"/>
  <c r="D305" i="1"/>
  <c r="E305" i="1"/>
  <c r="E307" i="1"/>
  <c r="F316" i="1"/>
  <c r="F314" i="1"/>
  <c r="F304" i="1"/>
  <c r="F306" i="1"/>
  <c r="F308" i="1"/>
  <c r="F307" i="1"/>
  <c r="F305" i="1"/>
  <c r="G304" i="1"/>
  <c r="G306" i="1"/>
  <c r="G308" i="1"/>
  <c r="G307" i="1"/>
  <c r="G305" i="1"/>
  <c r="H320" i="1"/>
  <c r="H318" i="1"/>
  <c r="H316" i="1"/>
  <c r="H314" i="1"/>
  <c r="H304" i="1"/>
  <c r="H306" i="1"/>
  <c r="H308" i="1"/>
  <c r="H307" i="1"/>
  <c r="H305" i="1"/>
  <c r="I320" i="1"/>
  <c r="I318" i="1"/>
  <c r="I316" i="1"/>
  <c r="I314" i="1"/>
  <c r="I304" i="1"/>
  <c r="I306" i="1"/>
  <c r="I308" i="1"/>
  <c r="I307" i="1"/>
  <c r="I305" i="1"/>
  <c r="C307" i="1"/>
  <c r="C305" i="1"/>
  <c r="B304" i="1"/>
  <c r="B306" i="1"/>
  <c r="B308" i="1"/>
  <c r="B307" i="1"/>
  <c r="B305" i="1"/>
  <c r="A3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<sst xmlns="http://schemas.openxmlformats.org/spreadsheetml/2006/main" count="1394" uniqueCount="204">
  <si>
    <t>Antwort-ID</t>
  </si>
  <si>
    <t>Alter</t>
  </si>
  <si>
    <t>Geschlecht</t>
  </si>
  <si>
    <t>Ausbildungsmodell</t>
  </si>
  <si>
    <t>BM-Ausrichtung</t>
  </si>
  <si>
    <t>Psychisches Wohlbefinden</t>
  </si>
  <si>
    <t>Diagnose</t>
  </si>
  <si>
    <t>Wo bereits hilfe geholt</t>
  </si>
  <si>
    <t>Betracht fuer Hilfe</t>
  </si>
  <si>
    <t>Wissenstandpunkt</t>
  </si>
  <si>
    <t>Uebereinstimmung</t>
  </si>
  <si>
    <t>Zufriedenheit</t>
  </si>
  <si>
    <t>Wuensche</t>
  </si>
  <si>
    <t>21+</t>
  </si>
  <si>
    <t>m</t>
  </si>
  <si>
    <t>BM2</t>
  </si>
  <si>
    <t>GESO</t>
  </si>
  <si>
    <t>keine</t>
  </si>
  <si>
    <t>noch nie</t>
  </si>
  <si>
    <t>Schulsozialdienst</t>
  </si>
  <si>
    <t>19-20</t>
  </si>
  <si>
    <t>BM1</t>
  </si>
  <si>
    <t>TALS</t>
  </si>
  <si>
    <t>Psychologe</t>
  </si>
  <si>
    <t>Ein wenig entgegenkommen und auch erwähnen wie man Hilfe kriegen kann, vor allem nach dem Lockdown wäre dies meiner Meinung nach wichtig gewesen.</t>
  </si>
  <si>
    <t>Familie</t>
  </si>
  <si>
    <t>Arbeitgeber</t>
  </si>
  <si>
    <t>Freunde</t>
  </si>
  <si>
    <t>15-16</t>
  </si>
  <si>
    <t>Eine Schulsozialarbeit</t>
  </si>
  <si>
    <t>17-18</t>
  </si>
  <si>
    <t>Depression</t>
  </si>
  <si>
    <t>Offener Umgang mit psychischen Problemen</t>
  </si>
  <si>
    <t>Liebeskummer</t>
  </si>
  <si>
    <t>k.A</t>
  </si>
  <si>
    <t>andere (fehlendes vertrauen an menschen)</t>
  </si>
  <si>
    <t>Für viele Menschen ist es schwierig psychische Probleme anzusprechen. In der Schule kann man nicht wirklich darüber reden, Fachlehrer haben nie Zeit oder interessieren sich nur für ihr Fach. Ich würde es gut finden, wenn man von der Schule mehr Mut bekommt, sich Hilfe zu holen. Ich persönlich scheue mich sehr davor.</t>
  </si>
  <si>
    <t>Angststoerungen</t>
  </si>
  <si>
    <t>Beratung? Ich war noch nie in dieser Situation und kann daher keine Aussage geben.</t>
  </si>
  <si>
    <t>Hausarzt</t>
  </si>
  <si>
    <t>.</t>
  </si>
  <si>
    <t>ADHS</t>
  </si>
  <si>
    <t>Bei stressigen Schulwochen könnte die Klassenlehrperson das Gespräch mit der Klasse suchen, um nach dem Wohlbefinden zu fragen.</t>
  </si>
  <si>
    <t>Psychologen an der Schule</t>
  </si>
  <si>
    <t>w</t>
  </si>
  <si>
    <t>Man will die Schule nicht mit einbeziehen und nicht wollen das es die Mehrheit erfährt.</t>
  </si>
  <si>
    <t>Mehr Aufklärung</t>
  </si>
  <si>
    <t>Auf jeden Fall mehr als im Moment! Aufklärung fehlt und wir würden gefühlt auch keine Hilfe kriegen.</t>
  </si>
  <si>
    <t>Mehr Hilfe und Unterstützung.</t>
  </si>
  <si>
    <t>nicht gelabeld</t>
  </si>
  <si>
    <t>Essstoerungen</t>
  </si>
  <si>
    <t>Mehr hilfe und Nachfragen von lehrpersonen</t>
  </si>
  <si>
    <t>Bezugspersonen, Mehr auf Schueler eingehen, Druck nehmen/entlasten nicht noch mehr aufgleisen</t>
  </si>
  <si>
    <t>Lehrperson</t>
  </si>
  <si>
    <t>Information über solche Angebote</t>
  </si>
  <si>
    <t>so belassen wie dies gehandhabt wird</t>
  </si>
  <si>
    <t>Ich denke es sollte mehr darüber gesprochen werden. Vor allem Leistungsdruck wird meiner Meinung nach zu wenig thematisiert.</t>
  </si>
  <si>
    <t>20-21</t>
  </si>
  <si>
    <t>Beratungsstunde Schulpsycholog, viele Jugendliche gehen nicht zum Psycholog wegen den Kosten und dies ist schade</t>
  </si>
  <si>
    <t>Es kommen mir zu diesem Punkt keine Verbesserungsvorschläge in Sinn.</t>
  </si>
  <si>
    <t>Depressionen</t>
  </si>
  <si>
    <t>Ich würde wünschen, dass es die Schule klarer macht, statt nur ein paar Plakate in dem Gang zu hängen</t>
  </si>
  <si>
    <t>Freundin</t>
  </si>
  <si>
    <t>Einfacher Zugang zur Hilfe, unkomplizierte Kontaktaufnahme</t>
  </si>
  <si>
    <t>Ich habe keine weiteren Wünsche</t>
  </si>
  <si>
    <t>Das die Lehrer mehr auf unsere psychische Gesundheit eingehen und wir vor allem von unserer Klassenlehrperson mehr Unterstützung erhalten.</t>
  </si>
  <si>
    <t>Gutes Verstaendnis der akyuellen Lage, Langsames und angenehmes Vorgehen, Schueler und Lehrer sollen es in allen Faellen beruecksichtigen</t>
  </si>
  <si>
    <t>Ich habe noch nie wirklich über die Unterstützung der Schule nachgedacht. Meistens wenn ich ein Problem habe wende ich mich an meine Freunde oder Familie</t>
  </si>
  <si>
    <t>idk</t>
  </si>
  <si>
    <t>garnichts</t>
  </si>
  <si>
    <t>Nikotin &amp; Ritalin</t>
  </si>
  <si>
    <t>Brauche keine psychische Hilfe von Ihnen, wäre dennoch gut, hätten wir kompetente Lehrer, die einen anständigen Unterricht führen würden. Seit dem der Unterricht wieder vorort statt findet, kommen Lehrer nicht mehr mit den Schülern klar und verteilet Ermahnige und Verwies als wäreds flettere amigo, verdammti puure eif.</t>
  </si>
  <si>
    <t>Grundsätzlich nicht mehr als das sie schon anbieten. Eventuell könnten Sie ein Factsheet zusammenstellen für Austauschgruppen, Fachstellen, und wo man sich sonst noch Hilfe holen kann - egal für was. Diese Factsheet könnte man den Lernenden abgeben und auf die Website laden.</t>
  </si>
  <si>
    <t>nichts</t>
  </si>
  <si>
    <t>mehr auf diese Thema aufmmerksam machen indem sie bestimmte anlaufstellen klar und unverbindlich mitteilen</t>
  </si>
  <si>
    <t>Posttraumatische Belastungsstoerung</t>
  </si>
  <si>
    <t>Dass es nicht wie Sonderangebote gibt, sondern dass Lehrer, die psychische Gesundheit der Schüler vor Augen hat und so auch jenachdem den Leistungsdruck und Prüfungsdaten bereit sind zu verschieben und allgemein bereit sind auf die Schüler einzugehen.</t>
  </si>
  <si>
    <t>Kirche</t>
  </si>
  <si>
    <t>Ich weiss es nicht da ich noch nie psychische Probleme hatte</t>
  </si>
  <si>
    <t>Ich würde mir wünschen, dass dieses Thema noch während der Lektionen besser angesprochen wird</t>
  </si>
  <si>
    <t>Motivationscoach</t>
  </si>
  <si>
    <t>Ich würde gerne mit Lehrpersonen über Probleme reden.</t>
  </si>
  <si>
    <t>mehr dinge während der Stunde die ablenken</t>
  </si>
  <si>
    <t>Ich habe keine Wünsche</t>
  </si>
  <si>
    <t>Aufklärungstag welche Diagnosen es gibt was dagegen helfen kann, Unterztuetzung bei Problemen und eine transparente kommentierte Hilfe Station</t>
  </si>
  <si>
    <t>ADS</t>
  </si>
  <si>
    <t>Ich denke die momentane unterstützung ist ok</t>
  </si>
  <si>
    <t>als Fach mentale Gesundheit/Selfcare, etc.</t>
  </si>
  <si>
    <t>Information</t>
  </si>
  <si>
    <t>Besser Kommunikation, wo man sich melden kann</t>
  </si>
  <si>
    <t>Freund</t>
  </si>
  <si>
    <t>Eventuell in Sozialwissenschaften das Thema Umgang mit Stress und Druck am Anfang des Schuljahres behandeln.</t>
  </si>
  <si>
    <t>Ich wusste nicht, dass es einen Schulpsychologe gibt.</t>
  </si>
  <si>
    <t>mehr Informationen darüber, habe von Sozialarbeiterin nur erfahren für meine BMA. Evt. auch Sitz an der BBW</t>
  </si>
  <si>
    <t>Eine E-mail-Adresse, wo man seine psychischen Anliegen äussern kann und schnellstmöglich Antworten für eine eventuelle Lösung erhält.</t>
  </si>
  <si>
    <t>Feunde</t>
  </si>
  <si>
    <t>Das man sich von sinnlosen Fächern, welche einem nur Angst einjagen suspendieren lassen kann... doofe Naturwissenschaften.</t>
  </si>
  <si>
    <t>Schwierig zu sagen, da ich aktuell nicht betroffen bin und die Schule generell nicht meine Anlaufstelle wäre.</t>
  </si>
  <si>
    <t>Aufklareung des Angebots</t>
  </si>
  <si>
    <t>momentan nichts</t>
  </si>
  <si>
    <t>sehr schwer zu sagen, da ich noch nie etwas gebraucht habe. Ich weiss nicht wirklich was es schon gibt und kann nicht sagen, was ich mir in so einer Situation wünschen würde.</t>
  </si>
  <si>
    <t>jemanden zum reden</t>
  </si>
  <si>
    <t>Kann keine Wünsche aufzählen, da ich mich nicht so auskenne mit den Angebote unserer Schule. Ich hoffe jedoch, dass diejenige die Hilfe holen genug Zeit und Verständnis bekommen. Vor allem auch Mut suche zu holen. Vielleicht sollte solche Unterstützungen öfters vorgestellt werden, weil die schnell nach einem oder mehreren Jahren untergehen und vergessenen gehen.</t>
  </si>
  <si>
    <t>Mögliche Seelensorgen Nummer falls es dies nicht schon gibt.</t>
  </si>
  <si>
    <t>Auf dieses Thema wird zu wenig aufmerksam gemacht.</t>
  </si>
  <si>
    <t>Eine gute Aufklärung und verständnis</t>
  </si>
  <si>
    <t>Buecher</t>
  </si>
  <si>
    <t>Internet</t>
  </si>
  <si>
    <t>Keine konkreten Ansprüche</t>
  </si>
  <si>
    <t>Essstoerungen,</t>
  </si>
  <si>
    <t>Mehr darüber reden.</t>
  </si>
  <si>
    <t>im Unterricht Miteinbeziehung</t>
  </si>
  <si>
    <t>keine Wuensche</t>
  </si>
  <si>
    <t>Die Unterstützung, die die Schule anbietet finde ich gut.</t>
  </si>
  <si>
    <t>Ich persönlich benötige keine Unterstützung im Moment, und unser Klassenlehrer hat uns darauf hingewiesen, dass es einen Schulsozialdienst und eine Schulpsychologin gibt. Und die Plakate, die im Klassenzimmer hängen, sind auch gut. Ich denke ich würde mir nur wünschen, dass unser Klassenlehrer explizit noch erwähnt, wie und wann man sich an den Dienst oder die Psychologin wenden kann, denn je nachdem wie schlecht es einer Person geht, hat sie keine Energie mehr, sich selber um die Beantwortung dieser Fragen zu kümmern.</t>
  </si>
  <si>
    <t>Perfektionismus</t>
  </si>
  <si>
    <t>Begleitung und Unterstützung bei akuten Probleme</t>
  </si>
  <si>
    <t>habe gemerkt das mehrere personen viel mühe mit prüfungsangst haben bzw einen starken druck verspüren und evt. dadurch die noten nicht so sind wie sie sein könnten, vieleicht könnte man dort unterstützen</t>
  </si>
  <si>
    <t>Ich würde mir wünschen, dass uns Schülern klar mitgeteilt wird, wo, wann und bei wem wir uns an der Schule Hilfe holen können.</t>
  </si>
  <si>
    <t>Copingstrategien</t>
  </si>
  <si>
    <t>Da ich privat in Therapie bin, muss ich derzeit keine schulischen Dienste in Anspruch nehmen, jedoch schätze ich es sehr, dass die Schule hilfe anbietet. Gerade in Anbetracht dessen, dass die BM2 zeitweise sehr stressig ist und disstress die Lebenssituation äusserst negativ beeinträchtigen kann.</t>
  </si>
  <si>
    <t>Wenn ein Lehrer Merkt das ein Schüller blaue Flecken oder andere Merkmale hat das er auf Ihn zu geht und Hilfe Anbieten.</t>
  </si>
  <si>
    <t>Ich würde mir eine Unterstützung in den verschiedene Fächern wünschen, weil wenn ich etwas im Unterricht nicht verstehe fühle ich mich automatisch nicht gut.</t>
  </si>
  <si>
    <t>Ich hole meine unterstützung von anderen, von dem her passt es.</t>
  </si>
  <si>
    <t>bpd</t>
  </si>
  <si>
    <t>Das am Anfang kommuniziert wird das man sich immer melden kann wenn etwas ist</t>
  </si>
  <si>
    <t>Man sollte die Angebote in der Klasse ansprechen, sodass jeder Schüler/jede Schülerin weiss, wo man sich Hilfe holen kann.</t>
  </si>
  <si>
    <t>Da ich nur ein Tag in der Woche hier schule habe, sehe ich die Lehrer sehr selten, daher kennen die Lehrer uns nicht sehr gut. Dies gibt eine Distanz zwischen Lehrer und Schüler. Ich fände es schön wenn man mal ein Gespräch mit dem Lehrer alleine hat, dass der Lehrer den Schüler besser kennenlernt.</t>
  </si>
  <si>
    <t>Mitarbeiter</t>
  </si>
  <si>
    <t>Ein Angebot für die, die es benötigen</t>
  </si>
  <si>
    <t>Ich finde die Unterstützung der Schule wie es ist sehr gut</t>
  </si>
  <si>
    <t>Ich persönlich brauche keine Unterstützung von der Schule.</t>
  </si>
  <si>
    <t>Auhören alles hochzuschaukeln. Wenn ich an Gespenster glaube und dann jeden Tag über Gespenster lese, mir Gedanken dazu mache etc. werden Gespenster real. Nicht, dass psychische Krankheiten nichts reales sind, aber sie werden mmn. zu schnell diagnostiziert. Es gibt im Leben ups und downs. Dass man jedes down identifizieren und diagnostizieren muss läuft für mich in die falsche Richtung. Immer wenn es runter geht weiss man, dass es auch wieder hochgehen wird. Und wenn es nur oben wäre, würde man das ganze nicht wertschätzen können. Viel Spass bei der Auswertung</t>
  </si>
  <si>
    <t>Ich fände es wichtig das klar kommuniziert wird, dass es so etwas überhaupt gibt. Mir war gar nicht bewusst das die Schule so etwas überhaupt anbietet.</t>
  </si>
  <si>
    <t>Mehr Informationen dazu von der Schule aus.</t>
  </si>
  <si>
    <t>non binaer</t>
  </si>
  <si>
    <t>mehr aufklärung über psychische probleme und anlaufstellen nennen</t>
  </si>
  <si>
    <t>bipolare stoerung</t>
  </si>
  <si>
    <t>einzelne Sprechstunden, das Thema im Fach SWS ansprechen</t>
  </si>
  <si>
    <t>Ich finde es sollte die Möglichkeit geben mit jemandem über seine Probleme reden zu können.</t>
  </si>
  <si>
    <t>Ich weiss es nicht, jedoch weiss ich auch gar nicht was sie momentan anbieten, denn der einzige Grund weshalb ich überhaupt weiss das sie Unterstützung anbieten ist wegen den Flyern im Gang. Ich würde es noch gut finden wenn sie mehr auf diese Unterstützung aufmerksam machen würden.</t>
  </si>
  <si>
    <t>ich finde die bbw macht das voll ok alles</t>
  </si>
  <si>
    <t>weis nicht</t>
  </si>
  <si>
    <t>mehr darüber in der schule zu lernen. zu lernen wie man die zeichen / symptome erkennt und damit umgehen kann, wo man sich zu welchem zeitpunkt welche hilfe holen kann. aber auch zu lernen wie man als aussenstehende/r damit umgehen kann / soll.</t>
  </si>
  <si>
    <t>die schule bringt zurzeit nichts zur förderung der psychischen gesundheit, im gegenteil sie verschlimmert diese noch durch stress.</t>
  </si>
  <si>
    <t>- Nicht nur immer gesagt bekommen „wie verstehen euch“ sondern auch handeln wenn Schüler mit einem Anliegen kommen</t>
  </si>
  <si>
    <t>Schulpsychiater, gibt es jedoch vermutlich schon</t>
  </si>
  <si>
    <t>Weniger Stress und mehr verständniss der Lehrpersonen</t>
  </si>
  <si>
    <t>mehr positive Ansaätze in Richtung Salutogenese.</t>
  </si>
  <si>
    <t>(pdf datei)</t>
  </si>
  <si>
    <t>M</t>
  </si>
  <si>
    <t>sehr schlecht (1)</t>
  </si>
  <si>
    <t>stimmen gar nicht ueberein (1)</t>
  </si>
  <si>
    <t>absolut unzufrieden (1)</t>
  </si>
  <si>
    <t>W</t>
  </si>
  <si>
    <t>schlecht (2)</t>
  </si>
  <si>
    <t>schlecht(2)</t>
  </si>
  <si>
    <t>Stimmen eher nicht ueberein (2)</t>
  </si>
  <si>
    <t>eher unzufrieden (2)</t>
  </si>
  <si>
    <t>Andere:</t>
  </si>
  <si>
    <t>eher schlecht (3)</t>
  </si>
  <si>
    <t>weder noch (3)</t>
  </si>
  <si>
    <t>Teilnehmer</t>
  </si>
  <si>
    <t>1x nicht gelabled</t>
  </si>
  <si>
    <t>1x keine Angabe</t>
  </si>
  <si>
    <t>neutral (4)</t>
  </si>
  <si>
    <t>gut (4)</t>
  </si>
  <si>
    <t>stimmen eher ueberein (4)</t>
  </si>
  <si>
    <t>zufrieden (4)</t>
  </si>
  <si>
    <t>eher gut (5)</t>
  </si>
  <si>
    <t>Keine</t>
  </si>
  <si>
    <t>Schulleitung</t>
  </si>
  <si>
    <t>sehr gut (5)</t>
  </si>
  <si>
    <t>stimmen ganz ueberein (5)</t>
  </si>
  <si>
    <t>sehr zufrieden (5)</t>
  </si>
  <si>
    <t>gut (6)</t>
  </si>
  <si>
    <t>Andere</t>
  </si>
  <si>
    <t>sehr gut (7)</t>
  </si>
  <si>
    <t>Psychologe/Psychiater</t>
  </si>
  <si>
    <t>2x ADS</t>
  </si>
  <si>
    <t>Ich habe noch nie Hilfe in Anspruch genommen</t>
  </si>
  <si>
    <t>Ritalin &amp; Nikotin</t>
  </si>
  <si>
    <t>andere (fehlendes Vertrauen in menschn)</t>
  </si>
  <si>
    <t>Motivations choach</t>
  </si>
  <si>
    <t>Internt</t>
  </si>
  <si>
    <t>Spalte1</t>
  </si>
  <si>
    <t>Spalte2</t>
  </si>
  <si>
    <t>Spalte3</t>
  </si>
  <si>
    <t>Spalte4</t>
  </si>
  <si>
    <t>Spalte5</t>
  </si>
  <si>
    <t>Spalte6</t>
  </si>
  <si>
    <t>Spalte7</t>
  </si>
  <si>
    <t>Spalte8</t>
  </si>
  <si>
    <t>Spalte9</t>
  </si>
  <si>
    <t>Spalte10</t>
  </si>
  <si>
    <t>Spalte11</t>
  </si>
  <si>
    <t>Spalte12</t>
  </si>
  <si>
    <t>Spalte13</t>
  </si>
  <si>
    <t>Spalte14</t>
  </si>
  <si>
    <t>Spalte15</t>
  </si>
  <si>
    <t>Spalte16</t>
  </si>
  <si>
    <t>Spalte17</t>
  </si>
  <si>
    <t>Total</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</si>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</sst>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b/>
      <sz val="15"/>
      <color theme="3"/>
      <name val="Calibri"/>
      <family val="2"/>
      <scheme val="minor"/>
    </font>
    <font>
      <u/>
      <sz val="12"/>
      <color theme="10"/>
      <name val="Calibri"/>
      <family val="2"/>
      <scheme val="minor"/>
    </font>
    <font>
      <b/>
      <sz val="13.5"/>
      <color theme="1"/>
      <name val="Calibri"/>
      <family val="2"/>
      <scheme val="minor"/>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tint="0.39997558519241921"/>
        <bgColor indexed="65"/>
      </patternFill>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7">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2" fillId="0" borderId="1" xfId="1"/>
    <xf numFmtId="0" fontId="3" fillId="0" borderId="0" xfId="2"/>
    <xf numFmtId="22" fontId="0" fillId="0" borderId="0" xfId="0" applyNumberFormat="1"/>
    <xf numFmtId="0" fontId="4" fillId="0" borderId="0" xfId="0" applyFont="1"/>
    <xf numFmtId="0" fontId="1" fillId="3" borderId="0" xfId="4"/>
    <xf numFmtId="22" fontId="1" fillId="3" borderId="0" xfId="4" applyNumberFormat="1"/>
    <xf numFmtId="0" fontId="1" fillId="2" borderId="0" xfId="3"/>
    <xf numFmtId="0" fontId="0" fillId="3" borderId="0" xfId="4" applyFont="1"/>
    <xf numFmtId="22" fontId="0" fillId="3" borderId="0" xfId="4" applyNumberFormat="1" applyFont="1"/>
    <xf numFmtId="22" fontId="0" fillId="2" borderId="0" xfId="3" applyNumberFormat="1" applyFont="1"/>
    <xf numFmtId="0" fontId="0" fillId="2" borderId="0" xfId="3" applyFont="1"/>
    <xf numFmtId="0" fontId="5" fillId="4" borderId="0" xfId="5"/>
    <xf numFmtId="0" fontId="6" fillId="5" borderId="0" xfId="6"/>
    <xf numFmtId="0" fontId="6" fillId="5" borderId="0" xfId="6" applyAlignment="1">
      <alignment horizontal="left" vertical="center"/>
    </xf>
    <xf numFmtId="22" fontId="5" fillId="4" borderId="0" xfId="5" applyNumberFormat="1"/>
    <xf numFmtId="22" fontId="6" fillId="5" borderId="0" xfId="6" applyNumberFormat="1"/>
    <xf numFmtId="22" fontId="1" fillId="2" borderId="0" xfId="3" applyNumberFormat="1"/>
    <xf numFmtId="0" fontId="1" fillId="2" borderId="0" xfId="3" applyAlignment="1">
      <alignment horizontal="left"/>
    </xf>
    <xf numFmtId="0" fontId="1" fillId="0" borderId="0" xfId="2" applyFont="1"/>
    <xf numFmtId="22" fontId="1" fillId="0" borderId="0" xfId="0" applyNumberFormat="1" applyFont="1"/>
    <xf numFmtId="0" fontId="1" fillId="0" borderId="0" xfId="0" applyFont="1"/>
    <xf numFmtId="0" fontId="0" fillId="0" borderId="0" xfId="0" pivotButton="1"/>
  </cellXfs>
  <cellStyles count="7">
    <cellStyle name="20% - Accent1" xfId="3" builtinId="30"/>
    <cellStyle name="60% - Accent1" xfId="4" builtinId="32"/>
    <cellStyle name="Good" xfId="5" builtinId="26"/>
    <cellStyle name="Heading 1" xfId="1" builtinId="16"/>
    <cellStyle name="Hyperlink" xfId="2" builtinId="8"/>
    <cellStyle name="Neutral" xfId="6" builtinId="28"/>
    <cellStyle name="Normal" xfId="0" builtinId="0"/>
  </cellStyles>
  <dxfs count="2">
    <dxf>
      <numFmt numFmtId="27" formatCode="dd/mm/yyyy\ hh:mm"/>
    </dxf>
    <dxf>
      <numFmt numFmtId="27" formatCode="dd/mm/yyyy\ hh:mm"/>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[BMA Umfrage Tabelle - Kopie.xlsx]Sheet2!PivotTable2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dLbls>
          <c:showLegendKey val="0"/>
          <c:showVal val="0"/>
          <c:showCatName val="0"/>
          <c:showSerName val="0"/>
          <c:showPercent val="0"/>
          <c:showBubbleSize val="0"/>
        </c:dLbls>
        <c:gapWidth val="219"/>
        <c:overlap val="-27"/>
        <c:axId val="671086432"/>
        <c:axId val="676346520"/>
      </c:barChart>
      <c:catAx>
        <c:axId val="671086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46520"/>
        <c:crosses val="autoZero"/>
        <c:auto val="1"/>
        <c:lblAlgn val="ctr"/>
        <c:lblOffset val="100"/>
        <c:noMultiLvlLbl val="0"/>
      </c:catAx>
      <c:valAx>
        <c:axId val="676346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086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685799</xdr:colOff>
      <xdr:row>0</xdr:row>
      <xdr:rowOff>200024</xdr:rowOff>
    </xdr:from>
    <xdr:to>
      <xdr:col>13</xdr:col>
      <xdr:colOff>114300</xdr:colOff>
      <xdr:row>21</xdr:row>
      <xdr:rowOff>66675</xdr:rowOff>
    </xdr:to>
    <xdr:graphicFrame macro="">
      <xdr:nvGraphicFramePr>
        <xdr:cNvPr id="2" name="Chart 1">
          <a:extLst>
            <a:ext uri="{FF2B5EF4-FFF2-40B4-BE49-F238E27FC236}">
              <a16:creationId xmlns:a16="http://schemas.microsoft.com/office/drawing/2014/main" id="{93BD905A-690A-4B5D-A820-8ABB489812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a Vallini  Intertek" refreshedDate="44579.452261458333" createdVersion="7" refreshedVersion="7" minRefreshableVersion="3" recordCount="297" xr:uid="{093E3A1F-567F-4E71-8669-A6E70E298C58}">
  <cacheSource type="worksheet">
    <worksheetSource name="Tabelle1[[Antwort-ID]:[Wuensche]]"/>
  </cacheSource>
  <cacheFields count="13">
    <cacheField name="Antwort-ID" numFmtId="0">
      <sharedItems containsBlank="1" containsMixedTypes="1" containsNumber="1" containsInteger="1" minValue="87824442" maxValue="885463478"/>
    </cacheField>
    <cacheField name="Alter" numFmtId="0">
      <sharedItems containsBlank="1" count="6">
        <s v="21+"/>
        <s v="19-20"/>
        <m/>
        <s v="15-16"/>
        <s v="17-18"/>
        <s v="20-21"/>
      </sharedItems>
    </cacheField>
    <cacheField name="Geschlecht" numFmtId="0">
      <sharedItems containsBlank="1" count="6">
        <s v="m"/>
        <m/>
        <s v="k.A"/>
        <s v="w"/>
        <s v="nicht gelabeld"/>
        <s v="non binaer"/>
      </sharedItems>
    </cacheField>
    <cacheField name="Ausbildungsmodell" numFmtId="0">
      <sharedItems containsBlank="1" count="3">
        <s v="BM2"/>
        <s v="BM1"/>
        <m/>
      </sharedItems>
    </cacheField>
    <cacheField name="BM-Ausrichtung" numFmtId="0">
      <sharedItems containsBlank="1" count="3">
        <s v="GESO"/>
        <s v="TALS"/>
        <m/>
      </sharedItems>
    </cacheField>
    <cacheField name="Psychisches Wohlbefinden" numFmtId="0">
      <sharedItems containsString="0" containsBlank="1" containsNumber="1" containsInteger="1" minValue="1" maxValue="7" count="8">
        <n v="6"/>
        <n v="2"/>
        <n v="4"/>
        <m/>
        <n v="1"/>
        <n v="5"/>
        <n v="3"/>
        <n v="7"/>
      </sharedItems>
    </cacheField>
    <cacheField name="Diagnose" numFmtId="0">
      <sharedItems containsBlank="1" count="14">
        <s v="keine"/>
        <m/>
        <s v="Depression"/>
        <s v="Liebeskummer"/>
        <s v="Angststoerungen"/>
        <s v="ADHS"/>
        <s v="Essstoerungen"/>
        <s v="Depressionen"/>
        <s v="Posttraumatische Belastungsstoerung"/>
        <s v="ADS"/>
        <s v="Essstoerungen,"/>
        <s v="Perfektionismus"/>
        <s v="bpd"/>
        <s v="bipolare stoerung"/>
      </sharedItems>
    </cacheField>
    <cacheField name="Wo bereits hilfe geholt" numFmtId="0">
      <sharedItems containsBlank="1" containsMixedTypes="1" containsNumber="1" containsInteger="1" minValue="147" maxValue="147" count="17">
        <s v="noch nie"/>
        <s v="Familie"/>
        <s v="Arbeitgeber"/>
        <s v="Psychologe"/>
        <s v="Freunde"/>
        <n v="147"/>
        <m/>
        <s v="Lehrperson"/>
        <s v="Hausarzt"/>
        <s v="Schulsozialdienst"/>
        <s v="Nikotin &amp; Ritalin"/>
        <s v="Kirche"/>
        <s v="Motivationscoach"/>
        <s v="Freund"/>
        <s v="Feunde"/>
        <s v="Buecher"/>
        <s v="Internet"/>
      </sharedItems>
    </cacheField>
    <cacheField name="Betracht fuer Hilfe" numFmtId="0">
      <sharedItems containsBlank="1" count="13">
        <s v="Schulsozialdienst"/>
        <s v="Psychologe"/>
        <s v="Familie"/>
        <s v="Freunde"/>
        <s v="keine"/>
        <m/>
        <s v="andere (fehlendes vertrauen an menschen)"/>
        <s v="Arbeitgeber"/>
        <s v="Hausarzt"/>
        <s v="Freundin"/>
        <s v="Lehrperson"/>
        <s v="Kirche"/>
        <s v="Mitarbeiter"/>
      </sharedItems>
    </cacheField>
    <cacheField name="Wissenstandpunkt" numFmtId="0">
      <sharedItems containsString="0" containsBlank="1" containsNumber="1" containsInteger="1" minValue="1" maxValue="5" count="6">
        <n v="1"/>
        <n v="3"/>
        <m/>
        <n v="4"/>
        <n v="2"/>
        <n v="5"/>
      </sharedItems>
    </cacheField>
    <cacheField name="Uebereinstimmung" numFmtId="0">
      <sharedItems containsString="0" containsBlank="1" containsNumber="1" containsInteger="1" minValue="1" maxValue="5" count="6">
        <n v="3"/>
        <m/>
        <n v="4"/>
        <n v="1"/>
        <n v="2"/>
        <n v="5"/>
      </sharedItems>
    </cacheField>
    <cacheField name="Zufriedenheit" numFmtId="0">
      <sharedItems containsString="0" containsBlank="1" containsNumber="1" containsInteger="1" minValue="1" maxValue="5" count="6">
        <n v="3"/>
        <n v="2"/>
        <m/>
        <n v="4"/>
        <n v="1"/>
        <n v="5"/>
      </sharedItems>
    </cacheField>
    <cacheField name="Wuensche" numFmtId="0">
      <sharedItems containsBlank="1" count="93" longText="1">
        <s v="keine"/>
        <s v="Ein wenig entgegenkommen und auch erwähnen wie man Hilfe kriegen kann, vor allem nach dem Lockdown wäre dies meiner Meinung nach wichtig gewesen."/>
        <m/>
        <s v="Eine Schulsozialarbeit"/>
        <s v="Offener Umgang mit psychischen Problemen"/>
        <s v="Für viele Menschen ist es schwierig psychische Probleme anzusprechen. In der Schule kann man nicht wirklich darüber reden, Fachlehrer haben nie Zeit oder interessieren sich nur für ihr Fach. Ich würde es gut finden, wenn man von der Schule mehr Mut bekommt, sich Hilfe zu holen. Ich persönlich scheue mich sehr davor."/>
        <s v="Beratung? Ich war noch nie in dieser Situation und kann daher keine Aussage geben."/>
        <s v="."/>
        <s v="Bei stressigen Schulwochen könnte die Klassenlehrperson das Gespräch mit der Klasse suchen, um nach dem Wohlbefinden zu fragen."/>
        <s v="Psychologen an der Schule"/>
        <s v="Man will die Schule nicht mit einbeziehen und nicht wollen das es die Mehrheit erfährt."/>
        <s v="Mehr Aufklärung"/>
        <s v="Auf jeden Fall mehr als im Moment! Aufklärung fehlt und wir würden gefühlt auch keine Hilfe kriegen."/>
        <s v="Mehr Hilfe und Unterstützung."/>
        <s v="Mehr hilfe und Nachfragen von lehrpersonen"/>
        <s v="Bezugspersonen, Mehr auf Schueler eingehen, Druck nehmen/entlasten nicht noch mehr aufgleisen"/>
        <s v="Information über solche Angebote"/>
        <s v="so belassen wie dies gehandhabt wird"/>
        <s v="Ich denke es sollte mehr darüber gesprochen werden. Vor allem Leistungsdruck wird meiner Meinung nach zu wenig thematisiert."/>
        <s v="Beratungsstunde Schulpsycholog, viele Jugendliche gehen nicht zum Psycholog wegen den Kosten und dies ist schade"/>
        <s v="Es kommen mir zu diesem Punkt keine Verbesserungsvorschläge in Sinn."/>
        <s v="Ich würde wünschen, dass es die Schule klarer macht, statt nur ein paar Plakate in dem Gang zu hängen"/>
        <s v="Einfacher Zugang zur Hilfe, unkomplizierte Kontaktaufnahme"/>
        <s v="Ich habe keine weiteren Wünsche"/>
        <s v="Das die Lehrer mehr auf unsere psychische Gesundheit eingehen und wir vor allem von unserer Klassenlehrperson mehr Unterstützung erhalten."/>
        <s v="Gutes Verstaendnis der akyuellen Lage, Langsames und angenehmes Vorgehen, Schueler und Lehrer sollen es in allen Faellen beruecksichtigen"/>
        <s v="Ich habe noch nie wirklich über die Unterstützung der Schule nachgedacht. Meistens wenn ich ein Problem habe wende ich mich an meine Freunde oder Familie"/>
        <s v="idk"/>
        <s v="garnichts"/>
        <s v="Brauche keine psychische Hilfe von Ihnen, wäre dennoch gut, hätten wir kompetente Lehrer, die einen anständigen Unterricht führen würden. Seit dem der Unterricht wieder vorort statt findet, kommen Lehrer nicht mehr mit den Schülern klar und verteilet Ermahnige und Verwies als wäreds flettere amigo, verdammti puure eif."/>
        <s v="Grundsätzlich nicht mehr als das sie schon anbieten. Eventuell könnten Sie ein Factsheet zusammenstellen für Austauschgruppen, Fachstellen, und wo man sich sonst noch Hilfe holen kann - egal für was. Diese Factsheet könnte man den Lernenden abgeben und auf die Website laden."/>
        <s v="nichts"/>
        <s v="mehr auf diese Thema aufmmerksam machen indem sie bestimmte anlaufstellen klar und unverbindlich mitteilen"/>
        <s v="Dass es nicht wie Sonderangebote gibt, sondern dass Lehrer, die psychische Gesundheit der Schüler vor Augen hat und so auch jenachdem den Leistungsdruck und Prüfungsdaten bereit sind zu verschieben und allgemein bereit sind auf die Schüler einzugehen."/>
        <s v="Ich weiss es nicht da ich noch nie psychische Probleme hatte"/>
        <s v="Ich würde mir wünschen, dass dieses Thema noch während der Lektionen besser angesprochen wird"/>
        <s v="Ich würde gerne mit Lehrpersonen über Probleme reden."/>
        <s v="mehr dinge während der Stunde die ablenken"/>
        <s v="Ich habe keine Wünsche"/>
        <s v="Aufklärungstag welche Diagnosen es gibt was dagegen helfen kann, Unterztuetzung bei Problemen und eine transparente kommentierte Hilfe Station"/>
        <s v="Ich denke die momentane unterstützung ist ok"/>
        <s v="als Fach mentale Gesundheit/Selfcare, etc."/>
        <s v="Information"/>
        <s v="Besser Kommunikation, wo man sich melden kann"/>
        <s v="Eventuell in Sozialwissenschaften das Thema Umgang mit Stress und Druck am Anfang des Schuljahres behandeln."/>
        <s v="Ich wusste nicht, dass es einen Schulpsychologe gibt."/>
        <s v="mehr Informationen darüber, habe von Sozialarbeiterin nur erfahren für meine BMA. Evt. auch Sitz an der BBW"/>
        <s v="Eine E-mail-Adresse, wo man seine psychischen Anliegen äussern kann und schnellstmöglich Antworten für eine eventuelle Lösung erhält."/>
        <s v="Das man sich von sinnlosen Fächern, welche einem nur Angst einjagen suspendieren lassen kann... doofe Naturwissenschaften."/>
        <s v="Schwierig zu sagen, da ich aktuell nicht betroffen bin und die Schule generell nicht meine Anlaufstelle wäre."/>
        <s v="Aufklareung des Angebots"/>
        <s v="momentan nichts"/>
        <s v="sehr schwer zu sagen, da ich noch nie etwas gebraucht habe. Ich weiss nicht wirklich was es schon gibt und kann nicht sagen, was ich mir in so einer Situation wünschen würde."/>
        <s v="jemanden zum reden"/>
        <s v="Kann keine Wünsche aufzählen, da ich mich nicht so auskenne mit den Angebote unserer Schule. Ich hoffe jedoch, dass diejenige die Hilfe holen genug Zeit und Verständnis bekommen. Vor allem auch Mut suche zu holen. Vielleicht sollte solche Unterstützungen öfters vorgestellt werden, weil die schnell nach einem oder mehreren Jahren untergehen und vergessenen gehen."/>
        <s v="Mögliche Seelensorgen Nummer falls es dies nicht schon gibt."/>
        <s v="Auf dieses Thema wird zu wenig aufmerksam gemacht."/>
        <s v="Eine gute Aufklärung und verständnis"/>
        <s v="Keine konkreten Ansprüche"/>
        <s v="Mehr darüber reden."/>
        <s v="im Unterricht Miteinbeziehung"/>
        <s v="keine Wuensche"/>
        <s v="Die Unterstützung, die die Schule anbietet finde ich gut."/>
        <s v="Ich persönlich benötige keine Unterstützung im Moment, und unser Klassenlehrer hat uns darauf hingewiesen, dass es einen Schulsozialdienst und eine Schulpsychologin gibt. Und die Plakate, die im Klassenzimmer hängen, sind auch gut. Ich denke ich würde mir nur wünschen, dass unser Klassenlehrer explizit noch erwähnt, wie und wann man sich an den Dienst oder die Psychologin wenden kann, denn je nachdem wie schlecht es einer Person geht, hat sie keine Energie mehr, sich selber um die Beantwortung dieser Fragen zu kümmern."/>
        <s v="Begleitung und Unterstützung bei akuten Probleme"/>
        <s v="habe gemerkt das mehrere personen viel mühe mit prüfungsangst haben bzw einen starken druck verspüren und evt. dadurch die noten nicht so sind wie sie sein könnten, vieleicht könnte man dort unterstützen"/>
        <s v="Ich würde mir wünschen, dass uns Schülern klar mitgeteilt wird, wo, wann und bei wem wir uns an der Schule Hilfe holen können."/>
        <s v="Copingstrategien"/>
        <s v="Da ich privat in Therapie bin, muss ich derzeit keine schulischen Dienste in Anspruch nehmen, jedoch schätze ich es sehr, dass die Schule hilfe anbietet. Gerade in Anbetracht dessen, dass die BM2 zeitweise sehr stressig ist und disstress die Lebenssituation äusserst negativ beeinträchtigen kann."/>
        <s v="Wenn ein Lehrer Merkt das ein Schüller blaue Flecken oder andere Merkmale hat das er auf Ihn zu geht und Hilfe Anbieten."/>
        <s v="Ich würde mir eine Unterstützung in den verschiedene Fächern wünschen, weil wenn ich etwas im Unterricht nicht verstehe fühle ich mich automatisch nicht gut."/>
        <s v="Ich hole meine unterstützung von anderen, von dem her passt es."/>
        <s v="Das am Anfang kommuniziert wird das man sich immer melden kann wenn etwas ist"/>
        <s v="Man sollte die Angebote in der Klasse ansprechen, sodass jeder Schüler/jede Schülerin weiss, wo man sich Hilfe holen kann."/>
        <s v="Da ich nur ein Tag in der Woche hier schule habe, sehe ich die Lehrer sehr selten, daher kennen die Lehrer uns nicht sehr gut. Dies gibt eine Distanz zwischen Lehrer und Schüler. Ich fände es schön wenn man mal ein Gespräch mit dem Lehrer alleine hat, dass der Lehrer den Schüler besser kennenlernt."/>
        <s v="Ein Angebot für die, die es benötigen"/>
        <s v="Ich finde die Unterstützung der Schule wie es ist sehr gut"/>
        <s v="Ich persönlich brauche keine Unterstützung von der Schule."/>
        <s v="Auhören alles hochzuschaukeln. Wenn ich an Gespenster glaube und dann jeden Tag über Gespenster lese, mir Gedanken dazu mache etc. werden Gespenster real. Nicht, dass psychische Krankheiten nichts reales sind, aber sie werden mmn. zu schnell diagnostiziert. Es gibt im Leben ups und downs. Dass man jedes down identifizieren und diagnostizieren muss läuft für mich in die falsche Richtung. Immer wenn es runter geht weiss man, dass es auch wieder hochgehen wird. Und wenn es nur oben wäre, würde man das ganze nicht wertschätzen können. Viel Spass bei der Auswertung"/>
        <s v="Ich fände es wichtig das klar kommuniziert wird, dass es so etwas überhaupt gibt. Mir war gar nicht bewusst das die Schule so etwas überhaupt anbietet."/>
        <s v="Mehr Informationen dazu von der Schule aus."/>
        <s v="mehr aufklärung über psychische probleme und anlaufstellen nennen"/>
        <s v="einzelne Sprechstunden, das Thema im Fach SWS ansprechen"/>
        <s v="Ich finde es sollte die Möglichkeit geben mit jemandem über seine Probleme reden zu können."/>
        <s v="Ich weiss es nicht, jedoch weiss ich auch gar nicht was sie momentan anbieten, denn der einzige Grund weshalb ich überhaupt weiss das sie Unterstützung anbieten ist wegen den Flyern im Gang. Ich würde es noch gut finden wenn sie mehr auf diese Unterstützung aufmerksam machen würden."/>
        <s v="ich finde die bbw macht das voll ok alles"/>
        <s v="weis nicht"/>
        <s v="mehr darüber in der schule zu lernen. zu lernen wie man die zeichen / symptome erkennt und damit umgehen kann, wo man sich zu welchem zeitpunkt welche hilfe holen kann. aber auch zu lernen wie man als aussenstehende/r damit umgehen kann / soll."/>
        <s v="die schule bringt zurzeit nichts zur förderung der psychischen gesundheit, im gegenteil sie verschlimmert diese noch durch stress."/>
        <s v="- Nicht nur immer gesagt bekommen „wie verstehen euch“ sondern auch handeln wenn Schüler mit einem Anliegen kommen"/>
        <s v="Schulpsychiater, gibt es jedoch vermutlich schon"/>
        <s v="Weniger Stress und mehr verständniss der Lehrpersonen"/>
        <s v="mehr positive Ansaätze in Richtung Salutogenes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7">
  <r>
    <n v="87824442"/>
    <x v="0"/>
    <x v="0"/>
    <x v="0"/>
    <x v="0"/>
    <x v="0"/>
    <x v="0"/>
    <x v="0"/>
    <x v="0"/>
    <x v="0"/>
    <x v="0"/>
    <x v="0"/>
    <x v="0"/>
  </r>
  <r>
    <n v="87827369"/>
    <x v="1"/>
    <x v="0"/>
    <x v="1"/>
    <x v="1"/>
    <x v="1"/>
    <x v="0"/>
    <x v="0"/>
    <x v="1"/>
    <x v="1"/>
    <x v="0"/>
    <x v="1"/>
    <x v="1"/>
  </r>
  <r>
    <n v="87828386"/>
    <x v="1"/>
    <x v="0"/>
    <x v="1"/>
    <x v="1"/>
    <x v="2"/>
    <x v="0"/>
    <x v="1"/>
    <x v="2"/>
    <x v="0"/>
    <x v="0"/>
    <x v="0"/>
    <x v="0"/>
  </r>
  <r>
    <m/>
    <x v="2"/>
    <x v="1"/>
    <x v="2"/>
    <x v="2"/>
    <x v="3"/>
    <x v="1"/>
    <x v="2"/>
    <x v="3"/>
    <x v="2"/>
    <x v="1"/>
    <x v="2"/>
    <x v="2"/>
  </r>
  <r>
    <m/>
    <x v="2"/>
    <x v="1"/>
    <x v="2"/>
    <x v="2"/>
    <x v="3"/>
    <x v="1"/>
    <x v="3"/>
    <x v="1"/>
    <x v="2"/>
    <x v="1"/>
    <x v="2"/>
    <x v="2"/>
  </r>
  <r>
    <n v="87829986"/>
    <x v="3"/>
    <x v="0"/>
    <x v="1"/>
    <x v="1"/>
    <x v="0"/>
    <x v="0"/>
    <x v="0"/>
    <x v="4"/>
    <x v="3"/>
    <x v="2"/>
    <x v="3"/>
    <x v="0"/>
  </r>
  <r>
    <n v="87829969"/>
    <x v="3"/>
    <x v="0"/>
    <x v="1"/>
    <x v="1"/>
    <x v="0"/>
    <x v="0"/>
    <x v="0"/>
    <x v="2"/>
    <x v="4"/>
    <x v="2"/>
    <x v="3"/>
    <x v="3"/>
  </r>
  <r>
    <n v="87830497"/>
    <x v="4"/>
    <x v="0"/>
    <x v="1"/>
    <x v="1"/>
    <x v="1"/>
    <x v="2"/>
    <x v="4"/>
    <x v="1"/>
    <x v="4"/>
    <x v="3"/>
    <x v="4"/>
    <x v="4"/>
  </r>
  <r>
    <m/>
    <x v="2"/>
    <x v="1"/>
    <x v="2"/>
    <x v="2"/>
    <x v="3"/>
    <x v="3"/>
    <x v="3"/>
    <x v="5"/>
    <x v="2"/>
    <x v="1"/>
    <x v="2"/>
    <x v="2"/>
  </r>
  <r>
    <m/>
    <x v="2"/>
    <x v="1"/>
    <x v="2"/>
    <x v="2"/>
    <x v="3"/>
    <x v="1"/>
    <x v="5"/>
    <x v="5"/>
    <x v="2"/>
    <x v="1"/>
    <x v="2"/>
    <x v="2"/>
  </r>
  <r>
    <n v="87830581"/>
    <x v="4"/>
    <x v="2"/>
    <x v="1"/>
    <x v="1"/>
    <x v="4"/>
    <x v="2"/>
    <x v="0"/>
    <x v="6"/>
    <x v="1"/>
    <x v="4"/>
    <x v="3"/>
    <x v="5"/>
  </r>
  <r>
    <m/>
    <x v="2"/>
    <x v="1"/>
    <x v="2"/>
    <x v="2"/>
    <x v="3"/>
    <x v="4"/>
    <x v="6"/>
    <x v="5"/>
    <x v="2"/>
    <x v="1"/>
    <x v="2"/>
    <x v="2"/>
  </r>
  <r>
    <n v="87831311"/>
    <x v="4"/>
    <x v="0"/>
    <x v="1"/>
    <x v="1"/>
    <x v="0"/>
    <x v="0"/>
    <x v="0"/>
    <x v="2"/>
    <x v="3"/>
    <x v="0"/>
    <x v="3"/>
    <x v="6"/>
  </r>
  <r>
    <m/>
    <x v="2"/>
    <x v="1"/>
    <x v="2"/>
    <x v="2"/>
    <x v="3"/>
    <x v="1"/>
    <x v="6"/>
    <x v="3"/>
    <x v="2"/>
    <x v="1"/>
    <x v="2"/>
    <x v="2"/>
  </r>
  <r>
    <m/>
    <x v="2"/>
    <x v="1"/>
    <x v="2"/>
    <x v="2"/>
    <x v="3"/>
    <x v="1"/>
    <x v="6"/>
    <x v="7"/>
    <x v="2"/>
    <x v="1"/>
    <x v="2"/>
    <x v="2"/>
  </r>
  <r>
    <m/>
    <x v="2"/>
    <x v="1"/>
    <x v="2"/>
    <x v="2"/>
    <x v="3"/>
    <x v="1"/>
    <x v="6"/>
    <x v="1"/>
    <x v="2"/>
    <x v="1"/>
    <x v="2"/>
    <x v="2"/>
  </r>
  <r>
    <m/>
    <x v="2"/>
    <x v="1"/>
    <x v="2"/>
    <x v="2"/>
    <x v="3"/>
    <x v="1"/>
    <x v="6"/>
    <x v="8"/>
    <x v="2"/>
    <x v="1"/>
    <x v="2"/>
    <x v="2"/>
  </r>
  <r>
    <n v="87834280"/>
    <x v="3"/>
    <x v="0"/>
    <x v="1"/>
    <x v="1"/>
    <x v="5"/>
    <x v="0"/>
    <x v="0"/>
    <x v="2"/>
    <x v="1"/>
    <x v="0"/>
    <x v="0"/>
    <x v="7"/>
  </r>
  <r>
    <m/>
    <x v="2"/>
    <x v="1"/>
    <x v="2"/>
    <x v="2"/>
    <x v="3"/>
    <x v="1"/>
    <x v="6"/>
    <x v="8"/>
    <x v="2"/>
    <x v="1"/>
    <x v="2"/>
    <x v="2"/>
  </r>
  <r>
    <n v="87834346"/>
    <x v="3"/>
    <x v="0"/>
    <x v="1"/>
    <x v="1"/>
    <x v="2"/>
    <x v="0"/>
    <x v="1"/>
    <x v="2"/>
    <x v="0"/>
    <x v="0"/>
    <x v="0"/>
    <x v="7"/>
  </r>
  <r>
    <n v="87834768"/>
    <x v="3"/>
    <x v="0"/>
    <x v="1"/>
    <x v="1"/>
    <x v="0"/>
    <x v="0"/>
    <x v="1"/>
    <x v="2"/>
    <x v="1"/>
    <x v="0"/>
    <x v="0"/>
    <x v="0"/>
  </r>
  <r>
    <m/>
    <x v="2"/>
    <x v="1"/>
    <x v="2"/>
    <x v="2"/>
    <x v="3"/>
    <x v="1"/>
    <x v="4"/>
    <x v="3"/>
    <x v="2"/>
    <x v="1"/>
    <x v="2"/>
    <x v="2"/>
  </r>
  <r>
    <n v="87835173"/>
    <x v="4"/>
    <x v="0"/>
    <x v="1"/>
    <x v="1"/>
    <x v="0"/>
    <x v="5"/>
    <x v="4"/>
    <x v="3"/>
    <x v="0"/>
    <x v="0"/>
    <x v="3"/>
    <x v="8"/>
  </r>
  <r>
    <n v="87836133"/>
    <x v="3"/>
    <x v="0"/>
    <x v="1"/>
    <x v="1"/>
    <x v="2"/>
    <x v="0"/>
    <x v="1"/>
    <x v="2"/>
    <x v="4"/>
    <x v="4"/>
    <x v="0"/>
    <x v="9"/>
  </r>
  <r>
    <m/>
    <x v="2"/>
    <x v="1"/>
    <x v="2"/>
    <x v="2"/>
    <x v="3"/>
    <x v="1"/>
    <x v="3"/>
    <x v="1"/>
    <x v="2"/>
    <x v="1"/>
    <x v="2"/>
    <x v="2"/>
  </r>
  <r>
    <n v="87836304"/>
    <x v="1"/>
    <x v="0"/>
    <x v="1"/>
    <x v="1"/>
    <x v="2"/>
    <x v="5"/>
    <x v="1"/>
    <x v="2"/>
    <x v="0"/>
    <x v="0"/>
    <x v="4"/>
    <x v="0"/>
  </r>
  <r>
    <m/>
    <x v="2"/>
    <x v="1"/>
    <x v="2"/>
    <x v="2"/>
    <x v="3"/>
    <x v="1"/>
    <x v="4"/>
    <x v="3"/>
    <x v="2"/>
    <x v="1"/>
    <x v="2"/>
    <x v="2"/>
  </r>
  <r>
    <m/>
    <x v="2"/>
    <x v="1"/>
    <x v="2"/>
    <x v="2"/>
    <x v="3"/>
    <x v="1"/>
    <x v="3"/>
    <x v="1"/>
    <x v="2"/>
    <x v="1"/>
    <x v="2"/>
    <x v="2"/>
  </r>
  <r>
    <n v="87839014"/>
    <x v="1"/>
    <x v="3"/>
    <x v="1"/>
    <x v="0"/>
    <x v="5"/>
    <x v="0"/>
    <x v="4"/>
    <x v="2"/>
    <x v="4"/>
    <x v="0"/>
    <x v="0"/>
    <x v="0"/>
  </r>
  <r>
    <m/>
    <x v="2"/>
    <x v="1"/>
    <x v="2"/>
    <x v="2"/>
    <x v="3"/>
    <x v="1"/>
    <x v="6"/>
    <x v="3"/>
    <x v="2"/>
    <x v="1"/>
    <x v="2"/>
    <x v="2"/>
  </r>
  <r>
    <m/>
    <x v="2"/>
    <x v="1"/>
    <x v="2"/>
    <x v="2"/>
    <x v="3"/>
    <x v="1"/>
    <x v="6"/>
    <x v="1"/>
    <x v="2"/>
    <x v="1"/>
    <x v="2"/>
    <x v="2"/>
  </r>
  <r>
    <n v="87839109"/>
    <x v="3"/>
    <x v="3"/>
    <x v="1"/>
    <x v="0"/>
    <x v="6"/>
    <x v="0"/>
    <x v="4"/>
    <x v="4"/>
    <x v="1"/>
    <x v="0"/>
    <x v="0"/>
    <x v="7"/>
  </r>
  <r>
    <n v="87839085"/>
    <x v="4"/>
    <x v="3"/>
    <x v="1"/>
    <x v="0"/>
    <x v="1"/>
    <x v="2"/>
    <x v="0"/>
    <x v="1"/>
    <x v="4"/>
    <x v="0"/>
    <x v="0"/>
    <x v="10"/>
  </r>
  <r>
    <n v="87839423"/>
    <x v="4"/>
    <x v="0"/>
    <x v="1"/>
    <x v="1"/>
    <x v="2"/>
    <x v="0"/>
    <x v="0"/>
    <x v="3"/>
    <x v="0"/>
    <x v="0"/>
    <x v="4"/>
    <x v="7"/>
  </r>
  <r>
    <n v="87839628"/>
    <x v="3"/>
    <x v="3"/>
    <x v="1"/>
    <x v="0"/>
    <x v="6"/>
    <x v="2"/>
    <x v="1"/>
    <x v="2"/>
    <x v="4"/>
    <x v="0"/>
    <x v="1"/>
    <x v="11"/>
  </r>
  <r>
    <m/>
    <x v="2"/>
    <x v="1"/>
    <x v="2"/>
    <x v="2"/>
    <x v="3"/>
    <x v="1"/>
    <x v="4"/>
    <x v="3"/>
    <x v="2"/>
    <x v="1"/>
    <x v="2"/>
    <x v="2"/>
  </r>
  <r>
    <m/>
    <x v="2"/>
    <x v="1"/>
    <x v="2"/>
    <x v="2"/>
    <x v="3"/>
    <x v="1"/>
    <x v="6"/>
    <x v="1"/>
    <x v="2"/>
    <x v="1"/>
    <x v="2"/>
    <x v="2"/>
  </r>
  <r>
    <n v="87839682"/>
    <x v="3"/>
    <x v="3"/>
    <x v="1"/>
    <x v="0"/>
    <x v="2"/>
    <x v="0"/>
    <x v="1"/>
    <x v="2"/>
    <x v="0"/>
    <x v="3"/>
    <x v="1"/>
    <x v="12"/>
  </r>
  <r>
    <m/>
    <x v="2"/>
    <x v="1"/>
    <x v="2"/>
    <x v="2"/>
    <x v="3"/>
    <x v="1"/>
    <x v="4"/>
    <x v="3"/>
    <x v="2"/>
    <x v="1"/>
    <x v="2"/>
    <x v="2"/>
  </r>
  <r>
    <n v="87839875"/>
    <x v="3"/>
    <x v="3"/>
    <x v="1"/>
    <x v="0"/>
    <x v="6"/>
    <x v="0"/>
    <x v="1"/>
    <x v="2"/>
    <x v="4"/>
    <x v="3"/>
    <x v="1"/>
    <x v="13"/>
  </r>
  <r>
    <m/>
    <x v="2"/>
    <x v="1"/>
    <x v="2"/>
    <x v="2"/>
    <x v="3"/>
    <x v="1"/>
    <x v="4"/>
    <x v="3"/>
    <x v="2"/>
    <x v="1"/>
    <x v="2"/>
    <x v="2"/>
  </r>
  <r>
    <n v="87839881"/>
    <x v="3"/>
    <x v="4"/>
    <x v="1"/>
    <x v="0"/>
    <x v="6"/>
    <x v="6"/>
    <x v="4"/>
    <x v="3"/>
    <x v="0"/>
    <x v="3"/>
    <x v="4"/>
    <x v="14"/>
  </r>
  <r>
    <n v="87841764"/>
    <x v="4"/>
    <x v="0"/>
    <x v="1"/>
    <x v="1"/>
    <x v="2"/>
    <x v="0"/>
    <x v="0"/>
    <x v="4"/>
    <x v="0"/>
    <x v="0"/>
    <x v="0"/>
    <x v="7"/>
  </r>
  <r>
    <n v="87839890"/>
    <x v="0"/>
    <x v="0"/>
    <x v="0"/>
    <x v="0"/>
    <x v="0"/>
    <x v="0"/>
    <x v="0"/>
    <x v="0"/>
    <x v="0"/>
    <x v="0"/>
    <x v="0"/>
    <x v="0"/>
  </r>
  <r>
    <n v="87839765"/>
    <x v="3"/>
    <x v="3"/>
    <x v="1"/>
    <x v="0"/>
    <x v="2"/>
    <x v="0"/>
    <x v="1"/>
    <x v="2"/>
    <x v="4"/>
    <x v="0"/>
    <x v="0"/>
    <x v="15"/>
  </r>
  <r>
    <m/>
    <x v="2"/>
    <x v="1"/>
    <x v="2"/>
    <x v="2"/>
    <x v="3"/>
    <x v="1"/>
    <x v="4"/>
    <x v="3"/>
    <x v="2"/>
    <x v="1"/>
    <x v="2"/>
    <x v="2"/>
  </r>
  <r>
    <m/>
    <x v="2"/>
    <x v="1"/>
    <x v="2"/>
    <x v="2"/>
    <x v="3"/>
    <x v="1"/>
    <x v="7"/>
    <x v="5"/>
    <x v="2"/>
    <x v="1"/>
    <x v="2"/>
    <x v="2"/>
  </r>
  <r>
    <n v="87844038"/>
    <x v="1"/>
    <x v="3"/>
    <x v="1"/>
    <x v="0"/>
    <x v="5"/>
    <x v="0"/>
    <x v="1"/>
    <x v="2"/>
    <x v="4"/>
    <x v="0"/>
    <x v="0"/>
    <x v="16"/>
  </r>
  <r>
    <m/>
    <x v="2"/>
    <x v="1"/>
    <x v="2"/>
    <x v="2"/>
    <x v="3"/>
    <x v="1"/>
    <x v="4"/>
    <x v="3"/>
    <x v="2"/>
    <x v="1"/>
    <x v="2"/>
    <x v="2"/>
  </r>
  <r>
    <n v="87844687"/>
    <x v="4"/>
    <x v="3"/>
    <x v="1"/>
    <x v="0"/>
    <x v="0"/>
    <x v="0"/>
    <x v="1"/>
    <x v="2"/>
    <x v="4"/>
    <x v="0"/>
    <x v="0"/>
    <x v="17"/>
  </r>
  <r>
    <m/>
    <x v="2"/>
    <x v="1"/>
    <x v="2"/>
    <x v="2"/>
    <x v="3"/>
    <x v="1"/>
    <x v="4"/>
    <x v="3"/>
    <x v="2"/>
    <x v="1"/>
    <x v="2"/>
    <x v="2"/>
  </r>
  <r>
    <m/>
    <x v="2"/>
    <x v="1"/>
    <x v="2"/>
    <x v="2"/>
    <x v="3"/>
    <x v="1"/>
    <x v="8"/>
    <x v="1"/>
    <x v="2"/>
    <x v="1"/>
    <x v="2"/>
    <x v="2"/>
  </r>
  <r>
    <m/>
    <x v="2"/>
    <x v="1"/>
    <x v="2"/>
    <x v="2"/>
    <x v="3"/>
    <x v="1"/>
    <x v="6"/>
    <x v="8"/>
    <x v="2"/>
    <x v="1"/>
    <x v="2"/>
    <x v="2"/>
  </r>
  <r>
    <n v="87844608"/>
    <x v="1"/>
    <x v="0"/>
    <x v="1"/>
    <x v="1"/>
    <x v="6"/>
    <x v="0"/>
    <x v="1"/>
    <x v="2"/>
    <x v="4"/>
    <x v="0"/>
    <x v="1"/>
    <x v="18"/>
  </r>
  <r>
    <m/>
    <x v="2"/>
    <x v="1"/>
    <x v="2"/>
    <x v="2"/>
    <x v="3"/>
    <x v="1"/>
    <x v="4"/>
    <x v="3"/>
    <x v="2"/>
    <x v="1"/>
    <x v="2"/>
    <x v="2"/>
  </r>
  <r>
    <m/>
    <x v="2"/>
    <x v="1"/>
    <x v="2"/>
    <x v="2"/>
    <x v="3"/>
    <x v="1"/>
    <x v="9"/>
    <x v="0"/>
    <x v="2"/>
    <x v="1"/>
    <x v="2"/>
    <x v="2"/>
  </r>
  <r>
    <m/>
    <x v="2"/>
    <x v="1"/>
    <x v="2"/>
    <x v="2"/>
    <x v="3"/>
    <x v="1"/>
    <x v="6"/>
    <x v="7"/>
    <x v="2"/>
    <x v="1"/>
    <x v="2"/>
    <x v="2"/>
  </r>
  <r>
    <m/>
    <x v="2"/>
    <x v="1"/>
    <x v="2"/>
    <x v="2"/>
    <x v="3"/>
    <x v="1"/>
    <x v="6"/>
    <x v="1"/>
    <x v="2"/>
    <x v="1"/>
    <x v="2"/>
    <x v="2"/>
  </r>
  <r>
    <m/>
    <x v="2"/>
    <x v="1"/>
    <x v="2"/>
    <x v="2"/>
    <x v="3"/>
    <x v="1"/>
    <x v="6"/>
    <x v="8"/>
    <x v="2"/>
    <x v="1"/>
    <x v="2"/>
    <x v="2"/>
  </r>
  <r>
    <n v="87844982"/>
    <x v="5"/>
    <x v="3"/>
    <x v="1"/>
    <x v="0"/>
    <x v="6"/>
    <x v="0"/>
    <x v="4"/>
    <x v="3"/>
    <x v="1"/>
    <x v="0"/>
    <x v="0"/>
    <x v="19"/>
  </r>
  <r>
    <m/>
    <x v="2"/>
    <x v="1"/>
    <x v="2"/>
    <x v="2"/>
    <x v="3"/>
    <x v="1"/>
    <x v="9"/>
    <x v="5"/>
    <x v="2"/>
    <x v="1"/>
    <x v="2"/>
    <x v="2"/>
  </r>
  <r>
    <n v="87848230"/>
    <x v="4"/>
    <x v="0"/>
    <x v="1"/>
    <x v="1"/>
    <x v="0"/>
    <x v="2"/>
    <x v="1"/>
    <x v="2"/>
    <x v="1"/>
    <x v="0"/>
    <x v="0"/>
    <x v="20"/>
  </r>
  <r>
    <m/>
    <x v="2"/>
    <x v="1"/>
    <x v="2"/>
    <x v="2"/>
    <x v="3"/>
    <x v="5"/>
    <x v="4"/>
    <x v="3"/>
    <x v="2"/>
    <x v="1"/>
    <x v="2"/>
    <x v="2"/>
  </r>
  <r>
    <m/>
    <x v="2"/>
    <x v="1"/>
    <x v="2"/>
    <x v="2"/>
    <x v="3"/>
    <x v="1"/>
    <x v="3"/>
    <x v="1"/>
    <x v="2"/>
    <x v="1"/>
    <x v="2"/>
    <x v="2"/>
  </r>
  <r>
    <m/>
    <x v="2"/>
    <x v="1"/>
    <x v="2"/>
    <x v="2"/>
    <x v="3"/>
    <x v="1"/>
    <x v="8"/>
    <x v="8"/>
    <x v="2"/>
    <x v="1"/>
    <x v="2"/>
    <x v="2"/>
  </r>
  <r>
    <n v="87850743"/>
    <x v="1"/>
    <x v="0"/>
    <x v="1"/>
    <x v="1"/>
    <x v="7"/>
    <x v="7"/>
    <x v="1"/>
    <x v="2"/>
    <x v="4"/>
    <x v="0"/>
    <x v="1"/>
    <x v="21"/>
  </r>
  <r>
    <m/>
    <x v="2"/>
    <x v="1"/>
    <x v="2"/>
    <x v="2"/>
    <x v="3"/>
    <x v="1"/>
    <x v="4"/>
    <x v="3"/>
    <x v="2"/>
    <x v="1"/>
    <x v="2"/>
    <x v="2"/>
  </r>
  <r>
    <m/>
    <x v="2"/>
    <x v="1"/>
    <x v="2"/>
    <x v="2"/>
    <x v="3"/>
    <x v="1"/>
    <x v="6"/>
    <x v="9"/>
    <x v="2"/>
    <x v="1"/>
    <x v="2"/>
    <x v="2"/>
  </r>
  <r>
    <n v="87851051"/>
    <x v="3"/>
    <x v="3"/>
    <x v="1"/>
    <x v="0"/>
    <x v="5"/>
    <x v="0"/>
    <x v="4"/>
    <x v="3"/>
    <x v="1"/>
    <x v="2"/>
    <x v="0"/>
    <x v="22"/>
  </r>
  <r>
    <m/>
    <x v="2"/>
    <x v="1"/>
    <x v="2"/>
    <x v="2"/>
    <x v="3"/>
    <x v="1"/>
    <x v="0"/>
    <x v="5"/>
    <x v="2"/>
    <x v="1"/>
    <x v="2"/>
    <x v="2"/>
  </r>
  <r>
    <n v="87853395"/>
    <x v="4"/>
    <x v="0"/>
    <x v="1"/>
    <x v="1"/>
    <x v="0"/>
    <x v="0"/>
    <x v="0"/>
    <x v="4"/>
    <x v="3"/>
    <x v="5"/>
    <x v="3"/>
    <x v="23"/>
  </r>
  <r>
    <n v="87859600"/>
    <x v="3"/>
    <x v="0"/>
    <x v="1"/>
    <x v="1"/>
    <x v="0"/>
    <x v="0"/>
    <x v="1"/>
    <x v="2"/>
    <x v="3"/>
    <x v="2"/>
    <x v="3"/>
    <x v="7"/>
  </r>
  <r>
    <m/>
    <x v="2"/>
    <x v="1"/>
    <x v="2"/>
    <x v="2"/>
    <x v="3"/>
    <x v="1"/>
    <x v="4"/>
    <x v="3"/>
    <x v="2"/>
    <x v="1"/>
    <x v="2"/>
    <x v="2"/>
  </r>
  <r>
    <m/>
    <x v="2"/>
    <x v="1"/>
    <x v="2"/>
    <x v="2"/>
    <x v="3"/>
    <x v="1"/>
    <x v="7"/>
    <x v="5"/>
    <x v="2"/>
    <x v="1"/>
    <x v="2"/>
    <x v="2"/>
  </r>
  <r>
    <n v="87861200"/>
    <x v="3"/>
    <x v="3"/>
    <x v="1"/>
    <x v="0"/>
    <x v="1"/>
    <x v="0"/>
    <x v="1"/>
    <x v="2"/>
    <x v="4"/>
    <x v="0"/>
    <x v="0"/>
    <x v="24"/>
  </r>
  <r>
    <m/>
    <x v="2"/>
    <x v="1"/>
    <x v="2"/>
    <x v="2"/>
    <x v="3"/>
    <x v="1"/>
    <x v="4"/>
    <x v="3"/>
    <x v="2"/>
    <x v="1"/>
    <x v="2"/>
    <x v="2"/>
  </r>
  <r>
    <n v="87863322"/>
    <x v="3"/>
    <x v="0"/>
    <x v="1"/>
    <x v="1"/>
    <x v="2"/>
    <x v="0"/>
    <x v="0"/>
    <x v="3"/>
    <x v="4"/>
    <x v="0"/>
    <x v="0"/>
    <x v="25"/>
  </r>
  <r>
    <m/>
    <x v="2"/>
    <x v="1"/>
    <x v="2"/>
    <x v="2"/>
    <x v="3"/>
    <x v="1"/>
    <x v="6"/>
    <x v="10"/>
    <x v="2"/>
    <x v="1"/>
    <x v="2"/>
    <x v="2"/>
  </r>
  <r>
    <m/>
    <x v="2"/>
    <x v="1"/>
    <x v="2"/>
    <x v="2"/>
    <x v="3"/>
    <x v="1"/>
    <x v="6"/>
    <x v="1"/>
    <x v="2"/>
    <x v="1"/>
    <x v="2"/>
    <x v="2"/>
  </r>
  <r>
    <n v="87868310"/>
    <x v="3"/>
    <x v="0"/>
    <x v="1"/>
    <x v="1"/>
    <x v="0"/>
    <x v="0"/>
    <x v="0"/>
    <x v="2"/>
    <x v="1"/>
    <x v="2"/>
    <x v="3"/>
    <x v="26"/>
  </r>
  <r>
    <m/>
    <x v="2"/>
    <x v="1"/>
    <x v="2"/>
    <x v="2"/>
    <x v="3"/>
    <x v="1"/>
    <x v="6"/>
    <x v="3"/>
    <x v="2"/>
    <x v="1"/>
    <x v="2"/>
    <x v="2"/>
  </r>
  <r>
    <n v="87871713"/>
    <x v="4"/>
    <x v="0"/>
    <x v="1"/>
    <x v="1"/>
    <x v="6"/>
    <x v="0"/>
    <x v="0"/>
    <x v="4"/>
    <x v="0"/>
    <x v="0"/>
    <x v="0"/>
    <x v="27"/>
  </r>
  <r>
    <n v="87871778"/>
    <x v="1"/>
    <x v="0"/>
    <x v="1"/>
    <x v="1"/>
    <x v="1"/>
    <x v="0"/>
    <x v="0"/>
    <x v="4"/>
    <x v="0"/>
    <x v="3"/>
    <x v="4"/>
    <x v="28"/>
  </r>
  <r>
    <n v="87871759"/>
    <x v="1"/>
    <x v="0"/>
    <x v="1"/>
    <x v="1"/>
    <x v="4"/>
    <x v="2"/>
    <x v="10"/>
    <x v="4"/>
    <x v="1"/>
    <x v="3"/>
    <x v="0"/>
    <x v="29"/>
  </r>
  <r>
    <n v="87873239"/>
    <x v="1"/>
    <x v="3"/>
    <x v="1"/>
    <x v="0"/>
    <x v="5"/>
    <x v="0"/>
    <x v="1"/>
    <x v="2"/>
    <x v="1"/>
    <x v="2"/>
    <x v="3"/>
    <x v="30"/>
  </r>
  <r>
    <m/>
    <x v="2"/>
    <x v="1"/>
    <x v="2"/>
    <x v="2"/>
    <x v="3"/>
    <x v="1"/>
    <x v="4"/>
    <x v="3"/>
    <x v="2"/>
    <x v="1"/>
    <x v="2"/>
    <x v="2"/>
  </r>
  <r>
    <m/>
    <x v="2"/>
    <x v="1"/>
    <x v="2"/>
    <x v="2"/>
    <x v="3"/>
    <x v="1"/>
    <x v="6"/>
    <x v="1"/>
    <x v="2"/>
    <x v="1"/>
    <x v="2"/>
    <x v="2"/>
  </r>
  <r>
    <n v="87878523"/>
    <x v="0"/>
    <x v="3"/>
    <x v="1"/>
    <x v="0"/>
    <x v="5"/>
    <x v="5"/>
    <x v="1"/>
    <x v="2"/>
    <x v="3"/>
    <x v="0"/>
    <x v="0"/>
    <x v="31"/>
  </r>
  <r>
    <m/>
    <x v="2"/>
    <x v="1"/>
    <x v="2"/>
    <x v="2"/>
    <x v="3"/>
    <x v="1"/>
    <x v="4"/>
    <x v="3"/>
    <x v="2"/>
    <x v="1"/>
    <x v="2"/>
    <x v="2"/>
  </r>
  <r>
    <m/>
    <x v="2"/>
    <x v="1"/>
    <x v="2"/>
    <x v="2"/>
    <x v="3"/>
    <x v="1"/>
    <x v="3"/>
    <x v="1"/>
    <x v="2"/>
    <x v="1"/>
    <x v="2"/>
    <x v="2"/>
  </r>
  <r>
    <n v="87897256"/>
    <x v="3"/>
    <x v="3"/>
    <x v="1"/>
    <x v="0"/>
    <x v="1"/>
    <x v="2"/>
    <x v="3"/>
    <x v="1"/>
    <x v="3"/>
    <x v="0"/>
    <x v="0"/>
    <x v="32"/>
  </r>
  <r>
    <m/>
    <x v="2"/>
    <x v="1"/>
    <x v="2"/>
    <x v="2"/>
    <x v="3"/>
    <x v="4"/>
    <x v="8"/>
    <x v="5"/>
    <x v="2"/>
    <x v="1"/>
    <x v="2"/>
    <x v="2"/>
  </r>
  <r>
    <m/>
    <x v="2"/>
    <x v="1"/>
    <x v="2"/>
    <x v="2"/>
    <x v="3"/>
    <x v="8"/>
    <x v="6"/>
    <x v="5"/>
    <x v="2"/>
    <x v="1"/>
    <x v="2"/>
    <x v="2"/>
  </r>
  <r>
    <n v="87903436"/>
    <x v="1"/>
    <x v="3"/>
    <x v="1"/>
    <x v="0"/>
    <x v="6"/>
    <x v="0"/>
    <x v="1"/>
    <x v="2"/>
    <x v="1"/>
    <x v="4"/>
    <x v="0"/>
    <x v="33"/>
  </r>
  <r>
    <m/>
    <x v="2"/>
    <x v="1"/>
    <x v="2"/>
    <x v="2"/>
    <x v="3"/>
    <x v="1"/>
    <x v="4"/>
    <x v="3"/>
    <x v="2"/>
    <x v="1"/>
    <x v="2"/>
    <x v="2"/>
  </r>
  <r>
    <m/>
    <x v="2"/>
    <x v="1"/>
    <x v="2"/>
    <x v="2"/>
    <x v="3"/>
    <x v="1"/>
    <x v="11"/>
    <x v="1"/>
    <x v="2"/>
    <x v="1"/>
    <x v="2"/>
    <x v="2"/>
  </r>
  <r>
    <m/>
    <x v="2"/>
    <x v="1"/>
    <x v="2"/>
    <x v="2"/>
    <x v="3"/>
    <x v="1"/>
    <x v="6"/>
    <x v="11"/>
    <x v="2"/>
    <x v="1"/>
    <x v="2"/>
    <x v="2"/>
  </r>
  <r>
    <n v="87912995"/>
    <x v="3"/>
    <x v="3"/>
    <x v="1"/>
    <x v="0"/>
    <x v="2"/>
    <x v="0"/>
    <x v="0"/>
    <x v="3"/>
    <x v="1"/>
    <x v="0"/>
    <x v="0"/>
    <x v="34"/>
  </r>
  <r>
    <n v="87926024"/>
    <x v="3"/>
    <x v="0"/>
    <x v="1"/>
    <x v="1"/>
    <x v="6"/>
    <x v="0"/>
    <x v="1"/>
    <x v="2"/>
    <x v="4"/>
    <x v="0"/>
    <x v="1"/>
    <x v="35"/>
  </r>
  <r>
    <m/>
    <x v="2"/>
    <x v="1"/>
    <x v="2"/>
    <x v="2"/>
    <x v="3"/>
    <x v="1"/>
    <x v="4"/>
    <x v="3"/>
    <x v="2"/>
    <x v="1"/>
    <x v="2"/>
    <x v="2"/>
  </r>
  <r>
    <m/>
    <x v="2"/>
    <x v="1"/>
    <x v="2"/>
    <x v="2"/>
    <x v="3"/>
    <x v="1"/>
    <x v="12"/>
    <x v="5"/>
    <x v="2"/>
    <x v="1"/>
    <x v="2"/>
    <x v="2"/>
  </r>
  <r>
    <n v="87926164"/>
    <x v="3"/>
    <x v="3"/>
    <x v="1"/>
    <x v="0"/>
    <x v="6"/>
    <x v="0"/>
    <x v="1"/>
    <x v="2"/>
    <x v="0"/>
    <x v="0"/>
    <x v="1"/>
    <x v="36"/>
  </r>
  <r>
    <m/>
    <x v="2"/>
    <x v="1"/>
    <x v="2"/>
    <x v="2"/>
    <x v="3"/>
    <x v="1"/>
    <x v="4"/>
    <x v="3"/>
    <x v="2"/>
    <x v="1"/>
    <x v="2"/>
    <x v="2"/>
  </r>
  <r>
    <m/>
    <x v="2"/>
    <x v="1"/>
    <x v="2"/>
    <x v="2"/>
    <x v="3"/>
    <x v="1"/>
    <x v="6"/>
    <x v="10"/>
    <x v="2"/>
    <x v="1"/>
    <x v="2"/>
    <x v="2"/>
  </r>
  <r>
    <n v="87930068"/>
    <x v="4"/>
    <x v="3"/>
    <x v="1"/>
    <x v="1"/>
    <x v="2"/>
    <x v="0"/>
    <x v="1"/>
    <x v="2"/>
    <x v="3"/>
    <x v="2"/>
    <x v="5"/>
    <x v="7"/>
  </r>
  <r>
    <m/>
    <x v="2"/>
    <x v="1"/>
    <x v="2"/>
    <x v="2"/>
    <x v="3"/>
    <x v="1"/>
    <x v="4"/>
    <x v="3"/>
    <x v="2"/>
    <x v="1"/>
    <x v="2"/>
    <x v="2"/>
  </r>
  <r>
    <n v="87930071"/>
    <x v="4"/>
    <x v="3"/>
    <x v="1"/>
    <x v="1"/>
    <x v="5"/>
    <x v="0"/>
    <x v="1"/>
    <x v="2"/>
    <x v="1"/>
    <x v="0"/>
    <x v="1"/>
    <x v="7"/>
  </r>
  <r>
    <m/>
    <x v="2"/>
    <x v="1"/>
    <x v="2"/>
    <x v="2"/>
    <x v="3"/>
    <x v="1"/>
    <x v="4"/>
    <x v="3"/>
    <x v="2"/>
    <x v="1"/>
    <x v="2"/>
    <x v="2"/>
  </r>
  <r>
    <m/>
    <x v="2"/>
    <x v="1"/>
    <x v="2"/>
    <x v="2"/>
    <x v="3"/>
    <x v="1"/>
    <x v="6"/>
    <x v="1"/>
    <x v="2"/>
    <x v="1"/>
    <x v="2"/>
    <x v="2"/>
  </r>
  <r>
    <n v="87930073"/>
    <x v="3"/>
    <x v="0"/>
    <x v="1"/>
    <x v="1"/>
    <x v="5"/>
    <x v="0"/>
    <x v="4"/>
    <x v="3"/>
    <x v="4"/>
    <x v="4"/>
    <x v="1"/>
    <x v="37"/>
  </r>
  <r>
    <n v="87930092"/>
    <x v="3"/>
    <x v="0"/>
    <x v="1"/>
    <x v="1"/>
    <x v="0"/>
    <x v="0"/>
    <x v="1"/>
    <x v="2"/>
    <x v="0"/>
    <x v="0"/>
    <x v="0"/>
    <x v="31"/>
  </r>
  <r>
    <m/>
    <x v="2"/>
    <x v="1"/>
    <x v="2"/>
    <x v="2"/>
    <x v="3"/>
    <x v="1"/>
    <x v="4"/>
    <x v="3"/>
    <x v="2"/>
    <x v="1"/>
    <x v="2"/>
    <x v="2"/>
  </r>
  <r>
    <n v="87930088"/>
    <x v="3"/>
    <x v="0"/>
    <x v="1"/>
    <x v="1"/>
    <x v="2"/>
    <x v="0"/>
    <x v="1"/>
    <x v="2"/>
    <x v="4"/>
    <x v="0"/>
    <x v="0"/>
    <x v="0"/>
  </r>
  <r>
    <m/>
    <x v="2"/>
    <x v="1"/>
    <x v="2"/>
    <x v="2"/>
    <x v="3"/>
    <x v="1"/>
    <x v="6"/>
    <x v="3"/>
    <x v="2"/>
    <x v="1"/>
    <x v="2"/>
    <x v="2"/>
  </r>
  <r>
    <n v="87930084"/>
    <x v="3"/>
    <x v="0"/>
    <x v="1"/>
    <x v="1"/>
    <x v="6"/>
    <x v="5"/>
    <x v="1"/>
    <x v="3"/>
    <x v="1"/>
    <x v="0"/>
    <x v="0"/>
    <x v="38"/>
  </r>
  <r>
    <m/>
    <x v="2"/>
    <x v="1"/>
    <x v="2"/>
    <x v="2"/>
    <x v="3"/>
    <x v="1"/>
    <x v="4"/>
    <x v="5"/>
    <x v="2"/>
    <x v="1"/>
    <x v="2"/>
    <x v="2"/>
  </r>
  <r>
    <m/>
    <x v="2"/>
    <x v="1"/>
    <x v="2"/>
    <x v="2"/>
    <x v="3"/>
    <x v="1"/>
    <x v="9"/>
    <x v="5"/>
    <x v="2"/>
    <x v="1"/>
    <x v="2"/>
    <x v="2"/>
  </r>
  <r>
    <m/>
    <x v="2"/>
    <x v="1"/>
    <x v="2"/>
    <x v="2"/>
    <x v="3"/>
    <x v="1"/>
    <x v="3"/>
    <x v="5"/>
    <x v="2"/>
    <x v="1"/>
    <x v="2"/>
    <x v="2"/>
  </r>
  <r>
    <n v="87930091"/>
    <x v="4"/>
    <x v="0"/>
    <x v="1"/>
    <x v="1"/>
    <x v="5"/>
    <x v="0"/>
    <x v="1"/>
    <x v="2"/>
    <x v="4"/>
    <x v="4"/>
    <x v="1"/>
    <x v="39"/>
  </r>
  <r>
    <m/>
    <x v="2"/>
    <x v="1"/>
    <x v="2"/>
    <x v="2"/>
    <x v="3"/>
    <x v="1"/>
    <x v="4"/>
    <x v="3"/>
    <x v="2"/>
    <x v="1"/>
    <x v="2"/>
    <x v="2"/>
  </r>
  <r>
    <n v="87930123"/>
    <x v="4"/>
    <x v="0"/>
    <x v="1"/>
    <x v="1"/>
    <x v="5"/>
    <x v="0"/>
    <x v="1"/>
    <x v="2"/>
    <x v="4"/>
    <x v="0"/>
    <x v="0"/>
    <x v="7"/>
  </r>
  <r>
    <m/>
    <x v="2"/>
    <x v="1"/>
    <x v="2"/>
    <x v="2"/>
    <x v="3"/>
    <x v="1"/>
    <x v="4"/>
    <x v="3"/>
    <x v="2"/>
    <x v="1"/>
    <x v="2"/>
    <x v="2"/>
  </r>
  <r>
    <n v="87930131"/>
    <x v="3"/>
    <x v="0"/>
    <x v="1"/>
    <x v="1"/>
    <x v="7"/>
    <x v="0"/>
    <x v="1"/>
    <x v="2"/>
    <x v="1"/>
    <x v="0"/>
    <x v="1"/>
    <x v="7"/>
  </r>
  <r>
    <m/>
    <x v="2"/>
    <x v="1"/>
    <x v="2"/>
    <x v="2"/>
    <x v="3"/>
    <x v="1"/>
    <x v="4"/>
    <x v="3"/>
    <x v="2"/>
    <x v="1"/>
    <x v="2"/>
    <x v="2"/>
  </r>
  <r>
    <n v="87930072"/>
    <x v="4"/>
    <x v="0"/>
    <x v="1"/>
    <x v="1"/>
    <x v="6"/>
    <x v="9"/>
    <x v="3"/>
    <x v="1"/>
    <x v="4"/>
    <x v="0"/>
    <x v="0"/>
    <x v="40"/>
  </r>
  <r>
    <m/>
    <x v="2"/>
    <x v="1"/>
    <x v="2"/>
    <x v="2"/>
    <x v="3"/>
    <x v="1"/>
    <x v="6"/>
    <x v="4"/>
    <x v="2"/>
    <x v="1"/>
    <x v="2"/>
    <x v="2"/>
  </r>
  <r>
    <n v="87933316"/>
    <x v="0"/>
    <x v="3"/>
    <x v="0"/>
    <x v="0"/>
    <x v="6"/>
    <x v="0"/>
    <x v="4"/>
    <x v="3"/>
    <x v="4"/>
    <x v="0"/>
    <x v="0"/>
    <x v="41"/>
  </r>
  <r>
    <m/>
    <x v="2"/>
    <x v="1"/>
    <x v="2"/>
    <x v="2"/>
    <x v="3"/>
    <x v="1"/>
    <x v="3"/>
    <x v="1"/>
    <x v="2"/>
    <x v="1"/>
    <x v="2"/>
    <x v="2"/>
  </r>
  <r>
    <n v="87933283"/>
    <x v="0"/>
    <x v="3"/>
    <x v="0"/>
    <x v="0"/>
    <x v="6"/>
    <x v="0"/>
    <x v="1"/>
    <x v="2"/>
    <x v="4"/>
    <x v="0"/>
    <x v="0"/>
    <x v="42"/>
  </r>
  <r>
    <m/>
    <x v="2"/>
    <x v="1"/>
    <x v="2"/>
    <x v="2"/>
    <x v="3"/>
    <x v="1"/>
    <x v="4"/>
    <x v="3"/>
    <x v="2"/>
    <x v="1"/>
    <x v="2"/>
    <x v="2"/>
  </r>
  <r>
    <m/>
    <x v="2"/>
    <x v="1"/>
    <x v="2"/>
    <x v="2"/>
    <x v="3"/>
    <x v="1"/>
    <x v="6"/>
    <x v="1"/>
    <x v="2"/>
    <x v="1"/>
    <x v="2"/>
    <x v="2"/>
  </r>
  <r>
    <n v="87933504"/>
    <x v="5"/>
    <x v="3"/>
    <x v="0"/>
    <x v="0"/>
    <x v="5"/>
    <x v="2"/>
    <x v="1"/>
    <x v="2"/>
    <x v="1"/>
    <x v="0"/>
    <x v="0"/>
    <x v="7"/>
  </r>
  <r>
    <m/>
    <x v="2"/>
    <x v="1"/>
    <x v="2"/>
    <x v="2"/>
    <x v="3"/>
    <x v="1"/>
    <x v="8"/>
    <x v="3"/>
    <x v="2"/>
    <x v="1"/>
    <x v="2"/>
    <x v="2"/>
  </r>
  <r>
    <m/>
    <x v="2"/>
    <x v="1"/>
    <x v="2"/>
    <x v="2"/>
    <x v="3"/>
    <x v="1"/>
    <x v="6"/>
    <x v="1"/>
    <x v="2"/>
    <x v="1"/>
    <x v="2"/>
    <x v="2"/>
  </r>
  <r>
    <m/>
    <x v="2"/>
    <x v="1"/>
    <x v="2"/>
    <x v="2"/>
    <x v="3"/>
    <x v="1"/>
    <x v="6"/>
    <x v="8"/>
    <x v="2"/>
    <x v="1"/>
    <x v="2"/>
    <x v="2"/>
  </r>
  <r>
    <n v="87933575"/>
    <x v="1"/>
    <x v="3"/>
    <x v="0"/>
    <x v="0"/>
    <x v="0"/>
    <x v="0"/>
    <x v="0"/>
    <x v="2"/>
    <x v="0"/>
    <x v="0"/>
    <x v="4"/>
    <x v="43"/>
  </r>
  <r>
    <m/>
    <x v="2"/>
    <x v="1"/>
    <x v="2"/>
    <x v="2"/>
    <x v="3"/>
    <x v="1"/>
    <x v="6"/>
    <x v="3"/>
    <x v="2"/>
    <x v="1"/>
    <x v="2"/>
    <x v="2"/>
  </r>
  <r>
    <n v="87933538"/>
    <x v="0"/>
    <x v="3"/>
    <x v="0"/>
    <x v="0"/>
    <x v="5"/>
    <x v="0"/>
    <x v="13"/>
    <x v="3"/>
    <x v="1"/>
    <x v="0"/>
    <x v="1"/>
    <x v="44"/>
  </r>
  <r>
    <m/>
    <x v="2"/>
    <x v="1"/>
    <x v="2"/>
    <x v="2"/>
    <x v="3"/>
    <x v="1"/>
    <x v="6"/>
    <x v="1"/>
    <x v="2"/>
    <x v="1"/>
    <x v="2"/>
    <x v="2"/>
  </r>
  <r>
    <n v="87933605"/>
    <x v="1"/>
    <x v="3"/>
    <x v="0"/>
    <x v="0"/>
    <x v="0"/>
    <x v="0"/>
    <x v="1"/>
    <x v="2"/>
    <x v="0"/>
    <x v="0"/>
    <x v="1"/>
    <x v="45"/>
  </r>
  <r>
    <m/>
    <x v="2"/>
    <x v="1"/>
    <x v="2"/>
    <x v="2"/>
    <x v="3"/>
    <x v="1"/>
    <x v="4"/>
    <x v="3"/>
    <x v="2"/>
    <x v="1"/>
    <x v="2"/>
    <x v="2"/>
  </r>
  <r>
    <m/>
    <x v="2"/>
    <x v="1"/>
    <x v="2"/>
    <x v="2"/>
    <x v="3"/>
    <x v="1"/>
    <x v="6"/>
    <x v="8"/>
    <x v="2"/>
    <x v="1"/>
    <x v="2"/>
    <x v="2"/>
  </r>
  <r>
    <n v="87933557"/>
    <x v="1"/>
    <x v="3"/>
    <x v="0"/>
    <x v="0"/>
    <x v="0"/>
    <x v="0"/>
    <x v="0"/>
    <x v="2"/>
    <x v="3"/>
    <x v="5"/>
    <x v="0"/>
    <x v="46"/>
  </r>
  <r>
    <m/>
    <x v="2"/>
    <x v="1"/>
    <x v="2"/>
    <x v="2"/>
    <x v="3"/>
    <x v="1"/>
    <x v="6"/>
    <x v="3"/>
    <x v="2"/>
    <x v="1"/>
    <x v="2"/>
    <x v="2"/>
  </r>
  <r>
    <m/>
    <x v="2"/>
    <x v="1"/>
    <x v="2"/>
    <x v="2"/>
    <x v="3"/>
    <x v="1"/>
    <x v="6"/>
    <x v="1"/>
    <x v="2"/>
    <x v="1"/>
    <x v="2"/>
    <x v="2"/>
  </r>
  <r>
    <n v="87933514"/>
    <x v="0"/>
    <x v="0"/>
    <x v="0"/>
    <x v="0"/>
    <x v="5"/>
    <x v="0"/>
    <x v="0"/>
    <x v="2"/>
    <x v="3"/>
    <x v="0"/>
    <x v="3"/>
    <x v="47"/>
  </r>
  <r>
    <m/>
    <x v="2"/>
    <x v="1"/>
    <x v="2"/>
    <x v="2"/>
    <x v="3"/>
    <x v="1"/>
    <x v="6"/>
    <x v="3"/>
    <x v="2"/>
    <x v="1"/>
    <x v="2"/>
    <x v="2"/>
  </r>
  <r>
    <n v="87933297"/>
    <x v="0"/>
    <x v="3"/>
    <x v="0"/>
    <x v="0"/>
    <x v="6"/>
    <x v="2"/>
    <x v="14"/>
    <x v="3"/>
    <x v="0"/>
    <x v="0"/>
    <x v="0"/>
    <x v="48"/>
  </r>
  <r>
    <m/>
    <x v="2"/>
    <x v="1"/>
    <x v="2"/>
    <x v="2"/>
    <x v="3"/>
    <x v="5"/>
    <x v="3"/>
    <x v="1"/>
    <x v="2"/>
    <x v="1"/>
    <x v="2"/>
    <x v="2"/>
  </r>
  <r>
    <m/>
    <x v="2"/>
    <x v="1"/>
    <x v="2"/>
    <x v="2"/>
    <x v="3"/>
    <x v="4"/>
    <x v="8"/>
    <x v="8"/>
    <x v="2"/>
    <x v="1"/>
    <x v="2"/>
    <x v="2"/>
  </r>
  <r>
    <n v="87933536"/>
    <x v="0"/>
    <x v="3"/>
    <x v="0"/>
    <x v="0"/>
    <x v="5"/>
    <x v="6"/>
    <x v="8"/>
    <x v="3"/>
    <x v="0"/>
    <x v="0"/>
    <x v="0"/>
    <x v="49"/>
  </r>
  <r>
    <n v="87933511"/>
    <x v="5"/>
    <x v="3"/>
    <x v="0"/>
    <x v="0"/>
    <x v="2"/>
    <x v="0"/>
    <x v="3"/>
    <x v="2"/>
    <x v="4"/>
    <x v="0"/>
    <x v="0"/>
    <x v="50"/>
  </r>
  <r>
    <m/>
    <x v="2"/>
    <x v="1"/>
    <x v="2"/>
    <x v="2"/>
    <x v="3"/>
    <x v="1"/>
    <x v="6"/>
    <x v="3"/>
    <x v="2"/>
    <x v="1"/>
    <x v="2"/>
    <x v="2"/>
  </r>
  <r>
    <m/>
    <x v="2"/>
    <x v="1"/>
    <x v="2"/>
    <x v="2"/>
    <x v="3"/>
    <x v="1"/>
    <x v="6"/>
    <x v="1"/>
    <x v="2"/>
    <x v="1"/>
    <x v="2"/>
    <x v="2"/>
  </r>
  <r>
    <n v="87933671"/>
    <x v="0"/>
    <x v="3"/>
    <x v="0"/>
    <x v="0"/>
    <x v="2"/>
    <x v="0"/>
    <x v="1"/>
    <x v="2"/>
    <x v="4"/>
    <x v="0"/>
    <x v="1"/>
    <x v="51"/>
  </r>
  <r>
    <m/>
    <x v="2"/>
    <x v="1"/>
    <x v="2"/>
    <x v="2"/>
    <x v="3"/>
    <x v="1"/>
    <x v="4"/>
    <x v="3"/>
    <x v="2"/>
    <x v="1"/>
    <x v="2"/>
    <x v="2"/>
  </r>
  <r>
    <m/>
    <x v="2"/>
    <x v="1"/>
    <x v="2"/>
    <x v="2"/>
    <x v="3"/>
    <x v="1"/>
    <x v="3"/>
    <x v="1"/>
    <x v="2"/>
    <x v="1"/>
    <x v="2"/>
    <x v="2"/>
  </r>
  <r>
    <n v="87933687"/>
    <x v="5"/>
    <x v="3"/>
    <x v="0"/>
    <x v="0"/>
    <x v="6"/>
    <x v="0"/>
    <x v="1"/>
    <x v="2"/>
    <x v="0"/>
    <x v="0"/>
    <x v="0"/>
    <x v="7"/>
  </r>
  <r>
    <m/>
    <x v="2"/>
    <x v="1"/>
    <x v="2"/>
    <x v="2"/>
    <x v="3"/>
    <x v="1"/>
    <x v="4"/>
    <x v="3"/>
    <x v="2"/>
    <x v="1"/>
    <x v="2"/>
    <x v="2"/>
  </r>
  <r>
    <n v="87933579"/>
    <x v="0"/>
    <x v="3"/>
    <x v="0"/>
    <x v="0"/>
    <x v="2"/>
    <x v="0"/>
    <x v="0"/>
    <x v="2"/>
    <x v="0"/>
    <x v="0"/>
    <x v="3"/>
    <x v="52"/>
  </r>
  <r>
    <m/>
    <x v="2"/>
    <x v="1"/>
    <x v="2"/>
    <x v="2"/>
    <x v="3"/>
    <x v="1"/>
    <x v="6"/>
    <x v="3"/>
    <x v="2"/>
    <x v="1"/>
    <x v="2"/>
    <x v="2"/>
  </r>
  <r>
    <n v="87935308"/>
    <x v="5"/>
    <x v="3"/>
    <x v="0"/>
    <x v="0"/>
    <x v="2"/>
    <x v="0"/>
    <x v="4"/>
    <x v="3"/>
    <x v="4"/>
    <x v="0"/>
    <x v="0"/>
    <x v="53"/>
  </r>
  <r>
    <n v="87937802"/>
    <x v="1"/>
    <x v="3"/>
    <x v="1"/>
    <x v="0"/>
    <x v="0"/>
    <x v="0"/>
    <x v="1"/>
    <x v="2"/>
    <x v="1"/>
    <x v="0"/>
    <x v="0"/>
    <x v="54"/>
  </r>
  <r>
    <m/>
    <x v="2"/>
    <x v="1"/>
    <x v="2"/>
    <x v="2"/>
    <x v="3"/>
    <x v="1"/>
    <x v="4"/>
    <x v="3"/>
    <x v="2"/>
    <x v="1"/>
    <x v="2"/>
    <x v="2"/>
  </r>
  <r>
    <m/>
    <x v="2"/>
    <x v="1"/>
    <x v="2"/>
    <x v="2"/>
    <x v="3"/>
    <x v="1"/>
    <x v="9"/>
    <x v="1"/>
    <x v="2"/>
    <x v="1"/>
    <x v="2"/>
    <x v="2"/>
  </r>
  <r>
    <n v="87953589"/>
    <x v="4"/>
    <x v="0"/>
    <x v="1"/>
    <x v="1"/>
    <x v="5"/>
    <x v="0"/>
    <x v="4"/>
    <x v="2"/>
    <x v="4"/>
    <x v="0"/>
    <x v="0"/>
    <x v="7"/>
  </r>
  <r>
    <m/>
    <x v="2"/>
    <x v="1"/>
    <x v="2"/>
    <x v="2"/>
    <x v="3"/>
    <x v="1"/>
    <x v="6"/>
    <x v="3"/>
    <x v="2"/>
    <x v="1"/>
    <x v="2"/>
    <x v="2"/>
  </r>
  <r>
    <m/>
    <x v="2"/>
    <x v="1"/>
    <x v="2"/>
    <x v="2"/>
    <x v="3"/>
    <x v="1"/>
    <x v="6"/>
    <x v="10"/>
    <x v="2"/>
    <x v="1"/>
    <x v="2"/>
    <x v="2"/>
  </r>
  <r>
    <n v="87955917"/>
    <x v="5"/>
    <x v="0"/>
    <x v="0"/>
    <x v="0"/>
    <x v="2"/>
    <x v="0"/>
    <x v="0"/>
    <x v="1"/>
    <x v="5"/>
    <x v="0"/>
    <x v="3"/>
    <x v="55"/>
  </r>
  <r>
    <m/>
    <x v="2"/>
    <x v="1"/>
    <x v="2"/>
    <x v="2"/>
    <x v="3"/>
    <x v="1"/>
    <x v="6"/>
    <x v="4"/>
    <x v="2"/>
    <x v="1"/>
    <x v="2"/>
    <x v="2"/>
  </r>
  <r>
    <n v="87955919"/>
    <x v="1"/>
    <x v="0"/>
    <x v="0"/>
    <x v="0"/>
    <x v="0"/>
    <x v="0"/>
    <x v="4"/>
    <x v="2"/>
    <x v="1"/>
    <x v="0"/>
    <x v="1"/>
    <x v="7"/>
  </r>
  <r>
    <m/>
    <x v="2"/>
    <x v="1"/>
    <x v="2"/>
    <x v="2"/>
    <x v="3"/>
    <x v="1"/>
    <x v="6"/>
    <x v="3"/>
    <x v="2"/>
    <x v="1"/>
    <x v="2"/>
    <x v="2"/>
  </r>
  <r>
    <n v="87956975"/>
    <x v="0"/>
    <x v="3"/>
    <x v="0"/>
    <x v="0"/>
    <x v="7"/>
    <x v="0"/>
    <x v="4"/>
    <x v="1"/>
    <x v="0"/>
    <x v="0"/>
    <x v="0"/>
    <x v="7"/>
  </r>
  <r>
    <m/>
    <x v="2"/>
    <x v="1"/>
    <x v="2"/>
    <x v="2"/>
    <x v="3"/>
    <x v="1"/>
    <x v="3"/>
    <x v="5"/>
    <x v="2"/>
    <x v="1"/>
    <x v="2"/>
    <x v="2"/>
  </r>
  <r>
    <n v="87957506"/>
    <x v="0"/>
    <x v="0"/>
    <x v="0"/>
    <x v="0"/>
    <x v="2"/>
    <x v="2"/>
    <x v="1"/>
    <x v="3"/>
    <x v="4"/>
    <x v="0"/>
    <x v="0"/>
    <x v="56"/>
  </r>
  <r>
    <m/>
    <x v="2"/>
    <x v="1"/>
    <x v="2"/>
    <x v="2"/>
    <x v="3"/>
    <x v="1"/>
    <x v="4"/>
    <x v="5"/>
    <x v="2"/>
    <x v="1"/>
    <x v="2"/>
    <x v="2"/>
  </r>
  <r>
    <n v="87957508"/>
    <x v="0"/>
    <x v="0"/>
    <x v="0"/>
    <x v="0"/>
    <x v="5"/>
    <x v="0"/>
    <x v="1"/>
    <x v="2"/>
    <x v="4"/>
    <x v="0"/>
    <x v="3"/>
    <x v="7"/>
  </r>
  <r>
    <m/>
    <x v="2"/>
    <x v="1"/>
    <x v="2"/>
    <x v="2"/>
    <x v="3"/>
    <x v="1"/>
    <x v="4"/>
    <x v="3"/>
    <x v="2"/>
    <x v="1"/>
    <x v="2"/>
    <x v="2"/>
  </r>
  <r>
    <m/>
    <x v="2"/>
    <x v="1"/>
    <x v="2"/>
    <x v="2"/>
    <x v="3"/>
    <x v="1"/>
    <x v="3"/>
    <x v="1"/>
    <x v="2"/>
    <x v="1"/>
    <x v="2"/>
    <x v="2"/>
  </r>
  <r>
    <n v="87957543"/>
    <x v="1"/>
    <x v="3"/>
    <x v="0"/>
    <x v="0"/>
    <x v="6"/>
    <x v="2"/>
    <x v="1"/>
    <x v="2"/>
    <x v="4"/>
    <x v="0"/>
    <x v="0"/>
    <x v="7"/>
  </r>
  <r>
    <m/>
    <x v="2"/>
    <x v="1"/>
    <x v="2"/>
    <x v="2"/>
    <x v="3"/>
    <x v="6"/>
    <x v="4"/>
    <x v="3"/>
    <x v="2"/>
    <x v="1"/>
    <x v="2"/>
    <x v="2"/>
  </r>
  <r>
    <m/>
    <x v="2"/>
    <x v="1"/>
    <x v="2"/>
    <x v="2"/>
    <x v="3"/>
    <x v="1"/>
    <x v="6"/>
    <x v="1"/>
    <x v="2"/>
    <x v="1"/>
    <x v="2"/>
    <x v="2"/>
  </r>
  <r>
    <n v="87957501"/>
    <x v="0"/>
    <x v="3"/>
    <x v="0"/>
    <x v="0"/>
    <x v="0"/>
    <x v="2"/>
    <x v="3"/>
    <x v="3"/>
    <x v="4"/>
    <x v="0"/>
    <x v="3"/>
    <x v="7"/>
  </r>
  <r>
    <m/>
    <x v="2"/>
    <x v="1"/>
    <x v="2"/>
    <x v="2"/>
    <x v="3"/>
    <x v="6"/>
    <x v="8"/>
    <x v="1"/>
    <x v="2"/>
    <x v="1"/>
    <x v="2"/>
    <x v="2"/>
  </r>
  <r>
    <m/>
    <x v="2"/>
    <x v="1"/>
    <x v="2"/>
    <x v="2"/>
    <x v="3"/>
    <x v="5"/>
    <x v="6"/>
    <x v="8"/>
    <x v="2"/>
    <x v="1"/>
    <x v="2"/>
    <x v="2"/>
  </r>
  <r>
    <n v="87957503"/>
    <x v="5"/>
    <x v="3"/>
    <x v="0"/>
    <x v="0"/>
    <x v="2"/>
    <x v="2"/>
    <x v="2"/>
    <x v="1"/>
    <x v="0"/>
    <x v="0"/>
    <x v="0"/>
    <x v="57"/>
  </r>
  <r>
    <m/>
    <x v="2"/>
    <x v="1"/>
    <x v="2"/>
    <x v="2"/>
    <x v="3"/>
    <x v="1"/>
    <x v="3"/>
    <x v="5"/>
    <x v="2"/>
    <x v="1"/>
    <x v="2"/>
    <x v="2"/>
  </r>
  <r>
    <m/>
    <x v="2"/>
    <x v="1"/>
    <x v="2"/>
    <x v="2"/>
    <x v="3"/>
    <x v="1"/>
    <x v="15"/>
    <x v="5"/>
    <x v="2"/>
    <x v="1"/>
    <x v="2"/>
    <x v="2"/>
  </r>
  <r>
    <m/>
    <x v="2"/>
    <x v="1"/>
    <x v="2"/>
    <x v="2"/>
    <x v="3"/>
    <x v="1"/>
    <x v="16"/>
    <x v="5"/>
    <x v="2"/>
    <x v="1"/>
    <x v="2"/>
    <x v="2"/>
  </r>
  <r>
    <n v="87957564"/>
    <x v="5"/>
    <x v="0"/>
    <x v="0"/>
    <x v="0"/>
    <x v="1"/>
    <x v="0"/>
    <x v="1"/>
    <x v="2"/>
    <x v="1"/>
    <x v="0"/>
    <x v="0"/>
    <x v="58"/>
  </r>
  <r>
    <m/>
    <x v="2"/>
    <x v="1"/>
    <x v="2"/>
    <x v="2"/>
    <x v="3"/>
    <x v="1"/>
    <x v="4"/>
    <x v="3"/>
    <x v="2"/>
    <x v="1"/>
    <x v="2"/>
    <x v="2"/>
  </r>
  <r>
    <m/>
    <x v="2"/>
    <x v="1"/>
    <x v="2"/>
    <x v="2"/>
    <x v="3"/>
    <x v="1"/>
    <x v="6"/>
    <x v="1"/>
    <x v="2"/>
    <x v="1"/>
    <x v="2"/>
    <x v="2"/>
  </r>
  <r>
    <n v="87957520"/>
    <x v="1"/>
    <x v="3"/>
    <x v="0"/>
    <x v="0"/>
    <x v="6"/>
    <x v="10"/>
    <x v="1"/>
    <x v="1"/>
    <x v="1"/>
    <x v="2"/>
    <x v="3"/>
    <x v="7"/>
  </r>
  <r>
    <m/>
    <x v="2"/>
    <x v="1"/>
    <x v="2"/>
    <x v="2"/>
    <x v="3"/>
    <x v="9"/>
    <x v="4"/>
    <x v="8"/>
    <x v="2"/>
    <x v="1"/>
    <x v="2"/>
    <x v="2"/>
  </r>
  <r>
    <m/>
    <x v="2"/>
    <x v="1"/>
    <x v="2"/>
    <x v="2"/>
    <x v="3"/>
    <x v="1"/>
    <x v="2"/>
    <x v="5"/>
    <x v="2"/>
    <x v="1"/>
    <x v="2"/>
    <x v="2"/>
  </r>
  <r>
    <m/>
    <x v="2"/>
    <x v="1"/>
    <x v="2"/>
    <x v="2"/>
    <x v="3"/>
    <x v="1"/>
    <x v="3"/>
    <x v="5"/>
    <x v="2"/>
    <x v="1"/>
    <x v="2"/>
    <x v="2"/>
  </r>
  <r>
    <n v="87957510"/>
    <x v="1"/>
    <x v="3"/>
    <x v="0"/>
    <x v="0"/>
    <x v="6"/>
    <x v="0"/>
    <x v="1"/>
    <x v="2"/>
    <x v="1"/>
    <x v="0"/>
    <x v="0"/>
    <x v="59"/>
  </r>
  <r>
    <m/>
    <x v="2"/>
    <x v="1"/>
    <x v="2"/>
    <x v="2"/>
    <x v="3"/>
    <x v="1"/>
    <x v="6"/>
    <x v="3"/>
    <x v="2"/>
    <x v="1"/>
    <x v="2"/>
    <x v="2"/>
  </r>
  <r>
    <m/>
    <x v="2"/>
    <x v="1"/>
    <x v="2"/>
    <x v="2"/>
    <x v="3"/>
    <x v="1"/>
    <x v="6"/>
    <x v="1"/>
    <x v="2"/>
    <x v="1"/>
    <x v="2"/>
    <x v="2"/>
  </r>
  <r>
    <n v="87957516"/>
    <x v="0"/>
    <x v="3"/>
    <x v="0"/>
    <x v="0"/>
    <x v="2"/>
    <x v="0"/>
    <x v="1"/>
    <x v="2"/>
    <x v="4"/>
    <x v="0"/>
    <x v="1"/>
    <x v="60"/>
  </r>
  <r>
    <m/>
    <x v="2"/>
    <x v="1"/>
    <x v="2"/>
    <x v="2"/>
    <x v="3"/>
    <x v="1"/>
    <x v="4"/>
    <x v="3"/>
    <x v="2"/>
    <x v="1"/>
    <x v="2"/>
    <x v="2"/>
  </r>
  <r>
    <m/>
    <x v="2"/>
    <x v="1"/>
    <x v="2"/>
    <x v="2"/>
    <x v="3"/>
    <x v="1"/>
    <x v="8"/>
    <x v="1"/>
    <x v="2"/>
    <x v="1"/>
    <x v="2"/>
    <x v="2"/>
  </r>
  <r>
    <m/>
    <x v="2"/>
    <x v="1"/>
    <x v="2"/>
    <x v="2"/>
    <x v="3"/>
    <x v="1"/>
    <x v="6"/>
    <x v="8"/>
    <x v="2"/>
    <x v="1"/>
    <x v="2"/>
    <x v="2"/>
  </r>
  <r>
    <n v="87957529"/>
    <x v="1"/>
    <x v="3"/>
    <x v="0"/>
    <x v="0"/>
    <x v="5"/>
    <x v="0"/>
    <x v="1"/>
    <x v="3"/>
    <x v="1"/>
    <x v="2"/>
    <x v="3"/>
    <x v="61"/>
  </r>
  <r>
    <m/>
    <x v="2"/>
    <x v="1"/>
    <x v="2"/>
    <x v="2"/>
    <x v="3"/>
    <x v="1"/>
    <x v="4"/>
    <x v="5"/>
    <x v="2"/>
    <x v="1"/>
    <x v="2"/>
    <x v="2"/>
  </r>
  <r>
    <m/>
    <x v="2"/>
    <x v="1"/>
    <x v="2"/>
    <x v="2"/>
    <x v="3"/>
    <x v="1"/>
    <x v="3"/>
    <x v="5"/>
    <x v="2"/>
    <x v="1"/>
    <x v="2"/>
    <x v="2"/>
  </r>
  <r>
    <n v="87957526"/>
    <x v="1"/>
    <x v="3"/>
    <x v="0"/>
    <x v="0"/>
    <x v="6"/>
    <x v="0"/>
    <x v="1"/>
    <x v="2"/>
    <x v="0"/>
    <x v="0"/>
    <x v="0"/>
    <x v="62"/>
  </r>
  <r>
    <m/>
    <x v="2"/>
    <x v="1"/>
    <x v="2"/>
    <x v="2"/>
    <x v="3"/>
    <x v="1"/>
    <x v="4"/>
    <x v="3"/>
    <x v="2"/>
    <x v="1"/>
    <x v="2"/>
    <x v="2"/>
  </r>
  <r>
    <m/>
    <x v="2"/>
    <x v="1"/>
    <x v="2"/>
    <x v="2"/>
    <x v="3"/>
    <x v="1"/>
    <x v="6"/>
    <x v="1"/>
    <x v="2"/>
    <x v="1"/>
    <x v="2"/>
    <x v="2"/>
  </r>
  <r>
    <n v="87957560"/>
    <x v="0"/>
    <x v="3"/>
    <x v="0"/>
    <x v="0"/>
    <x v="0"/>
    <x v="4"/>
    <x v="1"/>
    <x v="2"/>
    <x v="3"/>
    <x v="2"/>
    <x v="5"/>
    <x v="63"/>
  </r>
  <r>
    <m/>
    <x v="2"/>
    <x v="1"/>
    <x v="2"/>
    <x v="2"/>
    <x v="3"/>
    <x v="1"/>
    <x v="4"/>
    <x v="3"/>
    <x v="2"/>
    <x v="1"/>
    <x v="2"/>
    <x v="2"/>
  </r>
  <r>
    <m/>
    <x v="2"/>
    <x v="1"/>
    <x v="2"/>
    <x v="2"/>
    <x v="3"/>
    <x v="1"/>
    <x v="3"/>
    <x v="0"/>
    <x v="2"/>
    <x v="1"/>
    <x v="2"/>
    <x v="2"/>
  </r>
  <r>
    <m/>
    <x v="2"/>
    <x v="1"/>
    <x v="2"/>
    <x v="2"/>
    <x v="3"/>
    <x v="1"/>
    <x v="8"/>
    <x v="1"/>
    <x v="2"/>
    <x v="1"/>
    <x v="2"/>
    <x v="2"/>
  </r>
  <r>
    <m/>
    <x v="2"/>
    <x v="1"/>
    <x v="2"/>
    <x v="2"/>
    <x v="3"/>
    <x v="1"/>
    <x v="6"/>
    <x v="8"/>
    <x v="2"/>
    <x v="1"/>
    <x v="2"/>
    <x v="2"/>
  </r>
  <r>
    <n v="87957546"/>
    <x v="0"/>
    <x v="3"/>
    <x v="0"/>
    <x v="0"/>
    <x v="2"/>
    <x v="2"/>
    <x v="3"/>
    <x v="1"/>
    <x v="4"/>
    <x v="0"/>
    <x v="0"/>
    <x v="0"/>
  </r>
  <r>
    <m/>
    <x v="2"/>
    <x v="1"/>
    <x v="2"/>
    <x v="2"/>
    <x v="3"/>
    <x v="4"/>
    <x v="6"/>
    <x v="5"/>
    <x v="2"/>
    <x v="1"/>
    <x v="2"/>
    <x v="2"/>
  </r>
  <r>
    <m/>
    <x v="2"/>
    <x v="1"/>
    <x v="2"/>
    <x v="2"/>
    <x v="3"/>
    <x v="11"/>
    <x v="6"/>
    <x v="5"/>
    <x v="2"/>
    <x v="1"/>
    <x v="2"/>
    <x v="2"/>
  </r>
  <r>
    <n v="87957530"/>
    <x v="5"/>
    <x v="3"/>
    <x v="0"/>
    <x v="0"/>
    <x v="2"/>
    <x v="2"/>
    <x v="1"/>
    <x v="2"/>
    <x v="4"/>
    <x v="2"/>
    <x v="3"/>
    <x v="64"/>
  </r>
  <r>
    <m/>
    <x v="2"/>
    <x v="1"/>
    <x v="2"/>
    <x v="2"/>
    <x v="3"/>
    <x v="4"/>
    <x v="4"/>
    <x v="3"/>
    <x v="2"/>
    <x v="1"/>
    <x v="2"/>
    <x v="2"/>
  </r>
  <r>
    <m/>
    <x v="2"/>
    <x v="1"/>
    <x v="2"/>
    <x v="2"/>
    <x v="3"/>
    <x v="1"/>
    <x v="7"/>
    <x v="10"/>
    <x v="2"/>
    <x v="1"/>
    <x v="2"/>
    <x v="2"/>
  </r>
  <r>
    <m/>
    <x v="2"/>
    <x v="1"/>
    <x v="2"/>
    <x v="2"/>
    <x v="3"/>
    <x v="1"/>
    <x v="9"/>
    <x v="0"/>
    <x v="2"/>
    <x v="1"/>
    <x v="2"/>
    <x v="2"/>
  </r>
  <r>
    <m/>
    <x v="2"/>
    <x v="1"/>
    <x v="2"/>
    <x v="2"/>
    <x v="3"/>
    <x v="1"/>
    <x v="3"/>
    <x v="1"/>
    <x v="2"/>
    <x v="1"/>
    <x v="2"/>
    <x v="2"/>
  </r>
  <r>
    <m/>
    <x v="2"/>
    <x v="1"/>
    <x v="2"/>
    <x v="2"/>
    <x v="3"/>
    <x v="1"/>
    <x v="8"/>
    <x v="5"/>
    <x v="2"/>
    <x v="1"/>
    <x v="2"/>
    <x v="2"/>
  </r>
  <r>
    <n v="87957514"/>
    <x v="4"/>
    <x v="0"/>
    <x v="0"/>
    <x v="0"/>
    <x v="0"/>
    <x v="5"/>
    <x v="1"/>
    <x v="2"/>
    <x v="3"/>
    <x v="0"/>
    <x v="0"/>
    <x v="65"/>
  </r>
  <r>
    <m/>
    <x v="2"/>
    <x v="1"/>
    <x v="2"/>
    <x v="2"/>
    <x v="3"/>
    <x v="1"/>
    <x v="4"/>
    <x v="3"/>
    <x v="2"/>
    <x v="1"/>
    <x v="2"/>
    <x v="2"/>
  </r>
  <r>
    <m/>
    <x v="2"/>
    <x v="1"/>
    <x v="2"/>
    <x v="2"/>
    <x v="3"/>
    <x v="1"/>
    <x v="3"/>
    <x v="1"/>
    <x v="2"/>
    <x v="1"/>
    <x v="2"/>
    <x v="2"/>
  </r>
  <r>
    <n v="87957528"/>
    <x v="4"/>
    <x v="3"/>
    <x v="0"/>
    <x v="0"/>
    <x v="5"/>
    <x v="0"/>
    <x v="1"/>
    <x v="3"/>
    <x v="4"/>
    <x v="0"/>
    <x v="1"/>
    <x v="66"/>
  </r>
  <r>
    <m/>
    <x v="2"/>
    <x v="1"/>
    <x v="2"/>
    <x v="2"/>
    <x v="3"/>
    <x v="1"/>
    <x v="4"/>
    <x v="1"/>
    <x v="2"/>
    <x v="1"/>
    <x v="2"/>
    <x v="2"/>
  </r>
  <r>
    <n v="87957577"/>
    <x v="1"/>
    <x v="3"/>
    <x v="0"/>
    <x v="0"/>
    <x v="6"/>
    <x v="0"/>
    <x v="7"/>
    <x v="10"/>
    <x v="1"/>
    <x v="2"/>
    <x v="0"/>
    <x v="67"/>
  </r>
  <r>
    <m/>
    <x v="2"/>
    <x v="1"/>
    <x v="2"/>
    <x v="2"/>
    <x v="3"/>
    <x v="1"/>
    <x v="9"/>
    <x v="0"/>
    <x v="2"/>
    <x v="1"/>
    <x v="2"/>
    <x v="2"/>
  </r>
  <r>
    <m/>
    <x v="2"/>
    <x v="1"/>
    <x v="2"/>
    <x v="2"/>
    <x v="3"/>
    <x v="1"/>
    <x v="8"/>
    <x v="5"/>
    <x v="2"/>
    <x v="1"/>
    <x v="2"/>
    <x v="2"/>
  </r>
  <r>
    <n v="87957592"/>
    <x v="0"/>
    <x v="0"/>
    <x v="0"/>
    <x v="0"/>
    <x v="2"/>
    <x v="2"/>
    <x v="1"/>
    <x v="2"/>
    <x v="1"/>
    <x v="2"/>
    <x v="5"/>
    <x v="68"/>
  </r>
  <r>
    <m/>
    <x v="2"/>
    <x v="1"/>
    <x v="2"/>
    <x v="2"/>
    <x v="3"/>
    <x v="5"/>
    <x v="4"/>
    <x v="3"/>
    <x v="2"/>
    <x v="1"/>
    <x v="2"/>
    <x v="2"/>
  </r>
  <r>
    <m/>
    <x v="2"/>
    <x v="1"/>
    <x v="2"/>
    <x v="2"/>
    <x v="3"/>
    <x v="1"/>
    <x v="3"/>
    <x v="1"/>
    <x v="2"/>
    <x v="1"/>
    <x v="2"/>
    <x v="2"/>
  </r>
  <r>
    <n v="87957598"/>
    <x v="5"/>
    <x v="3"/>
    <x v="0"/>
    <x v="0"/>
    <x v="7"/>
    <x v="2"/>
    <x v="1"/>
    <x v="1"/>
    <x v="3"/>
    <x v="0"/>
    <x v="5"/>
    <x v="69"/>
  </r>
  <r>
    <m/>
    <x v="2"/>
    <x v="1"/>
    <x v="2"/>
    <x v="2"/>
    <x v="3"/>
    <x v="1"/>
    <x v="3"/>
    <x v="5"/>
    <x v="2"/>
    <x v="1"/>
    <x v="2"/>
    <x v="2"/>
  </r>
  <r>
    <n v="87957540"/>
    <x v="1"/>
    <x v="3"/>
    <x v="0"/>
    <x v="0"/>
    <x v="6"/>
    <x v="0"/>
    <x v="0"/>
    <x v="3"/>
    <x v="0"/>
    <x v="0"/>
    <x v="0"/>
    <x v="70"/>
  </r>
  <r>
    <n v="87957581"/>
    <x v="0"/>
    <x v="0"/>
    <x v="0"/>
    <x v="0"/>
    <x v="0"/>
    <x v="5"/>
    <x v="1"/>
    <x v="2"/>
    <x v="3"/>
    <x v="0"/>
    <x v="3"/>
    <x v="71"/>
  </r>
  <r>
    <m/>
    <x v="2"/>
    <x v="1"/>
    <x v="2"/>
    <x v="2"/>
    <x v="3"/>
    <x v="1"/>
    <x v="4"/>
    <x v="3"/>
    <x v="2"/>
    <x v="1"/>
    <x v="2"/>
    <x v="2"/>
  </r>
  <r>
    <m/>
    <x v="2"/>
    <x v="1"/>
    <x v="2"/>
    <x v="2"/>
    <x v="3"/>
    <x v="1"/>
    <x v="3"/>
    <x v="1"/>
    <x v="2"/>
    <x v="1"/>
    <x v="2"/>
    <x v="2"/>
  </r>
  <r>
    <m/>
    <x v="2"/>
    <x v="1"/>
    <x v="2"/>
    <x v="2"/>
    <x v="3"/>
    <x v="1"/>
    <x v="8"/>
    <x v="8"/>
    <x v="2"/>
    <x v="1"/>
    <x v="2"/>
    <x v="2"/>
  </r>
  <r>
    <n v="87962008"/>
    <x v="1"/>
    <x v="3"/>
    <x v="0"/>
    <x v="0"/>
    <x v="2"/>
    <x v="12"/>
    <x v="3"/>
    <x v="1"/>
    <x v="1"/>
    <x v="0"/>
    <x v="0"/>
    <x v="0"/>
  </r>
  <r>
    <n v="87978478"/>
    <x v="1"/>
    <x v="3"/>
    <x v="0"/>
    <x v="0"/>
    <x v="2"/>
    <x v="0"/>
    <x v="1"/>
    <x v="1"/>
    <x v="3"/>
    <x v="2"/>
    <x v="0"/>
    <x v="72"/>
  </r>
  <r>
    <m/>
    <x v="2"/>
    <x v="1"/>
    <x v="2"/>
    <x v="2"/>
    <x v="3"/>
    <x v="1"/>
    <x v="2"/>
    <x v="5"/>
    <x v="2"/>
    <x v="1"/>
    <x v="2"/>
    <x v="2"/>
  </r>
  <r>
    <n v="87982555"/>
    <x v="4"/>
    <x v="3"/>
    <x v="1"/>
    <x v="0"/>
    <x v="2"/>
    <x v="0"/>
    <x v="4"/>
    <x v="3"/>
    <x v="1"/>
    <x v="0"/>
    <x v="0"/>
    <x v="73"/>
  </r>
  <r>
    <n v="87985936"/>
    <x v="3"/>
    <x v="3"/>
    <x v="1"/>
    <x v="0"/>
    <x v="0"/>
    <x v="0"/>
    <x v="1"/>
    <x v="2"/>
    <x v="3"/>
    <x v="2"/>
    <x v="3"/>
    <x v="74"/>
  </r>
  <r>
    <m/>
    <x v="2"/>
    <x v="1"/>
    <x v="2"/>
    <x v="2"/>
    <x v="3"/>
    <x v="1"/>
    <x v="4"/>
    <x v="3"/>
    <x v="2"/>
    <x v="1"/>
    <x v="2"/>
    <x v="2"/>
  </r>
  <r>
    <m/>
    <x v="2"/>
    <x v="1"/>
    <x v="2"/>
    <x v="2"/>
    <x v="3"/>
    <x v="1"/>
    <x v="6"/>
    <x v="12"/>
    <x v="2"/>
    <x v="1"/>
    <x v="2"/>
    <x v="2"/>
  </r>
  <r>
    <n v="87991912"/>
    <x v="3"/>
    <x v="3"/>
    <x v="1"/>
    <x v="0"/>
    <x v="7"/>
    <x v="0"/>
    <x v="0"/>
    <x v="2"/>
    <x v="4"/>
    <x v="0"/>
    <x v="3"/>
    <x v="75"/>
  </r>
  <r>
    <m/>
    <x v="2"/>
    <x v="1"/>
    <x v="2"/>
    <x v="2"/>
    <x v="3"/>
    <x v="1"/>
    <x v="6"/>
    <x v="3"/>
    <x v="2"/>
    <x v="1"/>
    <x v="2"/>
    <x v="2"/>
  </r>
  <r>
    <n v="87997039"/>
    <x v="3"/>
    <x v="0"/>
    <x v="1"/>
    <x v="1"/>
    <x v="0"/>
    <x v="0"/>
    <x v="0"/>
    <x v="2"/>
    <x v="5"/>
    <x v="2"/>
    <x v="5"/>
    <x v="76"/>
  </r>
  <r>
    <m/>
    <x v="2"/>
    <x v="1"/>
    <x v="2"/>
    <x v="2"/>
    <x v="3"/>
    <x v="1"/>
    <x v="6"/>
    <x v="3"/>
    <x v="2"/>
    <x v="1"/>
    <x v="2"/>
    <x v="2"/>
  </r>
  <r>
    <n v="87970111"/>
    <x v="0"/>
    <x v="3"/>
    <x v="0"/>
    <x v="0"/>
    <x v="0"/>
    <x v="0"/>
    <x v="4"/>
    <x v="3"/>
    <x v="1"/>
    <x v="0"/>
    <x v="0"/>
    <x v="77"/>
  </r>
  <r>
    <n v="88017003"/>
    <x v="4"/>
    <x v="0"/>
    <x v="1"/>
    <x v="1"/>
    <x v="2"/>
    <x v="0"/>
    <x v="0"/>
    <x v="4"/>
    <x v="0"/>
    <x v="0"/>
    <x v="0"/>
    <x v="7"/>
  </r>
  <r>
    <n v="88033541"/>
    <x v="1"/>
    <x v="0"/>
    <x v="1"/>
    <x v="1"/>
    <x v="7"/>
    <x v="5"/>
    <x v="4"/>
    <x v="3"/>
    <x v="3"/>
    <x v="2"/>
    <x v="0"/>
    <x v="78"/>
  </r>
  <r>
    <n v="88064452"/>
    <x v="5"/>
    <x v="3"/>
    <x v="0"/>
    <x v="0"/>
    <x v="2"/>
    <x v="5"/>
    <x v="1"/>
    <x v="2"/>
    <x v="1"/>
    <x v="0"/>
    <x v="0"/>
    <x v="79"/>
  </r>
  <r>
    <m/>
    <x v="2"/>
    <x v="1"/>
    <x v="2"/>
    <x v="2"/>
    <x v="3"/>
    <x v="1"/>
    <x v="4"/>
    <x v="3"/>
    <x v="2"/>
    <x v="1"/>
    <x v="2"/>
    <x v="2"/>
  </r>
  <r>
    <m/>
    <x v="2"/>
    <x v="1"/>
    <x v="2"/>
    <x v="2"/>
    <x v="3"/>
    <x v="1"/>
    <x v="3"/>
    <x v="1"/>
    <x v="2"/>
    <x v="1"/>
    <x v="2"/>
    <x v="2"/>
  </r>
  <r>
    <n v="88111874"/>
    <x v="3"/>
    <x v="3"/>
    <x v="1"/>
    <x v="0"/>
    <x v="2"/>
    <x v="2"/>
    <x v="4"/>
    <x v="3"/>
    <x v="1"/>
    <x v="0"/>
    <x v="0"/>
    <x v="7"/>
  </r>
  <r>
    <m/>
    <x v="2"/>
    <x v="1"/>
    <x v="2"/>
    <x v="2"/>
    <x v="3"/>
    <x v="1"/>
    <x v="6"/>
    <x v="4"/>
    <x v="2"/>
    <x v="1"/>
    <x v="2"/>
    <x v="2"/>
  </r>
  <r>
    <n v="88190039"/>
    <x v="1"/>
    <x v="3"/>
    <x v="0"/>
    <x v="0"/>
    <x v="2"/>
    <x v="6"/>
    <x v="4"/>
    <x v="1"/>
    <x v="0"/>
    <x v="0"/>
    <x v="0"/>
    <x v="7"/>
  </r>
  <r>
    <n v="88193743"/>
    <x v="1"/>
    <x v="3"/>
    <x v="0"/>
    <x v="0"/>
    <x v="5"/>
    <x v="0"/>
    <x v="4"/>
    <x v="0"/>
    <x v="4"/>
    <x v="0"/>
    <x v="1"/>
    <x v="80"/>
  </r>
  <r>
    <m/>
    <x v="2"/>
    <x v="1"/>
    <x v="2"/>
    <x v="2"/>
    <x v="3"/>
    <x v="1"/>
    <x v="8"/>
    <x v="1"/>
    <x v="2"/>
    <x v="1"/>
    <x v="2"/>
    <x v="2"/>
  </r>
  <r>
    <m/>
    <x v="2"/>
    <x v="1"/>
    <x v="2"/>
    <x v="2"/>
    <x v="3"/>
    <x v="1"/>
    <x v="6"/>
    <x v="8"/>
    <x v="2"/>
    <x v="1"/>
    <x v="2"/>
    <x v="2"/>
  </r>
  <r>
    <n v="88202748"/>
    <x v="4"/>
    <x v="5"/>
    <x v="0"/>
    <x v="0"/>
    <x v="2"/>
    <x v="6"/>
    <x v="1"/>
    <x v="2"/>
    <x v="1"/>
    <x v="0"/>
    <x v="0"/>
    <x v="81"/>
  </r>
  <r>
    <m/>
    <x v="2"/>
    <x v="1"/>
    <x v="2"/>
    <x v="2"/>
    <x v="3"/>
    <x v="4"/>
    <x v="4"/>
    <x v="3"/>
    <x v="2"/>
    <x v="1"/>
    <x v="2"/>
    <x v="2"/>
  </r>
  <r>
    <m/>
    <x v="2"/>
    <x v="1"/>
    <x v="2"/>
    <x v="2"/>
    <x v="3"/>
    <x v="13"/>
    <x v="7"/>
    <x v="10"/>
    <x v="2"/>
    <x v="1"/>
    <x v="2"/>
    <x v="2"/>
  </r>
  <r>
    <m/>
    <x v="2"/>
    <x v="1"/>
    <x v="2"/>
    <x v="2"/>
    <x v="3"/>
    <x v="1"/>
    <x v="3"/>
    <x v="1"/>
    <x v="2"/>
    <x v="1"/>
    <x v="2"/>
    <x v="2"/>
  </r>
  <r>
    <n v="88251704"/>
    <x v="5"/>
    <x v="3"/>
    <x v="0"/>
    <x v="0"/>
    <x v="7"/>
    <x v="0"/>
    <x v="1"/>
    <x v="2"/>
    <x v="1"/>
    <x v="0"/>
    <x v="0"/>
    <x v="82"/>
  </r>
  <r>
    <n v="88285030"/>
    <x v="1"/>
    <x v="0"/>
    <x v="1"/>
    <x v="1"/>
    <x v="5"/>
    <x v="0"/>
    <x v="1"/>
    <x v="2"/>
    <x v="3"/>
    <x v="2"/>
    <x v="3"/>
    <x v="83"/>
  </r>
  <r>
    <m/>
    <x v="2"/>
    <x v="1"/>
    <x v="2"/>
    <x v="2"/>
    <x v="3"/>
    <x v="1"/>
    <x v="4"/>
    <x v="3"/>
    <x v="2"/>
    <x v="1"/>
    <x v="2"/>
    <x v="2"/>
  </r>
  <r>
    <n v="88488818"/>
    <x v="4"/>
    <x v="3"/>
    <x v="1"/>
    <x v="1"/>
    <x v="2"/>
    <x v="0"/>
    <x v="0"/>
    <x v="3"/>
    <x v="4"/>
    <x v="0"/>
    <x v="1"/>
    <x v="84"/>
  </r>
  <r>
    <m/>
    <x v="2"/>
    <x v="1"/>
    <x v="2"/>
    <x v="2"/>
    <x v="3"/>
    <x v="1"/>
    <x v="6"/>
    <x v="1"/>
    <x v="2"/>
    <x v="1"/>
    <x v="2"/>
    <x v="2"/>
  </r>
  <r>
    <m/>
    <x v="2"/>
    <x v="1"/>
    <x v="2"/>
    <x v="2"/>
    <x v="3"/>
    <x v="1"/>
    <x v="6"/>
    <x v="8"/>
    <x v="2"/>
    <x v="1"/>
    <x v="2"/>
    <x v="2"/>
  </r>
  <r>
    <n v="88487455"/>
    <x v="4"/>
    <x v="3"/>
    <x v="1"/>
    <x v="1"/>
    <x v="5"/>
    <x v="5"/>
    <x v="0"/>
    <x v="0"/>
    <x v="1"/>
    <x v="0"/>
    <x v="0"/>
    <x v="85"/>
  </r>
  <r>
    <m/>
    <x v="2"/>
    <x v="1"/>
    <x v="2"/>
    <x v="2"/>
    <x v="3"/>
    <x v="1"/>
    <x v="6"/>
    <x v="1"/>
    <x v="2"/>
    <x v="1"/>
    <x v="2"/>
    <x v="2"/>
  </r>
  <r>
    <n v="88486117"/>
    <x v="1"/>
    <x v="3"/>
    <x v="1"/>
    <x v="1"/>
    <x v="6"/>
    <x v="2"/>
    <x v="1"/>
    <x v="1"/>
    <x v="0"/>
    <x v="0"/>
    <x v="4"/>
    <x v="86"/>
  </r>
  <r>
    <m/>
    <x v="2"/>
    <x v="1"/>
    <x v="2"/>
    <x v="2"/>
    <x v="3"/>
    <x v="4"/>
    <x v="7"/>
    <x v="8"/>
    <x v="2"/>
    <x v="1"/>
    <x v="2"/>
    <x v="2"/>
  </r>
  <r>
    <m/>
    <x v="2"/>
    <x v="1"/>
    <x v="2"/>
    <x v="2"/>
    <x v="3"/>
    <x v="1"/>
    <x v="2"/>
    <x v="5"/>
    <x v="2"/>
    <x v="1"/>
    <x v="2"/>
    <x v="2"/>
  </r>
  <r>
    <m/>
    <x v="2"/>
    <x v="1"/>
    <x v="2"/>
    <x v="2"/>
    <x v="3"/>
    <x v="1"/>
    <x v="3"/>
    <x v="5"/>
    <x v="2"/>
    <x v="1"/>
    <x v="2"/>
    <x v="2"/>
  </r>
  <r>
    <m/>
    <x v="2"/>
    <x v="1"/>
    <x v="2"/>
    <x v="2"/>
    <x v="3"/>
    <x v="1"/>
    <x v="8"/>
    <x v="5"/>
    <x v="2"/>
    <x v="1"/>
    <x v="2"/>
    <x v="2"/>
  </r>
  <r>
    <n v="88485806"/>
    <x v="0"/>
    <x v="3"/>
    <x v="1"/>
    <x v="1"/>
    <x v="1"/>
    <x v="0"/>
    <x v="0"/>
    <x v="1"/>
    <x v="1"/>
    <x v="0"/>
    <x v="1"/>
    <x v="87"/>
  </r>
  <r>
    <m/>
    <x v="2"/>
    <x v="1"/>
    <x v="2"/>
    <x v="2"/>
    <x v="3"/>
    <x v="1"/>
    <x v="6"/>
    <x v="5"/>
    <x v="2"/>
    <x v="1"/>
    <x v="2"/>
    <x v="88"/>
  </r>
  <r>
    <n v="88485637"/>
    <x v="1"/>
    <x v="3"/>
    <x v="1"/>
    <x v="1"/>
    <x v="0"/>
    <x v="0"/>
    <x v="0"/>
    <x v="3"/>
    <x v="0"/>
    <x v="0"/>
    <x v="1"/>
    <x v="89"/>
  </r>
  <r>
    <n v="88484805"/>
    <x v="1"/>
    <x v="0"/>
    <x v="1"/>
    <x v="1"/>
    <x v="1"/>
    <x v="2"/>
    <x v="0"/>
    <x v="1"/>
    <x v="4"/>
    <x v="4"/>
    <x v="0"/>
    <x v="90"/>
  </r>
  <r>
    <m/>
    <x v="2"/>
    <x v="1"/>
    <x v="2"/>
    <x v="2"/>
    <x v="3"/>
    <x v="5"/>
    <x v="6"/>
    <x v="5"/>
    <x v="2"/>
    <x v="1"/>
    <x v="2"/>
    <x v="2"/>
  </r>
  <r>
    <m/>
    <x v="2"/>
    <x v="1"/>
    <x v="2"/>
    <x v="2"/>
    <x v="3"/>
    <x v="4"/>
    <x v="6"/>
    <x v="5"/>
    <x v="2"/>
    <x v="1"/>
    <x v="2"/>
    <x v="2"/>
  </r>
  <r>
    <n v="88484499"/>
    <x v="4"/>
    <x v="0"/>
    <x v="0"/>
    <x v="1"/>
    <x v="5"/>
    <x v="0"/>
    <x v="1"/>
    <x v="2"/>
    <x v="0"/>
    <x v="0"/>
    <x v="1"/>
    <x v="7"/>
  </r>
  <r>
    <n v="88484447"/>
    <x v="1"/>
    <x v="0"/>
    <x v="1"/>
    <x v="1"/>
    <x v="6"/>
    <x v="2"/>
    <x v="4"/>
    <x v="3"/>
    <x v="0"/>
    <x v="0"/>
    <x v="0"/>
    <x v="91"/>
  </r>
  <r>
    <m/>
    <x v="2"/>
    <x v="1"/>
    <x v="2"/>
    <x v="2"/>
    <x v="3"/>
    <x v="4"/>
    <x v="3"/>
    <x v="1"/>
    <x v="2"/>
    <x v="1"/>
    <x v="2"/>
    <x v="2"/>
  </r>
  <r>
    <m/>
    <x v="2"/>
    <x v="1"/>
    <x v="2"/>
    <x v="2"/>
    <x v="3"/>
    <x v="1"/>
    <x v="8"/>
    <x v="5"/>
    <x v="2"/>
    <x v="1"/>
    <x v="2"/>
    <x v="2"/>
  </r>
  <r>
    <n v="88498093"/>
    <x v="4"/>
    <x v="3"/>
    <x v="1"/>
    <x v="1"/>
    <x v="0"/>
    <x v="0"/>
    <x v="1"/>
    <x v="2"/>
    <x v="4"/>
    <x v="0"/>
    <x v="0"/>
    <x v="2"/>
  </r>
  <r>
    <m/>
    <x v="2"/>
    <x v="1"/>
    <x v="2"/>
    <x v="2"/>
    <x v="3"/>
    <x v="1"/>
    <x v="4"/>
    <x v="3"/>
    <x v="2"/>
    <x v="1"/>
    <x v="2"/>
    <x v="2"/>
  </r>
  <r>
    <n v="885463478"/>
    <x v="4"/>
    <x v="3"/>
    <x v="1"/>
    <x v="0"/>
    <x v="5"/>
    <x v="0"/>
    <x v="0"/>
    <x v="2"/>
    <x v="1"/>
    <x v="0"/>
    <x v="1"/>
    <x v="92"/>
  </r>
  <r>
    <s v="(pdf datei)"/>
    <x v="2"/>
    <x v="1"/>
    <x v="2"/>
    <x v="2"/>
    <x v="3"/>
    <x v="1"/>
    <x v="6"/>
    <x v="3"/>
    <x v="2"/>
    <x v="1"/>
    <x v="2"/>
    <x v="2"/>
  </r>
  <r>
    <m/>
    <x v="2"/>
    <x v="1"/>
    <x v="2"/>
    <x v="2"/>
    <x v="3"/>
    <x v="1"/>
    <x v="6"/>
    <x v="1"/>
    <x v="2"/>
    <x v="1"/>
    <x v="2"/>
    <x v="2"/>
  </r>
  <r>
    <m/>
    <x v="2"/>
    <x v="1"/>
    <x v="2"/>
    <x v="2"/>
    <x v="3"/>
    <x v="1"/>
    <x v="6"/>
    <x v="4"/>
    <x v="2"/>
    <x v="1"/>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7C0CA3-620F-4CF1-95F1-A54DDA8D66E5}" name="PivotTable2"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4" firstHeaderRow="0" firstDataRow="0" firstDataCol="0" rowPageCount="12" colPageCount="1"/>
  <pivotFields count="13">
    <pivotField showAll="0"/>
    <pivotField axis="axisPage" showAll="0">
      <items count="7">
        <item x="3"/>
        <item x="4"/>
        <item x="1"/>
        <item x="5"/>
        <item x="0"/>
        <item x="2"/>
        <item t="default"/>
      </items>
    </pivotField>
    <pivotField axis="axisPage" showAll="0">
      <items count="7">
        <item x="2"/>
        <item x="0"/>
        <item x="4"/>
        <item x="5"/>
        <item x="3"/>
        <item x="1"/>
        <item t="default"/>
      </items>
    </pivotField>
    <pivotField axis="axisPage" showAll="0">
      <items count="4">
        <item x="1"/>
        <item x="0"/>
        <item x="2"/>
        <item t="default"/>
      </items>
    </pivotField>
    <pivotField axis="axisPage" showAll="0">
      <items count="4">
        <item x="0"/>
        <item x="1"/>
        <item x="2"/>
        <item t="default"/>
      </items>
    </pivotField>
    <pivotField axis="axisPage" showAll="0">
      <items count="9">
        <item x="4"/>
        <item x="1"/>
        <item x="6"/>
        <item x="2"/>
        <item x="5"/>
        <item x="0"/>
        <item x="7"/>
        <item x="3"/>
        <item t="default"/>
      </items>
    </pivotField>
    <pivotField axis="axisPage" showAll="0">
      <items count="15">
        <item x="5"/>
        <item x="9"/>
        <item x="4"/>
        <item x="13"/>
        <item x="12"/>
        <item x="2"/>
        <item x="7"/>
        <item x="6"/>
        <item x="10"/>
        <item x="0"/>
        <item x="3"/>
        <item x="11"/>
        <item x="8"/>
        <item x="1"/>
        <item t="default"/>
      </items>
    </pivotField>
    <pivotField axis="axisPage" showAll="0">
      <items count="18">
        <item x="5"/>
        <item x="2"/>
        <item x="15"/>
        <item x="1"/>
        <item x="14"/>
        <item x="13"/>
        <item x="4"/>
        <item x="8"/>
        <item x="16"/>
        <item x="11"/>
        <item x="7"/>
        <item x="12"/>
        <item x="10"/>
        <item x="0"/>
        <item x="3"/>
        <item x="9"/>
        <item x="6"/>
        <item t="default"/>
      </items>
    </pivotField>
    <pivotField axis="axisPage" showAll="0">
      <items count="14">
        <item x="6"/>
        <item x="7"/>
        <item x="2"/>
        <item x="3"/>
        <item x="9"/>
        <item x="8"/>
        <item x="4"/>
        <item x="11"/>
        <item x="10"/>
        <item x="12"/>
        <item x="1"/>
        <item x="0"/>
        <item x="5"/>
        <item t="default"/>
      </items>
    </pivotField>
    <pivotField axis="axisPage" showAll="0">
      <items count="7">
        <item x="0"/>
        <item x="4"/>
        <item x="1"/>
        <item x="3"/>
        <item x="5"/>
        <item x="2"/>
        <item t="default"/>
      </items>
    </pivotField>
    <pivotField axis="axisPage" showAll="0">
      <items count="7">
        <item x="3"/>
        <item x="4"/>
        <item x="0"/>
        <item x="2"/>
        <item x="5"/>
        <item x="1"/>
        <item t="default"/>
      </items>
    </pivotField>
    <pivotField axis="axisPage" showAll="0">
      <items count="7">
        <item x="4"/>
        <item x="1"/>
        <item x="0"/>
        <item x="3"/>
        <item x="5"/>
        <item x="2"/>
        <item t="default"/>
      </items>
    </pivotField>
    <pivotField axis="axisPage" showAll="0">
      <items count="94">
        <item x="89"/>
        <item x="7"/>
        <item x="41"/>
        <item x="56"/>
        <item x="12"/>
        <item x="50"/>
        <item x="39"/>
        <item x="78"/>
        <item x="64"/>
        <item x="8"/>
        <item x="6"/>
        <item x="19"/>
        <item x="43"/>
        <item x="15"/>
        <item x="29"/>
        <item x="67"/>
        <item x="74"/>
        <item x="68"/>
        <item x="72"/>
        <item x="24"/>
        <item x="48"/>
        <item x="33"/>
        <item x="88"/>
        <item x="62"/>
        <item x="75"/>
        <item x="1"/>
        <item x="47"/>
        <item x="57"/>
        <item x="3"/>
        <item x="22"/>
        <item x="82"/>
        <item x="20"/>
        <item x="44"/>
        <item x="5"/>
        <item x="28"/>
        <item x="30"/>
        <item x="25"/>
        <item x="65"/>
        <item x="40"/>
        <item x="18"/>
        <item x="79"/>
        <item x="85"/>
        <item x="76"/>
        <item x="83"/>
        <item x="23"/>
        <item x="38"/>
        <item x="26"/>
        <item x="71"/>
        <item x="63"/>
        <item x="77"/>
        <item x="34"/>
        <item x="84"/>
        <item x="36"/>
        <item x="70"/>
        <item x="35"/>
        <item x="66"/>
        <item x="21"/>
        <item x="45"/>
        <item x="27"/>
        <item x="60"/>
        <item x="42"/>
        <item x="16"/>
        <item x="53"/>
        <item x="54"/>
        <item x="0"/>
        <item x="58"/>
        <item x="61"/>
        <item x="73"/>
        <item x="10"/>
        <item x="32"/>
        <item x="11"/>
        <item x="81"/>
        <item x="87"/>
        <item x="59"/>
        <item x="37"/>
        <item x="14"/>
        <item x="13"/>
        <item x="46"/>
        <item x="80"/>
        <item x="92"/>
        <item x="55"/>
        <item x="51"/>
        <item x="31"/>
        <item x="4"/>
        <item x="9"/>
        <item x="90"/>
        <item x="49"/>
        <item x="52"/>
        <item x="17"/>
        <item x="86"/>
        <item x="91"/>
        <item x="69"/>
        <item x="2"/>
        <item t="default"/>
      </items>
    </pivotField>
  </pivotFields>
  <pageFields count="12">
    <pageField fld="1" item="0" hier="-1"/>
    <pageField fld="2" item="1" hier="-1"/>
    <pageField fld="3" item="0" hier="-1"/>
    <pageField fld="4" hier="-1"/>
    <pageField fld="5" hier="-1"/>
    <pageField fld="6" hier="-1"/>
    <pageField fld="7" hier="-1"/>
    <pageField fld="8" hier="-1"/>
    <pageField fld="9" hier="-1"/>
    <pageField fld="10" hier="-1"/>
    <pageField fld="11" hier="-1"/>
    <pageField fld="12" hier="-1"/>
  </page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1E5DA0-BE38-4603-B868-2CAD94B94F1A}" name="Tabelle1" displayName="Tabelle1" ref="A2:AD299" totalsRowShown="0" dataCellStyle="Neutral">
  <autoFilter ref="A2:AD299" xr:uid="{201E5DA0-BE38-4603-B868-2CAD94B94F1A}"/>
  <tableColumns count="30">
    <tableColumn id="1" xr3:uid="{E5747D3C-4975-493F-8300-331976C6E3B5}" name="Antwort-ID" dataCellStyle="Neutral"/>
    <tableColumn id="2" xr3:uid="{12A23888-1914-46C1-833E-2E15359DB070}" name="Alter" dataCellStyle="Neutral"/>
    <tableColumn id="3" xr3:uid="{83DAA776-60E5-4689-8FE5-017A85FF52F6}" name="Geschlecht" dataDxfId="1" dataCellStyle="Neutral"/>
    <tableColumn id="4" xr3:uid="{D83A3E9D-53E2-4005-BA9B-416F7E832219}" name="Ausbildungsmodell" dataCellStyle="Neutral"/>
    <tableColumn id="5" xr3:uid="{C813D33D-11C6-4C3D-BA1B-C6535A448E63}" name="BM-Ausrichtung" dataCellStyle="Neutral"/>
    <tableColumn id="6" xr3:uid="{52F3247C-E9AD-4CF9-B5EA-86F31D2BBB8F}" name="Psychisches Wohlbefinden" dataCellStyle="Neutral"/>
    <tableColumn id="7" xr3:uid="{130E0F14-49A7-422D-85E6-A4EA28BA4FA9}" name="Diagnose" dataCellStyle="Neutral"/>
    <tableColumn id="8" xr3:uid="{CEE05EA5-8C4E-4850-B0B1-411B5474F1FF}" name="Wo bereits hilfe geholt" dataCellStyle="Neutral"/>
    <tableColumn id="9" xr3:uid="{0AE78413-B377-4627-8E8E-F35A0ACBA2F5}" name="Betracht fuer Hilfe" dataDxfId="0" dataCellStyle="Neutral"/>
    <tableColumn id="10" xr3:uid="{2E30C701-F9D2-4A1C-A66A-D834C851B3B6}" name="Wissenstandpunkt" dataCellStyle="Neutral"/>
    <tableColumn id="11" xr3:uid="{CC13C366-7E96-4B89-9F87-1508FE37E2C5}" name="Uebereinstimmung" dataCellStyle="Neutral"/>
    <tableColumn id="12" xr3:uid="{62E3DD0C-585A-4381-AACE-80FDC2032EEE}" name="Zufriedenheit" dataCellStyle="Neutral"/>
    <tableColumn id="13" xr3:uid="{79C72B03-0B2A-4363-9F2B-FC81D366794D}" name="Wuensche" dataCellStyle="Neutral"/>
    <tableColumn id="14" xr3:uid="{80657504-DF91-4B6F-BB33-2FD71D3BA103}" name="Spalte1" dataCellStyle="Neutral"/>
    <tableColumn id="15" xr3:uid="{2A416312-C5D7-4CB1-B5CB-BE4D31220ED8}" name="Spalte2" dataCellStyle="Neutral"/>
    <tableColumn id="16" xr3:uid="{BD333284-2A35-4866-8539-FD3EBFE5482C}" name="Spalte3" dataCellStyle="Neutral"/>
    <tableColumn id="17" xr3:uid="{366E5DFA-B526-4481-A3B6-BB150B6EA0F3}" name="Spalte4" dataCellStyle="Neutral"/>
    <tableColumn id="18" xr3:uid="{6B1355DA-9CF2-470A-8492-55A7A79F2889}" name="Spalte5" dataCellStyle="Neutral"/>
    <tableColumn id="19" xr3:uid="{BB8100BF-DAFB-4560-9A4A-86B16DCFA9AF}" name="Spalte6" dataCellStyle="Neutral"/>
    <tableColumn id="20" xr3:uid="{B57771EA-418C-4ED0-B15A-C40A07F1E748}" name="Spalte7" dataCellStyle="Neutral"/>
    <tableColumn id="21" xr3:uid="{F7950283-B51B-419A-8DDD-C07AFB174D30}" name="Spalte8" dataCellStyle="Neutral"/>
    <tableColumn id="22" xr3:uid="{AE7E7891-9867-4E3C-967D-E55B86E9B0D3}" name="Spalte9" dataCellStyle="Neutral"/>
    <tableColumn id="23" xr3:uid="{02656703-E2F5-4F9B-A5C5-59E4EB4A303A}" name="Spalte10" dataCellStyle="Neutral"/>
    <tableColumn id="24" xr3:uid="{E15141D0-790E-4FFF-93B4-395736C90926}" name="Spalte11" dataCellStyle="Neutral"/>
    <tableColumn id="25" xr3:uid="{3AF621F9-9FFC-464D-B92B-7849123FA685}" name="Spalte12" dataCellStyle="Neutral"/>
    <tableColumn id="26" xr3:uid="{BC07D919-C539-401B-808A-8E4335E492B5}" name="Spalte13" dataCellStyle="Neutral"/>
    <tableColumn id="27" xr3:uid="{EA255AA6-66AF-4B2C-8C05-EFE6EF47B1E2}" name="Spalte14" dataCellStyle="Neutral"/>
    <tableColumn id="28" xr3:uid="{DB409693-2F96-4FF6-A45E-37FA61DC1727}" name="Spalte15" dataCellStyle="Neutral"/>
    <tableColumn id="29" xr3:uid="{4210AB59-D54F-4006-82CE-74DCF2E1733C}" name="Spalte16" dataCellStyle="Neutral"/>
    <tableColumn id="30" xr3:uid="{212FFC1D-E0EA-4BD4-8E0C-9C3BE7290722}" name="Spalte17" dataCellStyle="Neutral"/>
  </tableColumns>
  <tableStyleInfo name="TableStyleMedium9"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umfrageonline.ch/?url=result_det&amp;uid=2775127&amp;f_rid=87844687" TargetMode="External"/><Relationship Id="rId117" Type="http://schemas.openxmlformats.org/officeDocument/2006/relationships/hyperlink" Target="https://www.umfrageonline.ch/?url=result_det&amp;uid=2775127&amp;f_rid=88486117" TargetMode="External"/><Relationship Id="rId21" Type="http://schemas.openxmlformats.org/officeDocument/2006/relationships/hyperlink" Target="https://www.umfrageonline.ch/?url=result_det&amp;uid=2775127&amp;f_rid=87839881" TargetMode="External"/><Relationship Id="rId42" Type="http://schemas.openxmlformats.org/officeDocument/2006/relationships/hyperlink" Target="https://www.umfrageonline.ch/?url=result_det&amp;uid=2775127&amp;f_rid=87897256" TargetMode="External"/><Relationship Id="rId47" Type="http://schemas.openxmlformats.org/officeDocument/2006/relationships/hyperlink" Target="https://www.umfrageonline.ch/?url=result_det&amp;uid=2775127&amp;f_rid=87930068" TargetMode="External"/><Relationship Id="rId63" Type="http://schemas.openxmlformats.org/officeDocument/2006/relationships/hyperlink" Target="https://www.umfrageonline.ch/?url=result_det&amp;uid=2775127&amp;f_rid=87933557" TargetMode="External"/><Relationship Id="rId68" Type="http://schemas.openxmlformats.org/officeDocument/2006/relationships/hyperlink" Target="https://www.umfrageonline.ch/?url=result_det&amp;uid=2775127&amp;f_rid=87933671" TargetMode="External"/><Relationship Id="rId84" Type="http://schemas.openxmlformats.org/officeDocument/2006/relationships/hyperlink" Target="https://www.umfrageonline.ch/?url=result_det&amp;uid=2775127&amp;f_rid=87957510" TargetMode="External"/><Relationship Id="rId89" Type="http://schemas.openxmlformats.org/officeDocument/2006/relationships/hyperlink" Target="https://www.umfrageonline.ch/?url=result_det&amp;uid=2775127&amp;f_rid=87957546" TargetMode="External"/><Relationship Id="rId112" Type="http://schemas.openxmlformats.org/officeDocument/2006/relationships/hyperlink" Target="https://www.umfrageonline.ch/?url=result_det&amp;uid=2775127&amp;f_rid=88202748" TargetMode="External"/><Relationship Id="rId16" Type="http://schemas.openxmlformats.org/officeDocument/2006/relationships/hyperlink" Target="https://www.umfrageonline.ch/?url=result_det&amp;uid=2775127&amp;f_rid=87839085" TargetMode="External"/><Relationship Id="rId107" Type="http://schemas.openxmlformats.org/officeDocument/2006/relationships/hyperlink" Target="https://www.umfrageonline.ch/?url=result_det&amp;uid=2775127&amp;f_rid=88033541" TargetMode="External"/><Relationship Id="rId11" Type="http://schemas.openxmlformats.org/officeDocument/2006/relationships/hyperlink" Target="https://www.umfrageonline.ch/?url=result_det&amp;uid=2775127&amp;f_rid=87835173" TargetMode="External"/><Relationship Id="rId32" Type="http://schemas.openxmlformats.org/officeDocument/2006/relationships/hyperlink" Target="https://www.umfrageonline.ch/?url=result_det&amp;uid=2775127&amp;f_rid=87853395" TargetMode="External"/><Relationship Id="rId37" Type="http://schemas.openxmlformats.org/officeDocument/2006/relationships/hyperlink" Target="https://www.umfrageonline.ch/?url=result_det&amp;uid=2775127&amp;f_rid=87871713" TargetMode="External"/><Relationship Id="rId53" Type="http://schemas.openxmlformats.org/officeDocument/2006/relationships/hyperlink" Target="https://www.umfrageonline.ch/?url=result_det&amp;uid=2775127&amp;f_rid=87930091" TargetMode="External"/><Relationship Id="rId58" Type="http://schemas.openxmlformats.org/officeDocument/2006/relationships/hyperlink" Target="https://www.umfrageonline.ch/?url=result_det&amp;uid=2775127&amp;f_rid=87933283" TargetMode="External"/><Relationship Id="rId74" Type="http://schemas.openxmlformats.org/officeDocument/2006/relationships/hyperlink" Target="https://www.umfrageonline.ch/?url=result_det&amp;uid=2775127&amp;f_rid=87955917" TargetMode="External"/><Relationship Id="rId79" Type="http://schemas.openxmlformats.org/officeDocument/2006/relationships/hyperlink" Target="https://www.umfrageonline.ch/?url=result_det&amp;uid=2775127&amp;f_rid=87957543" TargetMode="External"/><Relationship Id="rId102" Type="http://schemas.openxmlformats.org/officeDocument/2006/relationships/hyperlink" Target="https://www.umfrageonline.ch/?url=result_det&amp;uid=2775127&amp;f_rid=87991912" TargetMode="External"/><Relationship Id="rId123" Type="http://schemas.openxmlformats.org/officeDocument/2006/relationships/hyperlink" Target="https://www.umfrageonline.ch/?url=result_det&amp;uid=2775127&amp;f_rid=88498093" TargetMode="External"/><Relationship Id="rId5" Type="http://schemas.openxmlformats.org/officeDocument/2006/relationships/hyperlink" Target="https://www.umfrageonline.ch/?url=result_det&amp;uid=2775127&amp;f_rid=87830497" TargetMode="External"/><Relationship Id="rId61" Type="http://schemas.openxmlformats.org/officeDocument/2006/relationships/hyperlink" Target="https://www.umfrageonline.ch/?url=result_det&amp;uid=2775127&amp;f_rid=87933538" TargetMode="External"/><Relationship Id="rId82" Type="http://schemas.openxmlformats.org/officeDocument/2006/relationships/hyperlink" Target="https://www.umfrageonline.ch/?url=result_det&amp;uid=2775127&amp;f_rid=87957564" TargetMode="External"/><Relationship Id="rId90" Type="http://schemas.openxmlformats.org/officeDocument/2006/relationships/hyperlink" Target="https://www.umfrageonline.ch/?url=result_det&amp;uid=2775127&amp;f_rid=87957530" TargetMode="External"/><Relationship Id="rId95" Type="http://schemas.openxmlformats.org/officeDocument/2006/relationships/hyperlink" Target="https://www.umfrageonline.ch/?url=result_det&amp;uid=2775127&amp;f_rid=87957598" TargetMode="External"/><Relationship Id="rId19" Type="http://schemas.openxmlformats.org/officeDocument/2006/relationships/hyperlink" Target="https://www.umfrageonline.ch/?url=result_det&amp;uid=2775127&amp;f_rid=87839682" TargetMode="External"/><Relationship Id="rId14" Type="http://schemas.openxmlformats.org/officeDocument/2006/relationships/hyperlink" Target="https://www.umfrageonline.ch/?url=result_det&amp;uid=2775127&amp;f_rid=87839014" TargetMode="External"/><Relationship Id="rId22" Type="http://schemas.openxmlformats.org/officeDocument/2006/relationships/hyperlink" Target="https://www.umfrageonline.ch/?url=result_det&amp;uid=2775127&amp;f_rid=87824442" TargetMode="External"/><Relationship Id="rId27" Type="http://schemas.openxmlformats.org/officeDocument/2006/relationships/hyperlink" Target="https://www.umfrageonline.ch/?url=result_det&amp;uid=2775127&amp;f_rid=87844608" TargetMode="External"/><Relationship Id="rId30" Type="http://schemas.openxmlformats.org/officeDocument/2006/relationships/hyperlink" Target="https://www.umfrageonline.ch/?url=result_det&amp;uid=2775127&amp;f_rid=87850743" TargetMode="External"/><Relationship Id="rId35" Type="http://schemas.openxmlformats.org/officeDocument/2006/relationships/hyperlink" Target="https://www.umfrageonline.ch/?url=result_det&amp;uid=2775127&amp;f_rid=87863322" TargetMode="External"/><Relationship Id="rId43" Type="http://schemas.openxmlformats.org/officeDocument/2006/relationships/hyperlink" Target="https://www.umfrageonline.ch/?url=result_det&amp;uid=2775127&amp;f_rid=87903436" TargetMode="External"/><Relationship Id="rId48" Type="http://schemas.openxmlformats.org/officeDocument/2006/relationships/hyperlink" Target="https://www.umfrageonline.ch/?url=result_det&amp;uid=2775127&amp;f_rid=87930071" TargetMode="External"/><Relationship Id="rId56" Type="http://schemas.openxmlformats.org/officeDocument/2006/relationships/hyperlink" Target="https://www.umfrageonline.ch/?url=result_det&amp;uid=2775127&amp;f_rid=87930072" TargetMode="External"/><Relationship Id="rId64" Type="http://schemas.openxmlformats.org/officeDocument/2006/relationships/hyperlink" Target="https://www.umfrageonline.ch/?url=result_det&amp;uid=2775127&amp;f_rid=87933514" TargetMode="External"/><Relationship Id="rId69" Type="http://schemas.openxmlformats.org/officeDocument/2006/relationships/hyperlink" Target="https://www.umfrageonline.ch/?url=result_det&amp;uid=2775127&amp;f_rid=87933687" TargetMode="External"/><Relationship Id="rId77" Type="http://schemas.openxmlformats.org/officeDocument/2006/relationships/hyperlink" Target="https://www.umfrageonline.ch/?url=result_det&amp;uid=2775127&amp;f_rid=87957506" TargetMode="External"/><Relationship Id="rId100" Type="http://schemas.openxmlformats.org/officeDocument/2006/relationships/hyperlink" Target="https://www.umfrageonline.ch/?url=result_det&amp;uid=2775127&amp;f_rid=87982555" TargetMode="External"/><Relationship Id="rId105" Type="http://schemas.openxmlformats.org/officeDocument/2006/relationships/hyperlink" Target="https://www.umfrageonline.ch/?url=result_det&amp;uid=2775127&amp;f_rid=88017003" TargetMode="External"/><Relationship Id="rId113" Type="http://schemas.openxmlformats.org/officeDocument/2006/relationships/hyperlink" Target="https://www.umfrageonline.ch/?url=result_det&amp;uid=2775127&amp;f_rid=88251704" TargetMode="External"/><Relationship Id="rId118" Type="http://schemas.openxmlformats.org/officeDocument/2006/relationships/hyperlink" Target="https://www.umfrageonline.ch/?url=result_det&amp;uid=2775127&amp;f_rid=88485806" TargetMode="External"/><Relationship Id="rId8" Type="http://schemas.openxmlformats.org/officeDocument/2006/relationships/hyperlink" Target="https://www.umfrageonline.ch/?url=result_det&amp;uid=2775127&amp;f_rid=87834280" TargetMode="External"/><Relationship Id="rId51" Type="http://schemas.openxmlformats.org/officeDocument/2006/relationships/hyperlink" Target="https://www.umfrageonline.ch/?url=result_det&amp;uid=2775127&amp;f_rid=87930088" TargetMode="External"/><Relationship Id="rId72" Type="http://schemas.openxmlformats.org/officeDocument/2006/relationships/hyperlink" Target="https://www.umfrageonline.ch/?url=result_det&amp;uid=2775127&amp;f_rid=87937802" TargetMode="External"/><Relationship Id="rId80" Type="http://schemas.openxmlformats.org/officeDocument/2006/relationships/hyperlink" Target="https://www.umfrageonline.ch/?url=result_det&amp;uid=2775127&amp;f_rid=87957501" TargetMode="External"/><Relationship Id="rId85" Type="http://schemas.openxmlformats.org/officeDocument/2006/relationships/hyperlink" Target="https://www.umfrageonline.ch/?url=result_det&amp;uid=2775127&amp;f_rid=87957516" TargetMode="External"/><Relationship Id="rId93" Type="http://schemas.openxmlformats.org/officeDocument/2006/relationships/hyperlink" Target="https://www.umfrageonline.ch/?url=result_det&amp;uid=2775127&amp;f_rid=87957577" TargetMode="External"/><Relationship Id="rId98" Type="http://schemas.openxmlformats.org/officeDocument/2006/relationships/hyperlink" Target="https://www.umfrageonline.ch/?url=result_det&amp;uid=2775127&amp;f_rid=87962008" TargetMode="External"/><Relationship Id="rId121" Type="http://schemas.openxmlformats.org/officeDocument/2006/relationships/hyperlink" Target="https://www.umfrageonline.ch/?url=result_det&amp;uid=2775127&amp;f_rid=88484499" TargetMode="External"/><Relationship Id="rId3" Type="http://schemas.openxmlformats.org/officeDocument/2006/relationships/hyperlink" Target="https://www.umfrageonline.ch/?url=result_det&amp;uid=2775127&amp;f_rid=87829986" TargetMode="External"/><Relationship Id="rId12" Type="http://schemas.openxmlformats.org/officeDocument/2006/relationships/hyperlink" Target="https://www.umfrageonline.ch/?url=result_det&amp;uid=2775127&amp;f_rid=87836133" TargetMode="External"/><Relationship Id="rId17" Type="http://schemas.openxmlformats.org/officeDocument/2006/relationships/hyperlink" Target="https://www.umfrageonline.ch/?url=result_det&amp;uid=2775127&amp;f_rid=87839423" TargetMode="External"/><Relationship Id="rId25" Type="http://schemas.openxmlformats.org/officeDocument/2006/relationships/hyperlink" Target="https://www.umfrageonline.ch/?url=result_det&amp;uid=2775127&amp;f_rid=87844038" TargetMode="External"/><Relationship Id="rId33" Type="http://schemas.openxmlformats.org/officeDocument/2006/relationships/hyperlink" Target="https://www.umfrageonline.ch/?url=result_det&amp;uid=2775127&amp;f_rid=87859600" TargetMode="External"/><Relationship Id="rId38" Type="http://schemas.openxmlformats.org/officeDocument/2006/relationships/hyperlink" Target="https://www.umfrageonline.ch/?url=result_det&amp;uid=2775127&amp;f_rid=87871778" TargetMode="External"/><Relationship Id="rId46" Type="http://schemas.openxmlformats.org/officeDocument/2006/relationships/hyperlink" Target="https://www.umfrageonline.ch/?url=result_det&amp;uid=2775127&amp;f_rid=87926164" TargetMode="External"/><Relationship Id="rId59" Type="http://schemas.openxmlformats.org/officeDocument/2006/relationships/hyperlink" Target="https://www.umfrageonline.ch/?url=result_det&amp;uid=2775127&amp;f_rid=87933504" TargetMode="External"/><Relationship Id="rId67" Type="http://schemas.openxmlformats.org/officeDocument/2006/relationships/hyperlink" Target="https://www.umfrageonline.ch/?url=result_det&amp;uid=2775127&amp;f_rid=87933511" TargetMode="External"/><Relationship Id="rId103" Type="http://schemas.openxmlformats.org/officeDocument/2006/relationships/hyperlink" Target="https://www.umfrageonline.ch/?url=result_det&amp;uid=2775127&amp;f_rid=87997039" TargetMode="External"/><Relationship Id="rId108" Type="http://schemas.openxmlformats.org/officeDocument/2006/relationships/hyperlink" Target="https://www.umfrageonline.ch/?url=result_det&amp;uid=2775127&amp;f_rid=88064452" TargetMode="External"/><Relationship Id="rId116" Type="http://schemas.openxmlformats.org/officeDocument/2006/relationships/hyperlink" Target="https://www.umfrageonline.ch/?url=result_det&amp;uid=2775127&amp;f_rid=88487455" TargetMode="External"/><Relationship Id="rId124" Type="http://schemas.openxmlformats.org/officeDocument/2006/relationships/table" Target="../tables/table1.xml"/><Relationship Id="rId20" Type="http://schemas.openxmlformats.org/officeDocument/2006/relationships/hyperlink" Target="https://www.umfrageonline.ch/?url=result_det&amp;uid=2775127&amp;f_rid=87839875" TargetMode="External"/><Relationship Id="rId41" Type="http://schemas.openxmlformats.org/officeDocument/2006/relationships/hyperlink" Target="https://www.umfrageonline.ch/?url=result_det&amp;uid=2775127&amp;f_rid=87878523" TargetMode="External"/><Relationship Id="rId54" Type="http://schemas.openxmlformats.org/officeDocument/2006/relationships/hyperlink" Target="https://www.umfrageonline.ch/?url=result_det&amp;uid=2775127&amp;f_rid=87930123" TargetMode="External"/><Relationship Id="rId62" Type="http://schemas.openxmlformats.org/officeDocument/2006/relationships/hyperlink" Target="https://www.umfrageonline.ch/?url=result_det&amp;uid=2775127&amp;f_rid=87933605" TargetMode="External"/><Relationship Id="rId70" Type="http://schemas.openxmlformats.org/officeDocument/2006/relationships/hyperlink" Target="https://www.umfrageonline.ch/?url=result_det&amp;uid=2775127&amp;f_rid=87933579" TargetMode="External"/><Relationship Id="rId75" Type="http://schemas.openxmlformats.org/officeDocument/2006/relationships/hyperlink" Target="https://www.umfrageonline.ch/?url=result_det&amp;uid=2775127&amp;f_rid=87955919" TargetMode="External"/><Relationship Id="rId83" Type="http://schemas.openxmlformats.org/officeDocument/2006/relationships/hyperlink" Target="https://www.umfrageonline.ch/?url=result_det&amp;uid=2775127&amp;f_rid=87957520" TargetMode="External"/><Relationship Id="rId88" Type="http://schemas.openxmlformats.org/officeDocument/2006/relationships/hyperlink" Target="https://www.umfrageonline.ch/?url=result_det&amp;uid=2775127&amp;f_rid=87957560" TargetMode="External"/><Relationship Id="rId91" Type="http://schemas.openxmlformats.org/officeDocument/2006/relationships/hyperlink" Target="https://www.umfrageonline.ch/?url=result_det&amp;uid=2775127&amp;f_rid=87957514" TargetMode="External"/><Relationship Id="rId96" Type="http://schemas.openxmlformats.org/officeDocument/2006/relationships/hyperlink" Target="https://www.umfrageonline.ch/?url=result_det&amp;uid=2775127&amp;f_rid=87957540" TargetMode="External"/><Relationship Id="rId111" Type="http://schemas.openxmlformats.org/officeDocument/2006/relationships/hyperlink" Target="https://www.umfrageonline.ch/?url=result_det&amp;uid=2775127&amp;f_rid=88193743" TargetMode="External"/><Relationship Id="rId1" Type="http://schemas.openxmlformats.org/officeDocument/2006/relationships/hyperlink" Target="https://www.umfrageonline.ch/?url=result_det&amp;uid=2775127&amp;f_rid=87827369" TargetMode="External"/><Relationship Id="rId6" Type="http://schemas.openxmlformats.org/officeDocument/2006/relationships/hyperlink" Target="https://www.umfrageonline.ch/?url=result_det&amp;uid=2775127&amp;f_rid=87830581" TargetMode="External"/><Relationship Id="rId15" Type="http://schemas.openxmlformats.org/officeDocument/2006/relationships/hyperlink" Target="https://www.umfrageonline.ch/?url=result_det&amp;uid=2775127&amp;f_rid=87839109" TargetMode="External"/><Relationship Id="rId23" Type="http://schemas.openxmlformats.org/officeDocument/2006/relationships/hyperlink" Target="https://www.umfrageonline.ch/?url=result_det&amp;uid=2775127&amp;f_rid=88017003" TargetMode="External"/><Relationship Id="rId28" Type="http://schemas.openxmlformats.org/officeDocument/2006/relationships/hyperlink" Target="https://www.umfrageonline.ch/?url=result_det&amp;uid=2775127&amp;f_rid=87844982" TargetMode="External"/><Relationship Id="rId36" Type="http://schemas.openxmlformats.org/officeDocument/2006/relationships/hyperlink" Target="https://www.umfrageonline.ch/?url=result_det&amp;uid=2775127&amp;f_rid=87868310" TargetMode="External"/><Relationship Id="rId49" Type="http://schemas.openxmlformats.org/officeDocument/2006/relationships/hyperlink" Target="https://www.umfrageonline.ch/?url=result_det&amp;uid=2775127&amp;f_rid=87930073" TargetMode="External"/><Relationship Id="rId57" Type="http://schemas.openxmlformats.org/officeDocument/2006/relationships/hyperlink" Target="https://www.umfrageonline.ch/?url=result_det&amp;uid=2775127&amp;f_rid=87933316" TargetMode="External"/><Relationship Id="rId106" Type="http://schemas.openxmlformats.org/officeDocument/2006/relationships/hyperlink" Target="https://www.umfrageonline.ch/?url=result_det&amp;uid=2775127&amp;f_rid=87839765" TargetMode="External"/><Relationship Id="rId114" Type="http://schemas.openxmlformats.org/officeDocument/2006/relationships/hyperlink" Target="https://www.umfrageonline.ch/?url=result_det&amp;uid=2775127&amp;f_rid=88285030" TargetMode="External"/><Relationship Id="rId119" Type="http://schemas.openxmlformats.org/officeDocument/2006/relationships/hyperlink" Target="https://www.umfrageonline.ch/?url=result_det&amp;uid=2775127&amp;f_rid=88485637" TargetMode="External"/><Relationship Id="rId10" Type="http://schemas.openxmlformats.org/officeDocument/2006/relationships/hyperlink" Target="https://www.umfrageonline.ch/?url=result_det&amp;uid=2775127&amp;f_rid=87834768" TargetMode="External"/><Relationship Id="rId31" Type="http://schemas.openxmlformats.org/officeDocument/2006/relationships/hyperlink" Target="https://www.umfrageonline.ch/?url=result_det&amp;uid=2775127&amp;f_rid=87851051" TargetMode="External"/><Relationship Id="rId44" Type="http://schemas.openxmlformats.org/officeDocument/2006/relationships/hyperlink" Target="https://www.umfrageonline.ch/?url=result_det&amp;uid=2775127&amp;f_rid=87912995" TargetMode="External"/><Relationship Id="rId52" Type="http://schemas.openxmlformats.org/officeDocument/2006/relationships/hyperlink" Target="https://www.umfrageonline.ch/?url=result_det&amp;uid=2775127&amp;f_rid=87930084" TargetMode="External"/><Relationship Id="rId60" Type="http://schemas.openxmlformats.org/officeDocument/2006/relationships/hyperlink" Target="https://www.umfrageonline.ch/?url=result_det&amp;uid=2775127&amp;f_rid=87933575" TargetMode="External"/><Relationship Id="rId65" Type="http://schemas.openxmlformats.org/officeDocument/2006/relationships/hyperlink" Target="https://www.umfrageonline.ch/?url=result_det&amp;uid=2775127&amp;f_rid=87933297" TargetMode="External"/><Relationship Id="rId73" Type="http://schemas.openxmlformats.org/officeDocument/2006/relationships/hyperlink" Target="https://www.umfrageonline.ch/?url=result_det&amp;uid=2775127&amp;f_rid=87953589" TargetMode="External"/><Relationship Id="rId78" Type="http://schemas.openxmlformats.org/officeDocument/2006/relationships/hyperlink" Target="https://www.umfrageonline.ch/?url=result_det&amp;uid=2775127&amp;f_rid=87957508" TargetMode="External"/><Relationship Id="rId81" Type="http://schemas.openxmlformats.org/officeDocument/2006/relationships/hyperlink" Target="https://www.umfrageonline.ch/?url=result_det&amp;uid=2775127&amp;f_rid=87957503" TargetMode="External"/><Relationship Id="rId86" Type="http://schemas.openxmlformats.org/officeDocument/2006/relationships/hyperlink" Target="https://www.umfrageonline.ch/?url=result_det&amp;uid=2775127&amp;f_rid=87957529" TargetMode="External"/><Relationship Id="rId94" Type="http://schemas.openxmlformats.org/officeDocument/2006/relationships/hyperlink" Target="https://www.umfrageonline.ch/?url=result_det&amp;uid=2775127&amp;f_rid=87957592" TargetMode="External"/><Relationship Id="rId99" Type="http://schemas.openxmlformats.org/officeDocument/2006/relationships/hyperlink" Target="https://www.umfrageonline.ch/?url=result_det&amp;uid=2775127&amp;f_rid=87978478" TargetMode="External"/><Relationship Id="rId101" Type="http://schemas.openxmlformats.org/officeDocument/2006/relationships/hyperlink" Target="https://www.umfrageonline.ch/?url=result_det&amp;uid=2775127&amp;f_rid=87985936" TargetMode="External"/><Relationship Id="rId122" Type="http://schemas.openxmlformats.org/officeDocument/2006/relationships/hyperlink" Target="https://www.umfrageonline.ch/?url=result_det&amp;uid=2775127&amp;f_rid=88484447" TargetMode="External"/><Relationship Id="rId4" Type="http://schemas.openxmlformats.org/officeDocument/2006/relationships/hyperlink" Target="https://www.umfrageonline.ch/?url=result_det&amp;uid=2775127&amp;f_rid=87829969" TargetMode="External"/><Relationship Id="rId9" Type="http://schemas.openxmlformats.org/officeDocument/2006/relationships/hyperlink" Target="https://www.umfrageonline.ch/?url=result_det&amp;uid=2775127&amp;f_rid=87834346" TargetMode="External"/><Relationship Id="rId13" Type="http://schemas.openxmlformats.org/officeDocument/2006/relationships/hyperlink" Target="https://www.umfrageonline.ch/?url=result_det&amp;uid=2775127&amp;f_rid=87836304" TargetMode="External"/><Relationship Id="rId18" Type="http://schemas.openxmlformats.org/officeDocument/2006/relationships/hyperlink" Target="https://www.umfrageonline.ch/?url=result_det&amp;uid=2775127&amp;f_rid=87839628" TargetMode="External"/><Relationship Id="rId39" Type="http://schemas.openxmlformats.org/officeDocument/2006/relationships/hyperlink" Target="https://www.umfrageonline.ch/?url=result_det&amp;uid=2775127&amp;f_rid=87871759" TargetMode="External"/><Relationship Id="rId109" Type="http://schemas.openxmlformats.org/officeDocument/2006/relationships/hyperlink" Target="https://www.umfrageonline.ch/?url=result_det&amp;uid=2775127&amp;f_rid=88111874" TargetMode="External"/><Relationship Id="rId34" Type="http://schemas.openxmlformats.org/officeDocument/2006/relationships/hyperlink" Target="https://www.umfrageonline.ch/?url=result_det&amp;uid=2775127&amp;f_rid=87861200" TargetMode="External"/><Relationship Id="rId50" Type="http://schemas.openxmlformats.org/officeDocument/2006/relationships/hyperlink" Target="https://www.umfrageonline.ch/?url=result_det&amp;uid=2775127&amp;f_rid=87930092" TargetMode="External"/><Relationship Id="rId55" Type="http://schemas.openxmlformats.org/officeDocument/2006/relationships/hyperlink" Target="https://www.umfrageonline.ch/?url=result_det&amp;uid=2775127&amp;f_rid=87930131" TargetMode="External"/><Relationship Id="rId76" Type="http://schemas.openxmlformats.org/officeDocument/2006/relationships/hyperlink" Target="https://www.umfrageonline.ch/?url=result_det&amp;uid=2775127&amp;f_rid=87956975" TargetMode="External"/><Relationship Id="rId97" Type="http://schemas.openxmlformats.org/officeDocument/2006/relationships/hyperlink" Target="https://www.umfrageonline.ch/?url=result_det&amp;uid=2775127&amp;f_rid=87957581" TargetMode="External"/><Relationship Id="rId104" Type="http://schemas.openxmlformats.org/officeDocument/2006/relationships/hyperlink" Target="https://www.umfrageonline.ch/?url=result_det&amp;uid=2775127&amp;f_rid=87970111" TargetMode="External"/><Relationship Id="rId120" Type="http://schemas.openxmlformats.org/officeDocument/2006/relationships/hyperlink" Target="https://www.umfrageonline.ch/?url=result_det&amp;uid=2775127&amp;f_rid=88484805" TargetMode="External"/><Relationship Id="rId7" Type="http://schemas.openxmlformats.org/officeDocument/2006/relationships/hyperlink" Target="https://www.umfrageonline.ch/?url=result_det&amp;uid=2775127&amp;f_rid=87831311" TargetMode="External"/><Relationship Id="rId71" Type="http://schemas.openxmlformats.org/officeDocument/2006/relationships/hyperlink" Target="https://www.umfrageonline.ch/?url=result_det&amp;uid=2775127&amp;f_rid=87935308" TargetMode="External"/><Relationship Id="rId92" Type="http://schemas.openxmlformats.org/officeDocument/2006/relationships/hyperlink" Target="https://www.umfrageonline.ch/?url=result_det&amp;uid=2775127&amp;f_rid=87957528" TargetMode="External"/><Relationship Id="rId2" Type="http://schemas.openxmlformats.org/officeDocument/2006/relationships/hyperlink" Target="https://www.umfrageonline.ch/?url=result_det&amp;uid=2775127&amp;f_rid=87828386" TargetMode="External"/><Relationship Id="rId29" Type="http://schemas.openxmlformats.org/officeDocument/2006/relationships/hyperlink" Target="https://www.umfrageonline.ch/?url=result_det&amp;uid=2775127&amp;f_rid=87848230" TargetMode="External"/><Relationship Id="rId24" Type="http://schemas.openxmlformats.org/officeDocument/2006/relationships/hyperlink" Target="https://www.umfrageonline.ch/?url=result_det&amp;uid=2775127&amp;f_rid=87824442" TargetMode="External"/><Relationship Id="rId40" Type="http://schemas.openxmlformats.org/officeDocument/2006/relationships/hyperlink" Target="https://www.umfrageonline.ch/?url=result_det&amp;uid=2775127&amp;f_rid=87873239" TargetMode="External"/><Relationship Id="rId45" Type="http://schemas.openxmlformats.org/officeDocument/2006/relationships/hyperlink" Target="https://www.umfrageonline.ch/?url=result_det&amp;uid=2775127&amp;f_rid=87926024" TargetMode="External"/><Relationship Id="rId66" Type="http://schemas.openxmlformats.org/officeDocument/2006/relationships/hyperlink" Target="https://www.umfrageonline.ch/?url=result_det&amp;uid=2775127&amp;f_rid=87933536" TargetMode="External"/><Relationship Id="rId87" Type="http://schemas.openxmlformats.org/officeDocument/2006/relationships/hyperlink" Target="https://www.umfrageonline.ch/?url=result_det&amp;uid=2775127&amp;f_rid=87957526" TargetMode="External"/><Relationship Id="rId110" Type="http://schemas.openxmlformats.org/officeDocument/2006/relationships/hyperlink" Target="https://www.umfrageonline.ch/?url=result_det&amp;uid=2775127&amp;f_rid=88190039" TargetMode="External"/><Relationship Id="rId115" Type="http://schemas.openxmlformats.org/officeDocument/2006/relationships/hyperlink" Target="https://www.umfrageonline.ch/?url=result_det&amp;uid=2775127&amp;f_rid=88488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8B2CA-BB5B-4714-B92F-590B1EA38A16}">
  <dimension ref="A1:B12"/>
  <sheetViews>
    <sheetView tabSelected="1" workbookViewId="0"/>
  </sheetViews>
  <sheetFormatPr defaultRowHeight="15.75" x14ac:dyDescent="0.25"/>
  <cols>
    <col min="1" max="1" width="22.875" bestFit="1" customWidth="1"/>
    <col min="2" max="2" width="7.5" bestFit="1" customWidth="1"/>
  </cols>
  <sheetData>
    <row r="1" spans="1:2" x14ac:dyDescent="0.25">
      <c r="A1" s="22" t="s">
        <v>1</v>
      </c>
      <c r="B1" t="s">
        <v>28</v>
      </c>
    </row>
    <row r="2" spans="1:2" x14ac:dyDescent="0.25">
      <c r="A2" s="22" t="s">
        <v>2</v>
      </c>
      <c r="B2" t="s">
        <v>14</v>
      </c>
    </row>
    <row r="3" spans="1:2" x14ac:dyDescent="0.25">
      <c r="A3" s="22" t="s">
        <v>3</v>
      </c>
      <c r="B3" t="s">
        <v>21</v>
      </c>
    </row>
    <row r="4" spans="1:2" x14ac:dyDescent="0.25">
      <c r="A4" s="22" t="s">
        <v>4</v>
      </c>
      <c r="B4" t="s">
        <v>203</v>
      </c>
    </row>
    <row r="5" spans="1:2" x14ac:dyDescent="0.25">
      <c r="A5" s="22" t="s">
        <v>5</v>
      </c>
      <c r="B5" t="s">
        <v>203</v>
      </c>
    </row>
    <row r="6" spans="1:2" x14ac:dyDescent="0.25">
      <c r="A6" s="22" t="s">
        <v>6</v>
      </c>
      <c r="B6" t="s">
        <v>203</v>
      </c>
    </row>
    <row r="7" spans="1:2" x14ac:dyDescent="0.25">
      <c r="A7" s="22" t="s">
        <v>7</v>
      </c>
      <c r="B7" t="s">
        <v>203</v>
      </c>
    </row>
    <row r="8" spans="1:2" x14ac:dyDescent="0.25">
      <c r="A8" s="22" t="s">
        <v>8</v>
      </c>
      <c r="B8" t="s">
        <v>203</v>
      </c>
    </row>
    <row r="9" spans="1:2" x14ac:dyDescent="0.25">
      <c r="A9" s="22" t="s">
        <v>9</v>
      </c>
      <c r="B9" t="s">
        <v>203</v>
      </c>
    </row>
    <row r="10" spans="1:2" x14ac:dyDescent="0.25">
      <c r="A10" s="22" t="s">
        <v>10</v>
      </c>
      <c r="B10" t="s">
        <v>203</v>
      </c>
    </row>
    <row r="11" spans="1:2" x14ac:dyDescent="0.25">
      <c r="A11" s="22" t="s">
        <v>11</v>
      </c>
      <c r="B11" t="s">
        <v>203</v>
      </c>
    </row>
    <row r="12" spans="1:2" x14ac:dyDescent="0.25">
      <c r="A12" s="22" t="s">
        <v>12</v>
      </c>
      <c r="B12" t="s">
        <v>203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62"/>
  <sheetViews>
    <sheetView topLeftCell="M269" zoomScaleNormal="100" workbookViewId="0">
      <selection activeCell="L77" sqref="L77"/>
    </sheetView>
  </sheetViews>
  <sheetFormatPr defaultColWidth="11" defaultRowHeight="15.75" x14ac:dyDescent="0.25"/>
  <cols>
    <col min="1" max="1" width="14.5" customWidth="1"/>
    <col min="2" max="2" width="10" customWidth="1"/>
    <col min="3" max="3" width="16" customWidth="1"/>
    <col min="4" max="4" width="22.75" customWidth="1"/>
    <col min="5" max="5" width="19.5" customWidth="1"/>
    <col min="6" max="6" width="30.5" customWidth="1"/>
    <col min="7" max="7" width="33.375" customWidth="1"/>
    <col min="8" max="8" width="44.5" customWidth="1"/>
    <col min="9" max="9" width="34.25" customWidth="1"/>
    <col min="10" max="10" width="22.375" customWidth="1"/>
    <col min="11" max="11" width="31.25" customWidth="1"/>
    <col min="12" max="12" width="24.375" customWidth="1"/>
    <col min="13" max="13" width="115.5" customWidth="1"/>
  </cols>
  <sheetData>
    <row r="1" spans="1:30" x14ac:dyDescent="0.25">
      <c r="A1" t="s">
        <v>202</v>
      </c>
      <c r="B1" t="e" cm="1">
        <f t="array" ref="B1">Su</f>
        <v>#NAME?</v>
      </c>
    </row>
    <row r="2" spans="1:30" ht="20.25" thickBot="1" x14ac:dyDescent="0.35">
      <c r="A2" s="1" t="s">
        <v>0</v>
      </c>
      <c r="B2" s="1" t="s">
        <v>1</v>
      </c>
      <c r="C2" s="1" t="s">
        <v>2</v>
      </c>
      <c r="D2" s="1" t="s">
        <v>3</v>
      </c>
      <c r="E2" s="1" t="s">
        <v>4</v>
      </c>
      <c r="F2" s="1" t="s">
        <v>5</v>
      </c>
      <c r="G2" s="1" t="s">
        <v>6</v>
      </c>
      <c r="H2" s="1" t="s">
        <v>7</v>
      </c>
      <c r="I2" s="1" t="s">
        <v>8</v>
      </c>
      <c r="J2" s="1" t="s">
        <v>9</v>
      </c>
      <c r="K2" s="1" t="s">
        <v>10</v>
      </c>
      <c r="L2" s="1" t="s">
        <v>11</v>
      </c>
      <c r="M2" s="1" t="s">
        <v>12</v>
      </c>
      <c r="N2" t="s">
        <v>185</v>
      </c>
      <c r="O2" t="s">
        <v>186</v>
      </c>
      <c r="P2" t="s">
        <v>187</v>
      </c>
      <c r="Q2" t="s">
        <v>188</v>
      </c>
      <c r="R2" t="s">
        <v>189</v>
      </c>
      <c r="S2" t="s">
        <v>190</v>
      </c>
      <c r="T2" t="s">
        <v>191</v>
      </c>
      <c r="U2" t="s">
        <v>192</v>
      </c>
      <c r="V2" t="s">
        <v>193</v>
      </c>
      <c r="W2" t="s">
        <v>194</v>
      </c>
      <c r="X2" t="s">
        <v>195</v>
      </c>
      <c r="Y2" t="s">
        <v>196</v>
      </c>
      <c r="Z2" t="s">
        <v>197</v>
      </c>
      <c r="AA2" t="s">
        <v>198</v>
      </c>
      <c r="AB2" t="s">
        <v>199</v>
      </c>
      <c r="AC2" t="s">
        <v>200</v>
      </c>
      <c r="AD2" t="s">
        <v>201</v>
      </c>
    </row>
    <row r="3" spans="1:30" s="12" customFormat="1" ht="16.5" thickTop="1" x14ac:dyDescent="0.25">
      <c r="A3" s="12">
        <v>87824442</v>
      </c>
      <c r="B3" s="12" t="s">
        <v>13</v>
      </c>
      <c r="C3" s="12" t="s">
        <v>14</v>
      </c>
      <c r="D3" s="12" t="s">
        <v>15</v>
      </c>
      <c r="E3" s="12" t="s">
        <v>16</v>
      </c>
      <c r="F3" s="12">
        <v>6</v>
      </c>
      <c r="G3" s="12" t="s">
        <v>17</v>
      </c>
      <c r="H3" s="12" t="s">
        <v>18</v>
      </c>
      <c r="I3" s="12" t="s">
        <v>19</v>
      </c>
      <c r="J3" s="12">
        <v>1</v>
      </c>
      <c r="K3" s="12">
        <v>3</v>
      </c>
      <c r="L3" s="12">
        <v>3</v>
      </c>
      <c r="M3" s="12" t="s">
        <v>17</v>
      </c>
    </row>
    <row r="4" spans="1:30" s="13" customFormat="1" x14ac:dyDescent="0.25">
      <c r="A4" s="13">
        <v>87827369</v>
      </c>
      <c r="B4" s="13" t="s">
        <v>20</v>
      </c>
      <c r="C4" s="13" t="s">
        <v>14</v>
      </c>
      <c r="D4" s="13" t="s">
        <v>21</v>
      </c>
      <c r="E4" s="13" t="s">
        <v>22</v>
      </c>
      <c r="F4" s="13">
        <v>2</v>
      </c>
      <c r="G4" s="13" t="s">
        <v>17</v>
      </c>
      <c r="H4" s="13" t="s">
        <v>18</v>
      </c>
      <c r="I4" s="13" t="s">
        <v>23</v>
      </c>
      <c r="J4" s="13">
        <v>3</v>
      </c>
      <c r="K4" s="13">
        <v>3</v>
      </c>
      <c r="L4" s="13">
        <v>2</v>
      </c>
      <c r="M4" s="13" t="s">
        <v>24</v>
      </c>
    </row>
    <row r="5" spans="1:30" s="12" customFormat="1" x14ac:dyDescent="0.25">
      <c r="A5" s="12">
        <v>87828386</v>
      </c>
      <c r="B5" s="12" t="s">
        <v>20</v>
      </c>
      <c r="C5" s="12" t="s">
        <v>14</v>
      </c>
      <c r="D5" s="12" t="s">
        <v>21</v>
      </c>
      <c r="E5" s="12" t="s">
        <v>22</v>
      </c>
      <c r="F5" s="12">
        <v>4</v>
      </c>
      <c r="G5" s="12" t="s">
        <v>17</v>
      </c>
      <c r="H5" s="12" t="s">
        <v>25</v>
      </c>
      <c r="I5" s="12" t="s">
        <v>25</v>
      </c>
      <c r="J5" s="12">
        <v>1</v>
      </c>
      <c r="K5" s="12">
        <v>3</v>
      </c>
      <c r="L5" s="12">
        <v>3</v>
      </c>
      <c r="M5" s="12" t="s">
        <v>17</v>
      </c>
    </row>
    <row r="6" spans="1:30" s="12" customFormat="1" x14ac:dyDescent="0.25">
      <c r="H6" s="12" t="s">
        <v>26</v>
      </c>
      <c r="I6" s="12" t="s">
        <v>27</v>
      </c>
    </row>
    <row r="7" spans="1:30" s="12" customFormat="1" x14ac:dyDescent="0.25">
      <c r="H7" s="12" t="s">
        <v>23</v>
      </c>
      <c r="I7" s="12" t="s">
        <v>23</v>
      </c>
    </row>
    <row r="8" spans="1:30" s="13" customFormat="1" x14ac:dyDescent="0.25">
      <c r="A8" s="13">
        <v>87829986</v>
      </c>
      <c r="B8" s="13" t="s">
        <v>28</v>
      </c>
      <c r="C8" s="13" t="s">
        <v>14</v>
      </c>
      <c r="D8" s="13" t="s">
        <v>21</v>
      </c>
      <c r="E8" s="13" t="s">
        <v>22</v>
      </c>
      <c r="F8" s="13">
        <v>6</v>
      </c>
      <c r="G8" s="13" t="s">
        <v>17</v>
      </c>
      <c r="H8" s="13" t="s">
        <v>18</v>
      </c>
      <c r="I8" s="13" t="s">
        <v>17</v>
      </c>
      <c r="J8" s="13">
        <v>4</v>
      </c>
      <c r="K8" s="13">
        <v>4</v>
      </c>
      <c r="L8" s="13">
        <v>4</v>
      </c>
      <c r="M8" s="13" t="s">
        <v>17</v>
      </c>
    </row>
    <row r="9" spans="1:30" s="12" customFormat="1" x14ac:dyDescent="0.25">
      <c r="A9" s="12">
        <v>87829969</v>
      </c>
      <c r="B9" s="12" t="s">
        <v>28</v>
      </c>
      <c r="C9" s="12" t="s">
        <v>14</v>
      </c>
      <c r="D9" s="12" t="s">
        <v>21</v>
      </c>
      <c r="E9" s="12" t="s">
        <v>22</v>
      </c>
      <c r="F9" s="12">
        <v>6</v>
      </c>
      <c r="G9" s="12" t="s">
        <v>17</v>
      </c>
      <c r="H9" s="12" t="s">
        <v>18</v>
      </c>
      <c r="I9" s="12" t="s">
        <v>25</v>
      </c>
      <c r="J9" s="12">
        <v>2</v>
      </c>
      <c r="K9" s="12">
        <v>4</v>
      </c>
      <c r="L9" s="12">
        <v>4</v>
      </c>
      <c r="M9" s="12" t="s">
        <v>29</v>
      </c>
    </row>
    <row r="10" spans="1:30" s="13" customFormat="1" x14ac:dyDescent="0.25">
      <c r="A10" s="13">
        <v>87830497</v>
      </c>
      <c r="B10" s="13" t="s">
        <v>30</v>
      </c>
      <c r="C10" s="13" t="s">
        <v>14</v>
      </c>
      <c r="D10" s="13" t="s">
        <v>21</v>
      </c>
      <c r="E10" s="13" t="s">
        <v>22</v>
      </c>
      <c r="F10" s="13">
        <v>2</v>
      </c>
      <c r="G10" s="13" t="s">
        <v>31</v>
      </c>
      <c r="H10" s="13" t="s">
        <v>27</v>
      </c>
      <c r="I10" s="13" t="s">
        <v>23</v>
      </c>
      <c r="J10" s="13">
        <v>2</v>
      </c>
      <c r="K10" s="13">
        <v>1</v>
      </c>
      <c r="L10" s="13">
        <v>1</v>
      </c>
      <c r="M10" s="13" t="s">
        <v>32</v>
      </c>
    </row>
    <row r="11" spans="1:30" s="13" customFormat="1" x14ac:dyDescent="0.25">
      <c r="G11" s="13" t="s">
        <v>33</v>
      </c>
      <c r="H11" s="13" t="s">
        <v>23</v>
      </c>
    </row>
    <row r="12" spans="1:30" s="13" customFormat="1" x14ac:dyDescent="0.25">
      <c r="H12" s="14">
        <v>147</v>
      </c>
    </row>
    <row r="13" spans="1:30" s="12" customFormat="1" x14ac:dyDescent="0.25">
      <c r="A13" s="12">
        <v>87830581</v>
      </c>
      <c r="B13" s="12" t="s">
        <v>30</v>
      </c>
      <c r="C13" s="12" t="s">
        <v>34</v>
      </c>
      <c r="D13" s="12" t="s">
        <v>21</v>
      </c>
      <c r="E13" s="12" t="s">
        <v>22</v>
      </c>
      <c r="F13" s="12">
        <v>1</v>
      </c>
      <c r="G13" s="12" t="s">
        <v>31</v>
      </c>
      <c r="H13" s="12" t="s">
        <v>18</v>
      </c>
      <c r="I13" s="12" t="s">
        <v>35</v>
      </c>
      <c r="J13" s="12">
        <v>3</v>
      </c>
      <c r="K13" s="12">
        <v>2</v>
      </c>
      <c r="L13" s="12">
        <v>4</v>
      </c>
      <c r="M13" s="12" t="s">
        <v>36</v>
      </c>
    </row>
    <row r="14" spans="1:30" s="12" customFormat="1" x14ac:dyDescent="0.25">
      <c r="G14" s="12" t="s">
        <v>37</v>
      </c>
    </row>
    <row r="15" spans="1:30" s="13" customFormat="1" x14ac:dyDescent="0.25">
      <c r="A15" s="13">
        <v>87831311</v>
      </c>
      <c r="B15" s="13" t="s">
        <v>30</v>
      </c>
      <c r="C15" s="13" t="s">
        <v>14</v>
      </c>
      <c r="D15" s="13" t="s">
        <v>21</v>
      </c>
      <c r="E15" s="13" t="s">
        <v>22</v>
      </c>
      <c r="F15" s="13">
        <v>6</v>
      </c>
      <c r="G15" s="13" t="s">
        <v>17</v>
      </c>
      <c r="H15" s="13" t="s">
        <v>18</v>
      </c>
      <c r="I15" s="13" t="s">
        <v>25</v>
      </c>
      <c r="J15" s="13">
        <v>4</v>
      </c>
      <c r="K15" s="13">
        <v>3</v>
      </c>
      <c r="L15" s="13">
        <v>4</v>
      </c>
      <c r="M15" s="13" t="s">
        <v>38</v>
      </c>
    </row>
    <row r="16" spans="1:30" s="13" customFormat="1" x14ac:dyDescent="0.25">
      <c r="I16" s="13" t="s">
        <v>27</v>
      </c>
    </row>
    <row r="17" spans="1:13" s="13" customFormat="1" x14ac:dyDescent="0.25">
      <c r="I17" s="13" t="s">
        <v>26</v>
      </c>
    </row>
    <row r="18" spans="1:13" s="13" customFormat="1" x14ac:dyDescent="0.25">
      <c r="I18" s="13" t="s">
        <v>23</v>
      </c>
    </row>
    <row r="19" spans="1:13" s="13" customFormat="1" x14ac:dyDescent="0.25">
      <c r="I19" s="13" t="s">
        <v>39</v>
      </c>
    </row>
    <row r="20" spans="1:13" s="12" customFormat="1" x14ac:dyDescent="0.25">
      <c r="A20" s="12">
        <v>87834280</v>
      </c>
      <c r="B20" s="12" t="s">
        <v>28</v>
      </c>
      <c r="C20" s="12" t="s">
        <v>14</v>
      </c>
      <c r="D20" s="12" t="s">
        <v>21</v>
      </c>
      <c r="E20" s="12" t="s">
        <v>22</v>
      </c>
      <c r="F20" s="12">
        <v>5</v>
      </c>
      <c r="G20" s="12" t="s">
        <v>17</v>
      </c>
      <c r="H20" s="12" t="s">
        <v>18</v>
      </c>
      <c r="I20" s="12" t="s">
        <v>25</v>
      </c>
      <c r="J20" s="12">
        <v>3</v>
      </c>
      <c r="K20" s="12">
        <v>3</v>
      </c>
      <c r="L20" s="12">
        <v>3</v>
      </c>
      <c r="M20" s="12" t="s">
        <v>40</v>
      </c>
    </row>
    <row r="21" spans="1:13" s="12" customFormat="1" x14ac:dyDescent="0.25">
      <c r="I21" s="12" t="s">
        <v>39</v>
      </c>
    </row>
    <row r="22" spans="1:13" s="13" customFormat="1" x14ac:dyDescent="0.25">
      <c r="A22" s="13">
        <v>87834346</v>
      </c>
      <c r="B22" s="13" t="s">
        <v>28</v>
      </c>
      <c r="C22" s="13" t="s">
        <v>14</v>
      </c>
      <c r="D22" s="13" t="s">
        <v>21</v>
      </c>
      <c r="E22" s="13" t="s">
        <v>22</v>
      </c>
      <c r="F22" s="13">
        <v>4</v>
      </c>
      <c r="G22" s="13" t="s">
        <v>17</v>
      </c>
      <c r="H22" s="13" t="s">
        <v>25</v>
      </c>
      <c r="I22" s="13" t="s">
        <v>25</v>
      </c>
      <c r="J22" s="13">
        <v>1</v>
      </c>
      <c r="K22" s="13">
        <v>3</v>
      </c>
      <c r="L22" s="13">
        <v>3</v>
      </c>
      <c r="M22" s="13" t="s">
        <v>40</v>
      </c>
    </row>
    <row r="23" spans="1:13" s="12" customFormat="1" x14ac:dyDescent="0.25">
      <c r="A23" s="12">
        <v>87834768</v>
      </c>
      <c r="B23" s="12" t="s">
        <v>28</v>
      </c>
      <c r="C23" s="12" t="s">
        <v>14</v>
      </c>
      <c r="D23" s="12" t="s">
        <v>21</v>
      </c>
      <c r="E23" s="12" t="s">
        <v>22</v>
      </c>
      <c r="F23" s="12">
        <v>6</v>
      </c>
      <c r="G23" s="12" t="s">
        <v>17</v>
      </c>
      <c r="H23" s="12" t="s">
        <v>25</v>
      </c>
      <c r="I23" s="12" t="s">
        <v>25</v>
      </c>
      <c r="J23" s="12">
        <v>3</v>
      </c>
      <c r="K23" s="12">
        <v>3</v>
      </c>
      <c r="L23" s="12">
        <v>3</v>
      </c>
      <c r="M23" s="12" t="s">
        <v>17</v>
      </c>
    </row>
    <row r="24" spans="1:13" s="12" customFormat="1" x14ac:dyDescent="0.25">
      <c r="H24" s="12" t="s">
        <v>27</v>
      </c>
      <c r="I24" s="12" t="s">
        <v>27</v>
      </c>
    </row>
    <row r="25" spans="1:13" s="13" customFormat="1" x14ac:dyDescent="0.25">
      <c r="A25" s="13">
        <v>87835173</v>
      </c>
      <c r="B25" s="13" t="s">
        <v>30</v>
      </c>
      <c r="C25" s="13" t="s">
        <v>14</v>
      </c>
      <c r="D25" s="13" t="s">
        <v>21</v>
      </c>
      <c r="E25" s="13" t="s">
        <v>22</v>
      </c>
      <c r="F25" s="13">
        <v>6</v>
      </c>
      <c r="G25" s="13" t="s">
        <v>41</v>
      </c>
      <c r="H25" s="13" t="s">
        <v>27</v>
      </c>
      <c r="I25" s="13" t="s">
        <v>27</v>
      </c>
      <c r="J25" s="13">
        <v>1</v>
      </c>
      <c r="K25" s="13">
        <v>3</v>
      </c>
      <c r="L25" s="13">
        <v>4</v>
      </c>
      <c r="M25" s="13" t="s">
        <v>42</v>
      </c>
    </row>
    <row r="26" spans="1:13" s="12" customFormat="1" x14ac:dyDescent="0.25">
      <c r="A26" s="12">
        <v>87836133</v>
      </c>
      <c r="B26" s="12" t="s">
        <v>28</v>
      </c>
      <c r="C26" s="12" t="s">
        <v>14</v>
      </c>
      <c r="D26" s="12" t="s">
        <v>21</v>
      </c>
      <c r="E26" s="12" t="s">
        <v>22</v>
      </c>
      <c r="F26" s="12">
        <v>4</v>
      </c>
      <c r="G26" s="12" t="s">
        <v>17</v>
      </c>
      <c r="H26" s="12" t="s">
        <v>25</v>
      </c>
      <c r="I26" s="12" t="s">
        <v>25</v>
      </c>
      <c r="J26" s="12">
        <v>2</v>
      </c>
      <c r="K26" s="12">
        <v>2</v>
      </c>
      <c r="L26" s="12">
        <v>3</v>
      </c>
      <c r="M26" s="12" t="s">
        <v>43</v>
      </c>
    </row>
    <row r="27" spans="1:13" s="12" customFormat="1" x14ac:dyDescent="0.25">
      <c r="H27" s="12" t="s">
        <v>23</v>
      </c>
      <c r="I27" s="12" t="s">
        <v>23</v>
      </c>
    </row>
    <row r="28" spans="1:13" s="13" customFormat="1" x14ac:dyDescent="0.25">
      <c r="A28" s="13">
        <v>87836304</v>
      </c>
      <c r="B28" s="13" t="s">
        <v>20</v>
      </c>
      <c r="C28" s="13" t="s">
        <v>14</v>
      </c>
      <c r="D28" s="13" t="s">
        <v>21</v>
      </c>
      <c r="E28" s="13" t="s">
        <v>22</v>
      </c>
      <c r="F28" s="13">
        <v>4</v>
      </c>
      <c r="G28" s="13" t="s">
        <v>41</v>
      </c>
      <c r="H28" s="13" t="s">
        <v>25</v>
      </c>
      <c r="I28" s="13" t="s">
        <v>25</v>
      </c>
      <c r="J28" s="13">
        <v>1</v>
      </c>
      <c r="K28" s="13">
        <v>3</v>
      </c>
      <c r="L28" s="13">
        <v>1</v>
      </c>
      <c r="M28" s="13" t="s">
        <v>17</v>
      </c>
    </row>
    <row r="29" spans="1:13" s="13" customFormat="1" x14ac:dyDescent="0.25">
      <c r="H29" s="13" t="s">
        <v>27</v>
      </c>
      <c r="I29" s="13" t="s">
        <v>27</v>
      </c>
    </row>
    <row r="30" spans="1:13" s="13" customFormat="1" x14ac:dyDescent="0.25">
      <c r="H30" s="13" t="s">
        <v>23</v>
      </c>
      <c r="I30" s="13" t="s">
        <v>23</v>
      </c>
    </row>
    <row r="31" spans="1:13" s="12" customFormat="1" x14ac:dyDescent="0.25">
      <c r="A31" s="12">
        <v>87839014</v>
      </c>
      <c r="B31" s="12" t="s">
        <v>20</v>
      </c>
      <c r="C31" s="12" t="s">
        <v>44</v>
      </c>
      <c r="D31" s="12" t="s">
        <v>21</v>
      </c>
      <c r="E31" s="12" t="s">
        <v>16</v>
      </c>
      <c r="F31" s="12">
        <v>5</v>
      </c>
      <c r="G31" s="12" t="s">
        <v>17</v>
      </c>
      <c r="H31" s="12" t="s">
        <v>27</v>
      </c>
      <c r="I31" s="12" t="s">
        <v>25</v>
      </c>
      <c r="J31" s="12">
        <v>2</v>
      </c>
      <c r="K31" s="12">
        <v>3</v>
      </c>
      <c r="L31" s="12">
        <v>3</v>
      </c>
      <c r="M31" s="12" t="s">
        <v>17</v>
      </c>
    </row>
    <row r="32" spans="1:13" s="12" customFormat="1" x14ac:dyDescent="0.25">
      <c r="I32" s="12" t="s">
        <v>27</v>
      </c>
    </row>
    <row r="33" spans="1:13" s="12" customFormat="1" x14ac:dyDescent="0.25">
      <c r="I33" s="12" t="s">
        <v>23</v>
      </c>
    </row>
    <row r="34" spans="1:13" s="13" customFormat="1" x14ac:dyDescent="0.25">
      <c r="A34" s="13">
        <v>87839109</v>
      </c>
      <c r="B34" s="13" t="s">
        <v>28</v>
      </c>
      <c r="C34" s="13" t="s">
        <v>44</v>
      </c>
      <c r="D34" s="13" t="s">
        <v>21</v>
      </c>
      <c r="E34" s="13" t="s">
        <v>16</v>
      </c>
      <c r="F34" s="13">
        <v>3</v>
      </c>
      <c r="G34" s="13" t="s">
        <v>17</v>
      </c>
      <c r="H34" s="13" t="s">
        <v>27</v>
      </c>
      <c r="I34" s="13" t="s">
        <v>17</v>
      </c>
      <c r="J34" s="13">
        <v>3</v>
      </c>
      <c r="K34" s="13">
        <v>3</v>
      </c>
      <c r="L34" s="13">
        <v>3</v>
      </c>
      <c r="M34" s="13" t="s">
        <v>40</v>
      </c>
    </row>
    <row r="35" spans="1:13" s="12" customFormat="1" x14ac:dyDescent="0.25">
      <c r="A35" s="12">
        <v>87839085</v>
      </c>
      <c r="B35" s="12" t="s">
        <v>30</v>
      </c>
      <c r="C35" s="12" t="s">
        <v>44</v>
      </c>
      <c r="D35" s="12" t="s">
        <v>21</v>
      </c>
      <c r="E35" s="12" t="s">
        <v>16</v>
      </c>
      <c r="F35" s="12">
        <v>2</v>
      </c>
      <c r="G35" s="12" t="s">
        <v>31</v>
      </c>
      <c r="H35" s="12" t="s">
        <v>18</v>
      </c>
      <c r="I35" s="12" t="s">
        <v>23</v>
      </c>
      <c r="J35" s="12">
        <v>2</v>
      </c>
      <c r="K35" s="12">
        <v>3</v>
      </c>
      <c r="L35" s="12">
        <v>3</v>
      </c>
      <c r="M35" s="12" t="s">
        <v>45</v>
      </c>
    </row>
    <row r="36" spans="1:13" s="13" customFormat="1" x14ac:dyDescent="0.25">
      <c r="A36" s="13">
        <v>87839423</v>
      </c>
      <c r="B36" s="13" t="s">
        <v>30</v>
      </c>
      <c r="C36" s="13" t="s">
        <v>14</v>
      </c>
      <c r="D36" s="13" t="s">
        <v>21</v>
      </c>
      <c r="E36" s="13" t="s">
        <v>22</v>
      </c>
      <c r="F36" s="13">
        <v>4</v>
      </c>
      <c r="G36" s="13" t="s">
        <v>17</v>
      </c>
      <c r="H36" s="13" t="s">
        <v>18</v>
      </c>
      <c r="I36" s="13" t="s">
        <v>27</v>
      </c>
      <c r="J36" s="13">
        <v>1</v>
      </c>
      <c r="K36" s="13">
        <v>3</v>
      </c>
      <c r="L36" s="13">
        <v>1</v>
      </c>
      <c r="M36" s="13" t="s">
        <v>40</v>
      </c>
    </row>
    <row r="37" spans="1:13" s="12" customFormat="1" x14ac:dyDescent="0.25">
      <c r="A37" s="12">
        <v>87839628</v>
      </c>
      <c r="B37" s="12" t="s">
        <v>28</v>
      </c>
      <c r="C37" s="12" t="s">
        <v>44</v>
      </c>
      <c r="D37" s="12" t="s">
        <v>21</v>
      </c>
      <c r="E37" s="12" t="s">
        <v>16</v>
      </c>
      <c r="F37" s="12">
        <v>3</v>
      </c>
      <c r="G37" s="12" t="s">
        <v>31</v>
      </c>
      <c r="H37" s="12" t="s">
        <v>25</v>
      </c>
      <c r="I37" s="12" t="s">
        <v>25</v>
      </c>
      <c r="J37" s="12">
        <v>2</v>
      </c>
      <c r="K37" s="12">
        <v>3</v>
      </c>
      <c r="L37" s="12">
        <v>2</v>
      </c>
      <c r="M37" s="12" t="s">
        <v>46</v>
      </c>
    </row>
    <row r="38" spans="1:13" s="12" customFormat="1" x14ac:dyDescent="0.25">
      <c r="H38" s="12" t="s">
        <v>27</v>
      </c>
      <c r="I38" s="12" t="s">
        <v>27</v>
      </c>
    </row>
    <row r="39" spans="1:13" s="12" customFormat="1" x14ac:dyDescent="0.25">
      <c r="I39" s="12" t="s">
        <v>23</v>
      </c>
    </row>
    <row r="40" spans="1:13" s="13" customFormat="1" x14ac:dyDescent="0.25">
      <c r="A40" s="13">
        <v>87839682</v>
      </c>
      <c r="B40" s="13" t="s">
        <v>28</v>
      </c>
      <c r="C40" s="13" t="s">
        <v>44</v>
      </c>
      <c r="D40" s="13" t="s">
        <v>21</v>
      </c>
      <c r="E40" s="13" t="s">
        <v>16</v>
      </c>
      <c r="F40" s="13">
        <v>4</v>
      </c>
      <c r="G40" s="13" t="s">
        <v>17</v>
      </c>
      <c r="H40" s="13" t="s">
        <v>25</v>
      </c>
      <c r="I40" s="13" t="s">
        <v>25</v>
      </c>
      <c r="J40" s="13">
        <v>1</v>
      </c>
      <c r="K40" s="13">
        <v>1</v>
      </c>
      <c r="L40" s="13">
        <v>2</v>
      </c>
      <c r="M40" s="13" t="s">
        <v>47</v>
      </c>
    </row>
    <row r="41" spans="1:13" s="13" customFormat="1" x14ac:dyDescent="0.25">
      <c r="H41" s="13" t="s">
        <v>27</v>
      </c>
      <c r="I41" s="13" t="s">
        <v>27</v>
      </c>
    </row>
    <row r="42" spans="1:13" s="12" customFormat="1" x14ac:dyDescent="0.25">
      <c r="A42" s="12">
        <v>87839875</v>
      </c>
      <c r="B42" s="12" t="s">
        <v>28</v>
      </c>
      <c r="C42" s="12" t="s">
        <v>44</v>
      </c>
      <c r="D42" s="12" t="s">
        <v>21</v>
      </c>
      <c r="E42" s="12" t="s">
        <v>16</v>
      </c>
      <c r="F42" s="12">
        <v>3</v>
      </c>
      <c r="G42" s="12" t="s">
        <v>17</v>
      </c>
      <c r="H42" s="12" t="s">
        <v>25</v>
      </c>
      <c r="I42" s="12" t="s">
        <v>25</v>
      </c>
      <c r="J42" s="12">
        <v>2</v>
      </c>
      <c r="K42" s="12">
        <v>1</v>
      </c>
      <c r="L42" s="12">
        <v>2</v>
      </c>
      <c r="M42" s="12" t="s">
        <v>48</v>
      </c>
    </row>
    <row r="43" spans="1:13" s="12" customFormat="1" x14ac:dyDescent="0.25">
      <c r="H43" s="12" t="s">
        <v>27</v>
      </c>
      <c r="I43" s="12" t="s">
        <v>27</v>
      </c>
    </row>
    <row r="44" spans="1:13" s="13" customFormat="1" x14ac:dyDescent="0.25">
      <c r="A44" s="13">
        <v>87839881</v>
      </c>
      <c r="B44" s="13" t="s">
        <v>28</v>
      </c>
      <c r="C44" s="13" t="s">
        <v>49</v>
      </c>
      <c r="D44" s="13" t="s">
        <v>21</v>
      </c>
      <c r="E44" s="13" t="s">
        <v>16</v>
      </c>
      <c r="F44" s="13">
        <v>3</v>
      </c>
      <c r="G44" s="13" t="s">
        <v>50</v>
      </c>
      <c r="H44" s="13" t="s">
        <v>27</v>
      </c>
      <c r="I44" s="13" t="s">
        <v>27</v>
      </c>
      <c r="J44" s="13">
        <v>1</v>
      </c>
      <c r="K44" s="13">
        <v>1</v>
      </c>
      <c r="L44" s="13">
        <v>1</v>
      </c>
      <c r="M44" s="13" t="s">
        <v>51</v>
      </c>
    </row>
    <row r="45" spans="1:13" s="12" customFormat="1" x14ac:dyDescent="0.25">
      <c r="A45" s="12">
        <v>87841764</v>
      </c>
      <c r="B45" s="12" t="s">
        <v>30</v>
      </c>
      <c r="C45" s="12" t="s">
        <v>14</v>
      </c>
      <c r="D45" s="12" t="s">
        <v>21</v>
      </c>
      <c r="E45" s="12" t="s">
        <v>22</v>
      </c>
      <c r="F45" s="12">
        <v>4</v>
      </c>
      <c r="G45" s="12" t="s">
        <v>17</v>
      </c>
      <c r="H45" s="12" t="s">
        <v>18</v>
      </c>
      <c r="I45" s="12" t="s">
        <v>17</v>
      </c>
      <c r="J45" s="12">
        <v>1</v>
      </c>
      <c r="K45" s="12">
        <v>3</v>
      </c>
      <c r="L45" s="12">
        <v>3</v>
      </c>
      <c r="M45" s="12" t="s">
        <v>40</v>
      </c>
    </row>
    <row r="46" spans="1:13" s="13" customFormat="1" x14ac:dyDescent="0.25">
      <c r="A46" s="13">
        <v>87839890</v>
      </c>
      <c r="B46" s="13" t="s">
        <v>13</v>
      </c>
      <c r="C46" s="13" t="s">
        <v>14</v>
      </c>
      <c r="D46" s="13" t="s">
        <v>15</v>
      </c>
      <c r="E46" s="13" t="s">
        <v>16</v>
      </c>
      <c r="F46" s="13">
        <v>6</v>
      </c>
      <c r="G46" s="13" t="s">
        <v>17</v>
      </c>
      <c r="H46" s="13" t="s">
        <v>18</v>
      </c>
      <c r="I46" s="13" t="s">
        <v>19</v>
      </c>
      <c r="J46" s="13">
        <v>1</v>
      </c>
      <c r="K46" s="13">
        <v>3</v>
      </c>
      <c r="L46" s="13">
        <v>3</v>
      </c>
      <c r="M46" s="13" t="s">
        <v>17</v>
      </c>
    </row>
    <row r="47" spans="1:13" s="12" customFormat="1" x14ac:dyDescent="0.25">
      <c r="A47" s="12">
        <v>87839765</v>
      </c>
      <c r="B47" s="12" t="s">
        <v>28</v>
      </c>
      <c r="C47" s="12" t="s">
        <v>44</v>
      </c>
      <c r="D47" s="12" t="s">
        <v>21</v>
      </c>
      <c r="E47" s="12" t="s">
        <v>16</v>
      </c>
      <c r="F47" s="12">
        <v>4</v>
      </c>
      <c r="G47" s="12" t="s">
        <v>17</v>
      </c>
      <c r="H47" s="12" t="s">
        <v>25</v>
      </c>
      <c r="I47" s="12" t="s">
        <v>25</v>
      </c>
      <c r="J47" s="12">
        <v>2</v>
      </c>
      <c r="K47" s="12">
        <v>3</v>
      </c>
      <c r="L47" s="12">
        <v>3</v>
      </c>
      <c r="M47" s="12" t="s">
        <v>52</v>
      </c>
    </row>
    <row r="48" spans="1:13" s="12" customFormat="1" x14ac:dyDescent="0.25">
      <c r="H48" s="12" t="s">
        <v>27</v>
      </c>
      <c r="I48" s="12" t="s">
        <v>27</v>
      </c>
    </row>
    <row r="49" spans="1:13" s="12" customFormat="1" x14ac:dyDescent="0.25">
      <c r="H49" s="12" t="s">
        <v>53</v>
      </c>
    </row>
    <row r="50" spans="1:13" s="13" customFormat="1" x14ac:dyDescent="0.25">
      <c r="A50" s="13">
        <v>87844038</v>
      </c>
      <c r="B50" s="13" t="s">
        <v>20</v>
      </c>
      <c r="C50" s="13" t="s">
        <v>44</v>
      </c>
      <c r="D50" s="13" t="s">
        <v>21</v>
      </c>
      <c r="E50" s="13" t="s">
        <v>16</v>
      </c>
      <c r="F50" s="13">
        <v>5</v>
      </c>
      <c r="G50" s="13" t="s">
        <v>17</v>
      </c>
      <c r="H50" s="13" t="s">
        <v>25</v>
      </c>
      <c r="I50" s="13" t="s">
        <v>25</v>
      </c>
      <c r="J50" s="13">
        <v>2</v>
      </c>
      <c r="K50" s="13">
        <v>3</v>
      </c>
      <c r="L50" s="13">
        <v>3</v>
      </c>
      <c r="M50" s="13" t="s">
        <v>54</v>
      </c>
    </row>
    <row r="51" spans="1:13" s="13" customFormat="1" x14ac:dyDescent="0.25">
      <c r="H51" s="13" t="s">
        <v>27</v>
      </c>
      <c r="I51" s="13" t="s">
        <v>27</v>
      </c>
    </row>
    <row r="52" spans="1:13" s="12" customFormat="1" x14ac:dyDescent="0.25">
      <c r="A52" s="12">
        <v>87844687</v>
      </c>
      <c r="B52" s="12" t="s">
        <v>30</v>
      </c>
      <c r="C52" s="12" t="s">
        <v>44</v>
      </c>
      <c r="D52" s="12" t="s">
        <v>21</v>
      </c>
      <c r="E52" s="12" t="s">
        <v>16</v>
      </c>
      <c r="F52" s="12">
        <v>6</v>
      </c>
      <c r="G52" s="12" t="s">
        <v>17</v>
      </c>
      <c r="H52" s="12" t="s">
        <v>25</v>
      </c>
      <c r="I52" s="12" t="s">
        <v>25</v>
      </c>
      <c r="J52" s="12">
        <v>2</v>
      </c>
      <c r="K52" s="12">
        <v>3</v>
      </c>
      <c r="L52" s="12">
        <v>3</v>
      </c>
      <c r="M52" s="12" t="s">
        <v>55</v>
      </c>
    </row>
    <row r="53" spans="1:13" s="12" customFormat="1" x14ac:dyDescent="0.25">
      <c r="H53" s="12" t="s">
        <v>27</v>
      </c>
      <c r="I53" s="12" t="s">
        <v>27</v>
      </c>
    </row>
    <row r="54" spans="1:13" s="12" customFormat="1" x14ac:dyDescent="0.25">
      <c r="H54" s="12" t="s">
        <v>39</v>
      </c>
      <c r="I54" s="12" t="s">
        <v>23</v>
      </c>
    </row>
    <row r="55" spans="1:13" s="12" customFormat="1" x14ac:dyDescent="0.25">
      <c r="I55" s="12" t="s">
        <v>39</v>
      </c>
    </row>
    <row r="56" spans="1:13" s="13" customFormat="1" x14ac:dyDescent="0.25">
      <c r="A56" s="13">
        <v>87844608</v>
      </c>
      <c r="B56" s="13" t="s">
        <v>20</v>
      </c>
      <c r="C56" s="13" t="s">
        <v>14</v>
      </c>
      <c r="D56" s="13" t="s">
        <v>21</v>
      </c>
      <c r="E56" s="13" t="s">
        <v>22</v>
      </c>
      <c r="F56" s="13">
        <v>3</v>
      </c>
      <c r="G56" s="13" t="s">
        <v>17</v>
      </c>
      <c r="H56" s="13" t="s">
        <v>25</v>
      </c>
      <c r="I56" s="13" t="s">
        <v>25</v>
      </c>
      <c r="J56" s="13">
        <v>2</v>
      </c>
      <c r="K56" s="13">
        <v>3</v>
      </c>
      <c r="L56" s="13">
        <v>2</v>
      </c>
      <c r="M56" s="13" t="s">
        <v>56</v>
      </c>
    </row>
    <row r="57" spans="1:13" s="13" customFormat="1" x14ac:dyDescent="0.25">
      <c r="H57" s="13" t="s">
        <v>27</v>
      </c>
      <c r="I57" s="13" t="s">
        <v>27</v>
      </c>
    </row>
    <row r="58" spans="1:13" s="13" customFormat="1" x14ac:dyDescent="0.25">
      <c r="H58" s="13" t="s">
        <v>19</v>
      </c>
      <c r="I58" s="13" t="s">
        <v>19</v>
      </c>
    </row>
    <row r="59" spans="1:13" s="13" customFormat="1" x14ac:dyDescent="0.25">
      <c r="I59" s="13" t="s">
        <v>26</v>
      </c>
    </row>
    <row r="60" spans="1:13" s="13" customFormat="1" x14ac:dyDescent="0.25">
      <c r="I60" s="13" t="s">
        <v>23</v>
      </c>
    </row>
    <row r="61" spans="1:13" s="13" customFormat="1" x14ac:dyDescent="0.25">
      <c r="I61" s="13" t="s">
        <v>39</v>
      </c>
    </row>
    <row r="62" spans="1:13" s="12" customFormat="1" x14ac:dyDescent="0.25">
      <c r="A62" s="12">
        <v>87844982</v>
      </c>
      <c r="B62" s="12" t="s">
        <v>57</v>
      </c>
      <c r="C62" s="12" t="s">
        <v>44</v>
      </c>
      <c r="D62" s="12" t="s">
        <v>21</v>
      </c>
      <c r="E62" s="12" t="s">
        <v>16</v>
      </c>
      <c r="F62" s="12">
        <v>3</v>
      </c>
      <c r="G62" s="12" t="s">
        <v>17</v>
      </c>
      <c r="H62" s="12" t="s">
        <v>27</v>
      </c>
      <c r="I62" s="12" t="s">
        <v>27</v>
      </c>
      <c r="J62" s="12">
        <v>3</v>
      </c>
      <c r="K62" s="12">
        <v>3</v>
      </c>
      <c r="L62" s="12">
        <v>3</v>
      </c>
      <c r="M62" s="12" t="s">
        <v>58</v>
      </c>
    </row>
    <row r="63" spans="1:13" s="12" customFormat="1" x14ac:dyDescent="0.25">
      <c r="H63" s="12" t="s">
        <v>19</v>
      </c>
    </row>
    <row r="64" spans="1:13" s="13" customFormat="1" x14ac:dyDescent="0.25">
      <c r="A64" s="13">
        <v>87848230</v>
      </c>
      <c r="B64" s="13" t="s">
        <v>30</v>
      </c>
      <c r="C64" s="13" t="s">
        <v>14</v>
      </c>
      <c r="D64" s="13" t="s">
        <v>21</v>
      </c>
      <c r="E64" s="13" t="s">
        <v>22</v>
      </c>
      <c r="F64" s="13">
        <v>6</v>
      </c>
      <c r="G64" s="13" t="s">
        <v>31</v>
      </c>
      <c r="H64" s="13" t="s">
        <v>25</v>
      </c>
      <c r="I64" s="13" t="s">
        <v>25</v>
      </c>
      <c r="J64" s="13">
        <v>3</v>
      </c>
      <c r="K64" s="13">
        <v>3</v>
      </c>
      <c r="L64" s="13">
        <v>3</v>
      </c>
      <c r="M64" s="13" t="s">
        <v>59</v>
      </c>
    </row>
    <row r="65" spans="1:13" s="13" customFormat="1" x14ac:dyDescent="0.25">
      <c r="G65" s="13" t="s">
        <v>41</v>
      </c>
      <c r="H65" s="13" t="s">
        <v>27</v>
      </c>
      <c r="I65" s="13" t="s">
        <v>27</v>
      </c>
    </row>
    <row r="66" spans="1:13" s="13" customFormat="1" x14ac:dyDescent="0.25">
      <c r="H66" s="13" t="s">
        <v>23</v>
      </c>
      <c r="I66" s="13" t="s">
        <v>23</v>
      </c>
    </row>
    <row r="67" spans="1:13" s="13" customFormat="1" x14ac:dyDescent="0.25">
      <c r="H67" s="13" t="s">
        <v>39</v>
      </c>
      <c r="I67" s="13" t="s">
        <v>39</v>
      </c>
    </row>
    <row r="68" spans="1:13" s="12" customFormat="1" x14ac:dyDescent="0.25">
      <c r="A68" s="12">
        <v>87850743</v>
      </c>
      <c r="B68" s="12" t="s">
        <v>20</v>
      </c>
      <c r="C68" s="12" t="s">
        <v>14</v>
      </c>
      <c r="D68" s="12" t="s">
        <v>21</v>
      </c>
      <c r="E68" s="12" t="s">
        <v>22</v>
      </c>
      <c r="F68" s="12">
        <v>7</v>
      </c>
      <c r="G68" s="12" t="s">
        <v>60</v>
      </c>
      <c r="H68" s="12" t="s">
        <v>25</v>
      </c>
      <c r="I68" s="12" t="s">
        <v>25</v>
      </c>
      <c r="J68" s="12">
        <v>2</v>
      </c>
      <c r="K68" s="12">
        <v>3</v>
      </c>
      <c r="L68" s="12">
        <v>2</v>
      </c>
      <c r="M68" s="12" t="s">
        <v>61</v>
      </c>
    </row>
    <row r="69" spans="1:13" s="12" customFormat="1" x14ac:dyDescent="0.25">
      <c r="H69" s="12" t="s">
        <v>27</v>
      </c>
      <c r="I69" s="12" t="s">
        <v>27</v>
      </c>
    </row>
    <row r="70" spans="1:13" s="12" customFormat="1" x14ac:dyDescent="0.25">
      <c r="I70" s="12" t="s">
        <v>62</v>
      </c>
    </row>
    <row r="71" spans="1:13" s="13" customFormat="1" x14ac:dyDescent="0.25">
      <c r="A71" s="13">
        <v>87851051</v>
      </c>
      <c r="B71" s="13" t="s">
        <v>28</v>
      </c>
      <c r="C71" s="13" t="s">
        <v>44</v>
      </c>
      <c r="D71" s="13" t="s">
        <v>21</v>
      </c>
      <c r="E71" s="13" t="s">
        <v>16</v>
      </c>
      <c r="F71" s="13">
        <v>5</v>
      </c>
      <c r="G71" s="13" t="s">
        <v>17</v>
      </c>
      <c r="H71" s="13" t="s">
        <v>27</v>
      </c>
      <c r="I71" s="13" t="s">
        <v>27</v>
      </c>
      <c r="J71" s="13">
        <v>3</v>
      </c>
      <c r="K71" s="13">
        <v>4</v>
      </c>
      <c r="L71" s="13">
        <v>3</v>
      </c>
      <c r="M71" s="13" t="s">
        <v>63</v>
      </c>
    </row>
    <row r="72" spans="1:13" s="13" customFormat="1" x14ac:dyDescent="0.25">
      <c r="H72" s="13" t="s">
        <v>18</v>
      </c>
    </row>
    <row r="73" spans="1:13" s="12" customFormat="1" x14ac:dyDescent="0.25">
      <c r="A73" s="12">
        <v>87853395</v>
      </c>
      <c r="B73" s="15" t="s">
        <v>30</v>
      </c>
      <c r="C73" s="12" t="s">
        <v>14</v>
      </c>
      <c r="D73" s="12" t="s">
        <v>21</v>
      </c>
      <c r="E73" s="12" t="s">
        <v>22</v>
      </c>
      <c r="F73" s="12">
        <v>6</v>
      </c>
      <c r="G73" s="12" t="s">
        <v>17</v>
      </c>
      <c r="H73" s="15" t="s">
        <v>18</v>
      </c>
      <c r="I73" s="12" t="s">
        <v>17</v>
      </c>
      <c r="J73" s="12">
        <v>4</v>
      </c>
      <c r="K73" s="12">
        <v>5</v>
      </c>
      <c r="L73" s="12">
        <v>4</v>
      </c>
      <c r="M73" s="12" t="s">
        <v>64</v>
      </c>
    </row>
    <row r="74" spans="1:13" s="13" customFormat="1" x14ac:dyDescent="0.25">
      <c r="A74" s="13">
        <v>87859600</v>
      </c>
      <c r="B74" s="13" t="s">
        <v>28</v>
      </c>
      <c r="C74" s="16" t="s">
        <v>14</v>
      </c>
      <c r="D74" s="13" t="s">
        <v>21</v>
      </c>
      <c r="E74" s="13" t="s">
        <v>22</v>
      </c>
      <c r="F74" s="13">
        <v>6</v>
      </c>
      <c r="G74" s="13" t="s">
        <v>17</v>
      </c>
      <c r="H74" s="16" t="s">
        <v>25</v>
      </c>
      <c r="I74" s="13" t="s">
        <v>25</v>
      </c>
      <c r="J74" s="13">
        <v>4</v>
      </c>
      <c r="K74" s="13">
        <v>4</v>
      </c>
      <c r="L74" s="13">
        <v>4</v>
      </c>
      <c r="M74" s="13" t="s">
        <v>40</v>
      </c>
    </row>
    <row r="75" spans="1:13" s="13" customFormat="1" x14ac:dyDescent="0.25">
      <c r="C75" s="16"/>
      <c r="H75" s="16" t="s">
        <v>27</v>
      </c>
      <c r="I75" s="13" t="s">
        <v>27</v>
      </c>
    </row>
    <row r="76" spans="1:13" s="13" customFormat="1" x14ac:dyDescent="0.25">
      <c r="C76" s="16"/>
      <c r="H76" s="16" t="s">
        <v>53</v>
      </c>
    </row>
    <row r="77" spans="1:13" s="12" customFormat="1" x14ac:dyDescent="0.25">
      <c r="A77" s="12">
        <v>87861200</v>
      </c>
      <c r="B77" s="12" t="s">
        <v>28</v>
      </c>
      <c r="C77" s="15" t="s">
        <v>44</v>
      </c>
      <c r="D77" s="12" t="s">
        <v>21</v>
      </c>
      <c r="E77" s="12" t="s">
        <v>16</v>
      </c>
      <c r="F77" s="12">
        <v>2</v>
      </c>
      <c r="G77" s="12" t="s">
        <v>17</v>
      </c>
      <c r="H77" s="15" t="s">
        <v>25</v>
      </c>
      <c r="I77" s="12" t="s">
        <v>25</v>
      </c>
      <c r="J77" s="12">
        <v>2</v>
      </c>
      <c r="K77" s="12">
        <v>3</v>
      </c>
      <c r="L77" s="12">
        <v>3</v>
      </c>
      <c r="M77" s="12" t="s">
        <v>65</v>
      </c>
    </row>
    <row r="78" spans="1:13" s="12" customFormat="1" x14ac:dyDescent="0.25">
      <c r="C78" s="15"/>
      <c r="H78" s="15" t="s">
        <v>27</v>
      </c>
      <c r="I78" s="12" t="s">
        <v>27</v>
      </c>
    </row>
    <row r="79" spans="1:13" s="13" customFormat="1" x14ac:dyDescent="0.25">
      <c r="A79" s="13">
        <v>87863322</v>
      </c>
      <c r="B79" s="13" t="s">
        <v>28</v>
      </c>
      <c r="C79" s="16" t="s">
        <v>14</v>
      </c>
      <c r="D79" s="13" t="s">
        <v>21</v>
      </c>
      <c r="E79" s="13" t="s">
        <v>22</v>
      </c>
      <c r="F79" s="13">
        <v>4</v>
      </c>
      <c r="G79" s="13" t="s">
        <v>17</v>
      </c>
      <c r="H79" s="13" t="s">
        <v>18</v>
      </c>
      <c r="I79" s="13" t="s">
        <v>27</v>
      </c>
      <c r="J79" s="13">
        <v>2</v>
      </c>
      <c r="K79" s="13">
        <v>3</v>
      </c>
      <c r="L79" s="13">
        <v>3</v>
      </c>
      <c r="M79" s="13" t="s">
        <v>66</v>
      </c>
    </row>
    <row r="80" spans="1:13" s="13" customFormat="1" x14ac:dyDescent="0.25">
      <c r="C80" s="16"/>
      <c r="I80" s="13" t="s">
        <v>53</v>
      </c>
    </row>
    <row r="81" spans="1:13" s="13" customFormat="1" x14ac:dyDescent="0.25">
      <c r="C81" s="16"/>
      <c r="I81" s="13" t="s">
        <v>23</v>
      </c>
    </row>
    <row r="82" spans="1:13" s="12" customFormat="1" x14ac:dyDescent="0.25">
      <c r="A82" s="12">
        <v>87868310</v>
      </c>
      <c r="B82" s="12" t="s">
        <v>28</v>
      </c>
      <c r="C82" s="15" t="s">
        <v>14</v>
      </c>
      <c r="D82" s="12" t="s">
        <v>21</v>
      </c>
      <c r="E82" s="12" t="s">
        <v>22</v>
      </c>
      <c r="F82" s="12">
        <v>6</v>
      </c>
      <c r="G82" s="12" t="s">
        <v>17</v>
      </c>
      <c r="H82" s="12" t="s">
        <v>18</v>
      </c>
      <c r="I82" s="15" t="s">
        <v>25</v>
      </c>
      <c r="J82" s="12">
        <v>3</v>
      </c>
      <c r="K82" s="12">
        <v>4</v>
      </c>
      <c r="L82" s="12">
        <v>4</v>
      </c>
      <c r="M82" s="12" t="s">
        <v>67</v>
      </c>
    </row>
    <row r="83" spans="1:13" s="12" customFormat="1" x14ac:dyDescent="0.25">
      <c r="C83" s="15"/>
      <c r="I83" s="15" t="s">
        <v>27</v>
      </c>
    </row>
    <row r="84" spans="1:13" s="13" customFormat="1" x14ac:dyDescent="0.25">
      <c r="A84" s="13">
        <v>87871713</v>
      </c>
      <c r="B84" s="13" t="s">
        <v>30</v>
      </c>
      <c r="C84" s="16" t="s">
        <v>14</v>
      </c>
      <c r="D84" s="13" t="s">
        <v>21</v>
      </c>
      <c r="E84" s="13" t="s">
        <v>22</v>
      </c>
      <c r="F84" s="13">
        <v>3</v>
      </c>
      <c r="G84" s="13" t="s">
        <v>17</v>
      </c>
      <c r="H84" s="13" t="s">
        <v>18</v>
      </c>
      <c r="I84" s="16" t="s">
        <v>17</v>
      </c>
      <c r="J84" s="13">
        <v>1</v>
      </c>
      <c r="K84" s="13">
        <v>3</v>
      </c>
      <c r="L84" s="13">
        <v>3</v>
      </c>
      <c r="M84" s="13" t="s">
        <v>68</v>
      </c>
    </row>
    <row r="85" spans="1:13" s="12" customFormat="1" x14ac:dyDescent="0.25">
      <c r="A85" s="12">
        <v>87871778</v>
      </c>
      <c r="B85" s="12" t="s">
        <v>20</v>
      </c>
      <c r="C85" s="15" t="s">
        <v>14</v>
      </c>
      <c r="D85" s="12" t="s">
        <v>21</v>
      </c>
      <c r="E85" s="12" t="s">
        <v>22</v>
      </c>
      <c r="F85" s="12">
        <v>2</v>
      </c>
      <c r="G85" s="12" t="s">
        <v>17</v>
      </c>
      <c r="H85" s="12" t="s">
        <v>18</v>
      </c>
      <c r="I85" s="15" t="s">
        <v>17</v>
      </c>
      <c r="J85" s="12">
        <v>1</v>
      </c>
      <c r="K85" s="12">
        <v>1</v>
      </c>
      <c r="L85" s="12">
        <v>1</v>
      </c>
      <c r="M85" s="12" t="s">
        <v>69</v>
      </c>
    </row>
    <row r="86" spans="1:13" s="13" customFormat="1" x14ac:dyDescent="0.25">
      <c r="A86" s="13">
        <v>87871759</v>
      </c>
      <c r="B86" s="13" t="s">
        <v>20</v>
      </c>
      <c r="C86" s="16" t="s">
        <v>14</v>
      </c>
      <c r="D86" s="13" t="s">
        <v>21</v>
      </c>
      <c r="E86" s="13" t="s">
        <v>22</v>
      </c>
      <c r="F86" s="13">
        <v>1</v>
      </c>
      <c r="G86" s="13" t="s">
        <v>31</v>
      </c>
      <c r="H86" s="13" t="s">
        <v>70</v>
      </c>
      <c r="I86" s="16" t="s">
        <v>17</v>
      </c>
      <c r="J86" s="13">
        <v>3</v>
      </c>
      <c r="K86" s="13">
        <v>1</v>
      </c>
      <c r="L86" s="13">
        <v>3</v>
      </c>
      <c r="M86" s="13" t="s">
        <v>71</v>
      </c>
    </row>
    <row r="87" spans="1:13" s="12" customFormat="1" x14ac:dyDescent="0.25">
      <c r="A87" s="12">
        <v>87873239</v>
      </c>
      <c r="B87" s="12" t="s">
        <v>20</v>
      </c>
      <c r="C87" s="15" t="s">
        <v>44</v>
      </c>
      <c r="D87" s="12" t="s">
        <v>21</v>
      </c>
      <c r="E87" s="12" t="s">
        <v>16</v>
      </c>
      <c r="F87" s="12">
        <v>5</v>
      </c>
      <c r="G87" s="12" t="s">
        <v>17</v>
      </c>
      <c r="H87" s="12" t="s">
        <v>25</v>
      </c>
      <c r="I87" s="15" t="s">
        <v>25</v>
      </c>
      <c r="J87" s="12">
        <v>3</v>
      </c>
      <c r="K87" s="12">
        <v>4</v>
      </c>
      <c r="L87" s="12">
        <v>4</v>
      </c>
      <c r="M87" s="12" t="s">
        <v>72</v>
      </c>
    </row>
    <row r="88" spans="1:13" s="12" customFormat="1" x14ac:dyDescent="0.25">
      <c r="C88" s="15"/>
      <c r="H88" s="12" t="s">
        <v>27</v>
      </c>
      <c r="I88" s="15" t="s">
        <v>27</v>
      </c>
    </row>
    <row r="89" spans="1:13" s="12" customFormat="1" x14ac:dyDescent="0.25">
      <c r="C89" s="15"/>
      <c r="I89" s="15" t="s">
        <v>23</v>
      </c>
    </row>
    <row r="90" spans="1:13" s="13" customFormat="1" x14ac:dyDescent="0.25">
      <c r="A90" s="13">
        <v>87878523</v>
      </c>
      <c r="B90" s="13" t="s">
        <v>13</v>
      </c>
      <c r="C90" s="16" t="s">
        <v>44</v>
      </c>
      <c r="D90" s="13" t="s">
        <v>21</v>
      </c>
      <c r="E90" s="13" t="s">
        <v>16</v>
      </c>
      <c r="F90" s="13">
        <v>5</v>
      </c>
      <c r="G90" s="13" t="s">
        <v>41</v>
      </c>
      <c r="H90" s="13" t="s">
        <v>25</v>
      </c>
      <c r="I90" s="16" t="s">
        <v>25</v>
      </c>
      <c r="J90" s="13">
        <v>4</v>
      </c>
      <c r="K90" s="13">
        <v>3</v>
      </c>
      <c r="L90" s="13">
        <v>3</v>
      </c>
      <c r="M90" s="13" t="s">
        <v>73</v>
      </c>
    </row>
    <row r="91" spans="1:13" s="13" customFormat="1" x14ac:dyDescent="0.25">
      <c r="C91" s="16"/>
      <c r="H91" s="13" t="s">
        <v>27</v>
      </c>
      <c r="I91" s="16" t="s">
        <v>27</v>
      </c>
    </row>
    <row r="92" spans="1:13" s="13" customFormat="1" x14ac:dyDescent="0.25">
      <c r="C92" s="16"/>
      <c r="H92" s="13" t="s">
        <v>23</v>
      </c>
      <c r="I92" s="16" t="s">
        <v>23</v>
      </c>
    </row>
    <row r="93" spans="1:13" s="12" customFormat="1" x14ac:dyDescent="0.25">
      <c r="A93" s="12">
        <v>87897256</v>
      </c>
      <c r="B93" s="12" t="s">
        <v>28</v>
      </c>
      <c r="C93" s="15" t="s">
        <v>44</v>
      </c>
      <c r="D93" s="12" t="s">
        <v>21</v>
      </c>
      <c r="E93" s="12" t="s">
        <v>16</v>
      </c>
      <c r="F93" s="12">
        <v>2</v>
      </c>
      <c r="G93" s="12" t="s">
        <v>31</v>
      </c>
      <c r="H93" s="12" t="s">
        <v>23</v>
      </c>
      <c r="I93" s="15" t="s">
        <v>23</v>
      </c>
      <c r="J93" s="12">
        <v>4</v>
      </c>
      <c r="K93" s="12">
        <v>3</v>
      </c>
      <c r="L93" s="12">
        <v>3</v>
      </c>
      <c r="M93" s="12" t="s">
        <v>74</v>
      </c>
    </row>
    <row r="94" spans="1:13" s="12" customFormat="1" x14ac:dyDescent="0.25">
      <c r="C94" s="15"/>
      <c r="G94" s="12" t="s">
        <v>37</v>
      </c>
      <c r="H94" s="12" t="s">
        <v>39</v>
      </c>
      <c r="I94" s="15"/>
    </row>
    <row r="95" spans="1:13" s="12" customFormat="1" x14ac:dyDescent="0.25">
      <c r="C95" s="15"/>
      <c r="G95" s="12" t="s">
        <v>75</v>
      </c>
      <c r="I95" s="15"/>
    </row>
    <row r="96" spans="1:13" s="13" customFormat="1" x14ac:dyDescent="0.25">
      <c r="A96" s="13">
        <v>87903436</v>
      </c>
      <c r="B96" s="13" t="s">
        <v>20</v>
      </c>
      <c r="C96" s="16" t="s">
        <v>44</v>
      </c>
      <c r="D96" s="13" t="s">
        <v>21</v>
      </c>
      <c r="E96" s="13" t="s">
        <v>16</v>
      </c>
      <c r="F96" s="13">
        <v>3</v>
      </c>
      <c r="G96" s="13" t="s">
        <v>17</v>
      </c>
      <c r="H96" s="13" t="s">
        <v>25</v>
      </c>
      <c r="I96" s="16" t="s">
        <v>25</v>
      </c>
      <c r="J96" s="13">
        <v>3</v>
      </c>
      <c r="K96" s="13">
        <v>2</v>
      </c>
      <c r="L96" s="13">
        <v>3</v>
      </c>
      <c r="M96" s="13" t="s">
        <v>76</v>
      </c>
    </row>
    <row r="97" spans="1:13" s="13" customFormat="1" x14ac:dyDescent="0.25">
      <c r="C97" s="16"/>
      <c r="H97" s="13" t="s">
        <v>27</v>
      </c>
      <c r="I97" s="16" t="s">
        <v>27</v>
      </c>
    </row>
    <row r="98" spans="1:13" s="13" customFormat="1" x14ac:dyDescent="0.25">
      <c r="C98" s="16"/>
      <c r="H98" s="13" t="s">
        <v>77</v>
      </c>
      <c r="I98" s="16" t="s">
        <v>23</v>
      </c>
    </row>
    <row r="99" spans="1:13" s="13" customFormat="1" x14ac:dyDescent="0.25">
      <c r="C99" s="16"/>
      <c r="I99" s="16" t="s">
        <v>77</v>
      </c>
    </row>
    <row r="100" spans="1:13" s="12" customFormat="1" x14ac:dyDescent="0.25">
      <c r="A100" s="12">
        <v>87912995</v>
      </c>
      <c r="B100" s="12" t="s">
        <v>28</v>
      </c>
      <c r="C100" s="15" t="s">
        <v>44</v>
      </c>
      <c r="D100" s="12" t="s">
        <v>21</v>
      </c>
      <c r="E100" s="12" t="s">
        <v>16</v>
      </c>
      <c r="F100" s="12">
        <v>4</v>
      </c>
      <c r="G100" s="12" t="s">
        <v>17</v>
      </c>
      <c r="H100" s="12" t="s">
        <v>18</v>
      </c>
      <c r="I100" s="15" t="s">
        <v>27</v>
      </c>
      <c r="J100" s="12">
        <v>3</v>
      </c>
      <c r="K100" s="12">
        <v>3</v>
      </c>
      <c r="L100" s="12">
        <v>3</v>
      </c>
      <c r="M100" s="12" t="s">
        <v>78</v>
      </c>
    </row>
    <row r="101" spans="1:13" s="13" customFormat="1" x14ac:dyDescent="0.25">
      <c r="A101" s="13">
        <v>87926024</v>
      </c>
      <c r="B101" s="13" t="s">
        <v>28</v>
      </c>
      <c r="C101" s="16" t="s">
        <v>14</v>
      </c>
      <c r="D101" s="13" t="s">
        <v>21</v>
      </c>
      <c r="E101" s="13" t="s">
        <v>22</v>
      </c>
      <c r="F101" s="13">
        <v>3</v>
      </c>
      <c r="G101" s="13" t="s">
        <v>17</v>
      </c>
      <c r="H101" s="13" t="s">
        <v>25</v>
      </c>
      <c r="I101" s="16" t="s">
        <v>25</v>
      </c>
      <c r="J101" s="13">
        <v>2</v>
      </c>
      <c r="K101" s="13">
        <v>3</v>
      </c>
      <c r="L101" s="13">
        <v>2</v>
      </c>
      <c r="M101" s="13" t="s">
        <v>79</v>
      </c>
    </row>
    <row r="102" spans="1:13" s="13" customFormat="1" x14ac:dyDescent="0.25">
      <c r="C102" s="16"/>
      <c r="H102" s="13" t="s">
        <v>27</v>
      </c>
      <c r="I102" s="16" t="s">
        <v>27</v>
      </c>
    </row>
    <row r="103" spans="1:13" s="13" customFormat="1" x14ac:dyDescent="0.25">
      <c r="C103" s="16"/>
      <c r="H103" s="13" t="s">
        <v>80</v>
      </c>
      <c r="I103" s="16"/>
    </row>
    <row r="104" spans="1:13" s="12" customFormat="1" x14ac:dyDescent="0.25">
      <c r="A104" s="12">
        <v>87926164</v>
      </c>
      <c r="B104" s="12" t="s">
        <v>28</v>
      </c>
      <c r="C104" s="15" t="s">
        <v>44</v>
      </c>
      <c r="D104" s="12" t="s">
        <v>21</v>
      </c>
      <c r="E104" s="12" t="s">
        <v>16</v>
      </c>
      <c r="F104" s="12">
        <v>3</v>
      </c>
      <c r="G104" s="12" t="s">
        <v>17</v>
      </c>
      <c r="H104" s="12" t="s">
        <v>25</v>
      </c>
      <c r="I104" s="15" t="s">
        <v>25</v>
      </c>
      <c r="J104" s="12">
        <v>1</v>
      </c>
      <c r="K104" s="12">
        <v>3</v>
      </c>
      <c r="L104" s="12">
        <v>2</v>
      </c>
      <c r="M104" s="12" t="s">
        <v>81</v>
      </c>
    </row>
    <row r="105" spans="1:13" s="12" customFormat="1" x14ac:dyDescent="0.25">
      <c r="C105" s="15"/>
      <c r="H105" s="12" t="s">
        <v>27</v>
      </c>
      <c r="I105" s="15" t="s">
        <v>27</v>
      </c>
    </row>
    <row r="106" spans="1:13" s="12" customFormat="1" x14ac:dyDescent="0.25">
      <c r="C106" s="15"/>
      <c r="I106" s="15" t="s">
        <v>53</v>
      </c>
    </row>
    <row r="107" spans="1:13" s="13" customFormat="1" ht="17.100000000000001" customHeight="1" x14ac:dyDescent="0.25">
      <c r="A107" s="13">
        <v>87930068</v>
      </c>
      <c r="B107" s="13" t="s">
        <v>30</v>
      </c>
      <c r="C107" s="16" t="s">
        <v>44</v>
      </c>
      <c r="D107" s="13" t="s">
        <v>21</v>
      </c>
      <c r="E107" s="13" t="s">
        <v>22</v>
      </c>
      <c r="F107" s="13">
        <v>4</v>
      </c>
      <c r="G107" s="13" t="s">
        <v>17</v>
      </c>
      <c r="H107" s="13" t="s">
        <v>25</v>
      </c>
      <c r="I107" s="16" t="s">
        <v>25</v>
      </c>
      <c r="J107" s="13">
        <v>4</v>
      </c>
      <c r="K107" s="13">
        <v>4</v>
      </c>
      <c r="L107" s="13">
        <v>5</v>
      </c>
      <c r="M107" s="13" t="s">
        <v>40</v>
      </c>
    </row>
    <row r="108" spans="1:13" s="13" customFormat="1" ht="17.100000000000001" customHeight="1" x14ac:dyDescent="0.25">
      <c r="C108" s="16"/>
      <c r="H108" s="13" t="s">
        <v>27</v>
      </c>
      <c r="I108" s="16" t="s">
        <v>27</v>
      </c>
    </row>
    <row r="109" spans="1:13" s="12" customFormat="1" x14ac:dyDescent="0.25">
      <c r="A109" s="12">
        <v>87930071</v>
      </c>
      <c r="B109" s="12" t="s">
        <v>30</v>
      </c>
      <c r="C109" s="15" t="s">
        <v>44</v>
      </c>
      <c r="D109" s="12" t="s">
        <v>21</v>
      </c>
      <c r="E109" s="12" t="s">
        <v>22</v>
      </c>
      <c r="F109" s="12">
        <v>5</v>
      </c>
      <c r="G109" s="12" t="s">
        <v>17</v>
      </c>
      <c r="H109" s="12" t="s">
        <v>25</v>
      </c>
      <c r="I109" s="15" t="s">
        <v>25</v>
      </c>
      <c r="J109" s="12">
        <v>3</v>
      </c>
      <c r="K109" s="12">
        <v>3</v>
      </c>
      <c r="L109" s="12">
        <v>2</v>
      </c>
      <c r="M109" s="12" t="s">
        <v>40</v>
      </c>
    </row>
    <row r="110" spans="1:13" s="12" customFormat="1" x14ac:dyDescent="0.25">
      <c r="C110" s="15"/>
      <c r="H110" s="12" t="s">
        <v>27</v>
      </c>
      <c r="I110" s="15" t="s">
        <v>27</v>
      </c>
    </row>
    <row r="111" spans="1:13" s="12" customFormat="1" x14ac:dyDescent="0.25">
      <c r="C111" s="15"/>
      <c r="I111" s="15" t="s">
        <v>23</v>
      </c>
    </row>
    <row r="112" spans="1:13" s="13" customFormat="1" x14ac:dyDescent="0.25">
      <c r="A112" s="13">
        <v>87930073</v>
      </c>
      <c r="B112" s="13" t="s">
        <v>28</v>
      </c>
      <c r="C112" s="16" t="s">
        <v>14</v>
      </c>
      <c r="D112" s="13" t="s">
        <v>21</v>
      </c>
      <c r="E112" s="13" t="s">
        <v>22</v>
      </c>
      <c r="F112" s="13">
        <v>5</v>
      </c>
      <c r="G112" s="13" t="s">
        <v>17</v>
      </c>
      <c r="H112" s="13" t="s">
        <v>27</v>
      </c>
      <c r="I112" s="16" t="s">
        <v>27</v>
      </c>
      <c r="J112" s="13">
        <v>2</v>
      </c>
      <c r="K112" s="13">
        <v>2</v>
      </c>
      <c r="L112" s="13">
        <v>2</v>
      </c>
      <c r="M112" s="13" t="s">
        <v>82</v>
      </c>
    </row>
    <row r="113" spans="1:13" s="12" customFormat="1" x14ac:dyDescent="0.25">
      <c r="A113" s="12">
        <v>87930092</v>
      </c>
      <c r="B113" s="12" t="s">
        <v>28</v>
      </c>
      <c r="C113" s="15" t="s">
        <v>14</v>
      </c>
      <c r="D113" s="12" t="s">
        <v>21</v>
      </c>
      <c r="E113" s="12" t="s">
        <v>22</v>
      </c>
      <c r="F113" s="12">
        <v>6</v>
      </c>
      <c r="G113" s="12" t="s">
        <v>17</v>
      </c>
      <c r="H113" s="12" t="s">
        <v>25</v>
      </c>
      <c r="I113" s="15" t="s">
        <v>25</v>
      </c>
      <c r="J113" s="12">
        <v>1</v>
      </c>
      <c r="K113" s="12">
        <v>3</v>
      </c>
      <c r="L113" s="12">
        <v>3</v>
      </c>
      <c r="M113" s="12" t="s">
        <v>73</v>
      </c>
    </row>
    <row r="114" spans="1:13" s="12" customFormat="1" x14ac:dyDescent="0.25">
      <c r="C114" s="15"/>
      <c r="H114" s="12" t="s">
        <v>27</v>
      </c>
      <c r="I114" s="15" t="s">
        <v>27</v>
      </c>
    </row>
    <row r="115" spans="1:13" s="13" customFormat="1" x14ac:dyDescent="0.25">
      <c r="A115" s="13">
        <v>87930088</v>
      </c>
      <c r="B115" s="13" t="s">
        <v>28</v>
      </c>
      <c r="C115" s="16" t="s">
        <v>14</v>
      </c>
      <c r="D115" s="13" t="s">
        <v>21</v>
      </c>
      <c r="E115" s="13" t="s">
        <v>22</v>
      </c>
      <c r="F115" s="13">
        <v>4</v>
      </c>
      <c r="G115" s="13" t="s">
        <v>17</v>
      </c>
      <c r="H115" s="13" t="s">
        <v>25</v>
      </c>
      <c r="I115" s="16" t="s">
        <v>25</v>
      </c>
      <c r="J115" s="13">
        <v>2</v>
      </c>
      <c r="K115" s="13">
        <v>3</v>
      </c>
      <c r="L115" s="13">
        <v>3</v>
      </c>
      <c r="M115" s="13" t="s">
        <v>17</v>
      </c>
    </row>
    <row r="116" spans="1:13" s="13" customFormat="1" x14ac:dyDescent="0.25">
      <c r="C116" s="16"/>
      <c r="I116" s="16" t="s">
        <v>27</v>
      </c>
    </row>
    <row r="117" spans="1:13" s="12" customFormat="1" x14ac:dyDescent="0.25">
      <c r="A117" s="12">
        <v>87930084</v>
      </c>
      <c r="B117" s="12" t="s">
        <v>28</v>
      </c>
      <c r="C117" s="15" t="s">
        <v>14</v>
      </c>
      <c r="D117" s="12" t="s">
        <v>21</v>
      </c>
      <c r="E117" s="12" t="s">
        <v>22</v>
      </c>
      <c r="F117" s="12">
        <v>3</v>
      </c>
      <c r="G117" s="12" t="s">
        <v>41</v>
      </c>
      <c r="H117" s="12" t="s">
        <v>25</v>
      </c>
      <c r="I117" s="15" t="s">
        <v>27</v>
      </c>
      <c r="J117" s="12">
        <v>3</v>
      </c>
      <c r="K117" s="12">
        <v>3</v>
      </c>
      <c r="L117" s="12">
        <v>3</v>
      </c>
      <c r="M117" s="12" t="s">
        <v>83</v>
      </c>
    </row>
    <row r="118" spans="1:13" s="12" customFormat="1" x14ac:dyDescent="0.25">
      <c r="C118" s="15"/>
      <c r="H118" s="12" t="s">
        <v>27</v>
      </c>
      <c r="I118" s="15"/>
    </row>
    <row r="119" spans="1:13" s="12" customFormat="1" x14ac:dyDescent="0.25">
      <c r="C119" s="15"/>
      <c r="H119" s="12" t="s">
        <v>19</v>
      </c>
      <c r="I119" s="15"/>
    </row>
    <row r="120" spans="1:13" s="12" customFormat="1" x14ac:dyDescent="0.25">
      <c r="C120" s="15"/>
      <c r="H120" s="12" t="s">
        <v>23</v>
      </c>
      <c r="I120" s="15"/>
    </row>
    <row r="121" spans="1:13" s="13" customFormat="1" x14ac:dyDescent="0.25">
      <c r="A121" s="13">
        <v>87930091</v>
      </c>
      <c r="B121" s="13" t="s">
        <v>30</v>
      </c>
      <c r="C121" s="16" t="s">
        <v>14</v>
      </c>
      <c r="D121" s="13" t="s">
        <v>21</v>
      </c>
      <c r="E121" s="13" t="s">
        <v>22</v>
      </c>
      <c r="F121" s="13">
        <v>5</v>
      </c>
      <c r="G121" s="13" t="s">
        <v>17</v>
      </c>
      <c r="H121" s="13" t="s">
        <v>25</v>
      </c>
      <c r="I121" s="16" t="s">
        <v>25</v>
      </c>
      <c r="J121" s="13">
        <v>2</v>
      </c>
      <c r="K121" s="13">
        <v>2</v>
      </c>
      <c r="L121" s="13">
        <v>2</v>
      </c>
      <c r="M121" s="13" t="s">
        <v>84</v>
      </c>
    </row>
    <row r="122" spans="1:13" s="13" customFormat="1" x14ac:dyDescent="0.25">
      <c r="C122" s="16"/>
      <c r="H122" s="13" t="s">
        <v>27</v>
      </c>
      <c r="I122" s="16" t="s">
        <v>27</v>
      </c>
    </row>
    <row r="123" spans="1:13" s="12" customFormat="1" x14ac:dyDescent="0.25">
      <c r="A123" s="12">
        <v>87930123</v>
      </c>
      <c r="B123" s="12" t="s">
        <v>30</v>
      </c>
      <c r="C123" s="15" t="s">
        <v>14</v>
      </c>
      <c r="D123" s="12" t="s">
        <v>21</v>
      </c>
      <c r="E123" s="12" t="s">
        <v>22</v>
      </c>
      <c r="F123" s="12">
        <v>5</v>
      </c>
      <c r="G123" s="12" t="s">
        <v>17</v>
      </c>
      <c r="H123" s="12" t="s">
        <v>25</v>
      </c>
      <c r="I123" s="15" t="s">
        <v>25</v>
      </c>
      <c r="J123" s="12">
        <v>2</v>
      </c>
      <c r="K123" s="12">
        <v>3</v>
      </c>
      <c r="L123" s="12">
        <v>3</v>
      </c>
      <c r="M123" s="12" t="s">
        <v>40</v>
      </c>
    </row>
    <row r="124" spans="1:13" s="12" customFormat="1" x14ac:dyDescent="0.25">
      <c r="C124" s="15"/>
      <c r="H124" s="12" t="s">
        <v>27</v>
      </c>
      <c r="I124" s="15" t="s">
        <v>27</v>
      </c>
    </row>
    <row r="125" spans="1:13" s="13" customFormat="1" x14ac:dyDescent="0.25">
      <c r="A125" s="13">
        <v>87930131</v>
      </c>
      <c r="B125" s="13" t="s">
        <v>28</v>
      </c>
      <c r="C125" s="16" t="s">
        <v>14</v>
      </c>
      <c r="D125" s="13" t="s">
        <v>21</v>
      </c>
      <c r="E125" s="13" t="s">
        <v>22</v>
      </c>
      <c r="F125" s="13">
        <v>7</v>
      </c>
      <c r="G125" s="13" t="s">
        <v>17</v>
      </c>
      <c r="H125" s="13" t="s">
        <v>25</v>
      </c>
      <c r="I125" s="16" t="s">
        <v>25</v>
      </c>
      <c r="J125" s="13">
        <v>3</v>
      </c>
      <c r="K125" s="13">
        <v>3</v>
      </c>
      <c r="L125" s="13">
        <v>2</v>
      </c>
      <c r="M125" s="13" t="s">
        <v>40</v>
      </c>
    </row>
    <row r="126" spans="1:13" s="13" customFormat="1" x14ac:dyDescent="0.25">
      <c r="C126" s="16"/>
      <c r="H126" s="13" t="s">
        <v>27</v>
      </c>
      <c r="I126" s="16" t="s">
        <v>27</v>
      </c>
    </row>
    <row r="127" spans="1:13" s="12" customFormat="1" x14ac:dyDescent="0.25">
      <c r="A127" s="12">
        <v>87930072</v>
      </c>
      <c r="B127" s="12" t="s">
        <v>30</v>
      </c>
      <c r="C127" s="15" t="s">
        <v>14</v>
      </c>
      <c r="D127" s="12" t="s">
        <v>21</v>
      </c>
      <c r="E127" s="12" t="s">
        <v>22</v>
      </c>
      <c r="F127" s="12">
        <v>3</v>
      </c>
      <c r="G127" s="12" t="s">
        <v>85</v>
      </c>
      <c r="H127" s="12" t="s">
        <v>23</v>
      </c>
      <c r="I127" s="15" t="s">
        <v>23</v>
      </c>
      <c r="J127" s="12">
        <v>2</v>
      </c>
      <c r="K127" s="12">
        <v>3</v>
      </c>
      <c r="L127" s="12">
        <v>3</v>
      </c>
      <c r="M127" s="12" t="s">
        <v>86</v>
      </c>
    </row>
    <row r="128" spans="1:13" s="12" customFormat="1" x14ac:dyDescent="0.25">
      <c r="C128" s="15"/>
      <c r="I128" s="15" t="s">
        <v>17</v>
      </c>
    </row>
    <row r="129" spans="1:13" s="13" customFormat="1" x14ac:dyDescent="0.25">
      <c r="A129" s="13">
        <v>87933316</v>
      </c>
      <c r="B129" s="13" t="s">
        <v>13</v>
      </c>
      <c r="C129" s="16" t="s">
        <v>44</v>
      </c>
      <c r="D129" s="13" t="s">
        <v>15</v>
      </c>
      <c r="E129" s="13" t="s">
        <v>16</v>
      </c>
      <c r="F129" s="13">
        <v>3</v>
      </c>
      <c r="G129" s="13" t="s">
        <v>17</v>
      </c>
      <c r="H129" s="13" t="s">
        <v>27</v>
      </c>
      <c r="I129" s="16" t="s">
        <v>27</v>
      </c>
      <c r="J129" s="13">
        <v>2</v>
      </c>
      <c r="K129" s="13">
        <v>3</v>
      </c>
      <c r="L129" s="13">
        <v>3</v>
      </c>
      <c r="M129" s="13" t="s">
        <v>87</v>
      </c>
    </row>
    <row r="130" spans="1:13" s="13" customFormat="1" x14ac:dyDescent="0.25">
      <c r="C130" s="16"/>
      <c r="H130" s="13" t="s">
        <v>23</v>
      </c>
      <c r="I130" s="16" t="s">
        <v>23</v>
      </c>
    </row>
    <row r="131" spans="1:13" s="12" customFormat="1" x14ac:dyDescent="0.25">
      <c r="A131" s="12">
        <v>87933283</v>
      </c>
      <c r="B131" s="12" t="s">
        <v>13</v>
      </c>
      <c r="C131" s="15" t="s">
        <v>44</v>
      </c>
      <c r="D131" s="12" t="s">
        <v>15</v>
      </c>
      <c r="E131" s="12" t="s">
        <v>16</v>
      </c>
      <c r="F131" s="12">
        <v>3</v>
      </c>
      <c r="G131" s="12" t="s">
        <v>17</v>
      </c>
      <c r="H131" s="12" t="s">
        <v>25</v>
      </c>
      <c r="I131" s="15" t="s">
        <v>25</v>
      </c>
      <c r="J131" s="12">
        <v>2</v>
      </c>
      <c r="K131" s="12">
        <v>3</v>
      </c>
      <c r="L131" s="12">
        <v>3</v>
      </c>
      <c r="M131" s="12" t="s">
        <v>88</v>
      </c>
    </row>
    <row r="132" spans="1:13" s="12" customFormat="1" x14ac:dyDescent="0.25">
      <c r="C132" s="15"/>
      <c r="H132" s="12" t="s">
        <v>27</v>
      </c>
      <c r="I132" s="15" t="s">
        <v>27</v>
      </c>
    </row>
    <row r="133" spans="1:13" s="12" customFormat="1" x14ac:dyDescent="0.25">
      <c r="C133" s="15"/>
      <c r="I133" s="15" t="s">
        <v>23</v>
      </c>
    </row>
    <row r="134" spans="1:13" s="13" customFormat="1" x14ac:dyDescent="0.25">
      <c r="A134" s="13">
        <v>87933504</v>
      </c>
      <c r="B134" s="13" t="s">
        <v>57</v>
      </c>
      <c r="C134" s="16" t="s">
        <v>44</v>
      </c>
      <c r="D134" s="13" t="s">
        <v>15</v>
      </c>
      <c r="E134" s="13" t="s">
        <v>16</v>
      </c>
      <c r="F134" s="13">
        <v>5</v>
      </c>
      <c r="G134" s="13" t="s">
        <v>31</v>
      </c>
      <c r="H134" s="13" t="s">
        <v>25</v>
      </c>
      <c r="I134" s="16" t="s">
        <v>25</v>
      </c>
      <c r="J134" s="13">
        <v>3</v>
      </c>
      <c r="K134" s="13">
        <v>3</v>
      </c>
      <c r="L134" s="13">
        <v>3</v>
      </c>
      <c r="M134" s="13" t="s">
        <v>40</v>
      </c>
    </row>
    <row r="135" spans="1:13" s="13" customFormat="1" x14ac:dyDescent="0.25">
      <c r="C135" s="16"/>
      <c r="H135" s="13" t="s">
        <v>39</v>
      </c>
      <c r="I135" s="16" t="s">
        <v>27</v>
      </c>
    </row>
    <row r="136" spans="1:13" s="13" customFormat="1" x14ac:dyDescent="0.25">
      <c r="C136" s="16"/>
      <c r="I136" s="16" t="s">
        <v>23</v>
      </c>
    </row>
    <row r="137" spans="1:13" s="13" customFormat="1" x14ac:dyDescent="0.25">
      <c r="C137" s="16"/>
      <c r="I137" s="16" t="s">
        <v>39</v>
      </c>
    </row>
    <row r="138" spans="1:13" s="12" customFormat="1" x14ac:dyDescent="0.25">
      <c r="A138" s="12">
        <v>87933575</v>
      </c>
      <c r="B138" s="12" t="s">
        <v>20</v>
      </c>
      <c r="C138" s="15" t="s">
        <v>44</v>
      </c>
      <c r="D138" s="12" t="s">
        <v>15</v>
      </c>
      <c r="E138" s="12" t="s">
        <v>16</v>
      </c>
      <c r="F138" s="12">
        <v>6</v>
      </c>
      <c r="G138" s="12" t="s">
        <v>17</v>
      </c>
      <c r="H138" s="12" t="s">
        <v>18</v>
      </c>
      <c r="I138" s="15" t="s">
        <v>25</v>
      </c>
      <c r="J138" s="12">
        <v>1</v>
      </c>
      <c r="K138" s="12">
        <v>3</v>
      </c>
      <c r="L138" s="12">
        <v>1</v>
      </c>
      <c r="M138" s="12" t="s">
        <v>89</v>
      </c>
    </row>
    <row r="139" spans="1:13" s="12" customFormat="1" x14ac:dyDescent="0.25">
      <c r="C139" s="15"/>
      <c r="I139" s="15" t="s">
        <v>27</v>
      </c>
    </row>
    <row r="140" spans="1:13" s="13" customFormat="1" x14ac:dyDescent="0.25">
      <c r="A140" s="13">
        <v>87933538</v>
      </c>
      <c r="B140" s="13" t="s">
        <v>13</v>
      </c>
      <c r="C140" s="16" t="s">
        <v>44</v>
      </c>
      <c r="D140" s="13" t="s">
        <v>15</v>
      </c>
      <c r="E140" s="13" t="s">
        <v>16</v>
      </c>
      <c r="F140" s="13">
        <v>5</v>
      </c>
      <c r="G140" s="13" t="s">
        <v>17</v>
      </c>
      <c r="H140" s="13" t="s">
        <v>90</v>
      </c>
      <c r="I140" s="16" t="s">
        <v>27</v>
      </c>
      <c r="J140" s="13">
        <v>3</v>
      </c>
      <c r="K140" s="13">
        <v>3</v>
      </c>
      <c r="L140" s="13">
        <v>2</v>
      </c>
      <c r="M140" s="13" t="s">
        <v>91</v>
      </c>
    </row>
    <row r="141" spans="1:13" s="13" customFormat="1" x14ac:dyDescent="0.25">
      <c r="C141" s="16"/>
      <c r="I141" s="16" t="s">
        <v>23</v>
      </c>
    </row>
    <row r="142" spans="1:13" s="12" customFormat="1" x14ac:dyDescent="0.25">
      <c r="A142" s="12">
        <v>87933605</v>
      </c>
      <c r="B142" s="12" t="s">
        <v>20</v>
      </c>
      <c r="C142" s="15" t="s">
        <v>44</v>
      </c>
      <c r="D142" s="12" t="s">
        <v>15</v>
      </c>
      <c r="E142" s="12" t="s">
        <v>16</v>
      </c>
      <c r="F142" s="12">
        <v>6</v>
      </c>
      <c r="G142" s="12" t="s">
        <v>17</v>
      </c>
      <c r="H142" s="12" t="s">
        <v>25</v>
      </c>
      <c r="I142" s="15" t="s">
        <v>25</v>
      </c>
      <c r="J142" s="12">
        <v>1</v>
      </c>
      <c r="K142" s="12">
        <v>3</v>
      </c>
      <c r="L142" s="12">
        <v>2</v>
      </c>
      <c r="M142" s="12" t="s">
        <v>92</v>
      </c>
    </row>
    <row r="143" spans="1:13" s="12" customFormat="1" x14ac:dyDescent="0.25">
      <c r="C143" s="15"/>
      <c r="H143" s="12" t="s">
        <v>27</v>
      </c>
      <c r="I143" s="15" t="s">
        <v>27</v>
      </c>
    </row>
    <row r="144" spans="1:13" s="12" customFormat="1" x14ac:dyDescent="0.25">
      <c r="C144" s="15"/>
      <c r="I144" s="15" t="s">
        <v>39</v>
      </c>
    </row>
    <row r="145" spans="1:13" s="13" customFormat="1" x14ac:dyDescent="0.25">
      <c r="A145" s="13">
        <v>87933557</v>
      </c>
      <c r="B145" s="13" t="s">
        <v>20</v>
      </c>
      <c r="C145" s="16" t="s">
        <v>44</v>
      </c>
      <c r="D145" s="13" t="s">
        <v>15</v>
      </c>
      <c r="E145" s="13" t="s">
        <v>16</v>
      </c>
      <c r="F145" s="13">
        <v>6</v>
      </c>
      <c r="G145" s="13" t="s">
        <v>17</v>
      </c>
      <c r="H145" s="13" t="s">
        <v>18</v>
      </c>
      <c r="I145" s="16" t="s">
        <v>25</v>
      </c>
      <c r="J145" s="13">
        <v>4</v>
      </c>
      <c r="K145" s="13">
        <v>5</v>
      </c>
      <c r="L145" s="13">
        <v>3</v>
      </c>
      <c r="M145" s="13" t="s">
        <v>93</v>
      </c>
    </row>
    <row r="146" spans="1:13" s="13" customFormat="1" x14ac:dyDescent="0.25">
      <c r="C146" s="16"/>
      <c r="I146" s="16" t="s">
        <v>27</v>
      </c>
    </row>
    <row r="147" spans="1:13" s="13" customFormat="1" x14ac:dyDescent="0.25">
      <c r="C147" s="16"/>
      <c r="I147" s="16" t="s">
        <v>23</v>
      </c>
    </row>
    <row r="148" spans="1:13" s="12" customFormat="1" x14ac:dyDescent="0.25">
      <c r="A148" s="12">
        <v>87933514</v>
      </c>
      <c r="B148" s="12" t="s">
        <v>13</v>
      </c>
      <c r="C148" s="15" t="s">
        <v>14</v>
      </c>
      <c r="D148" s="12" t="s">
        <v>15</v>
      </c>
      <c r="E148" s="12" t="s">
        <v>16</v>
      </c>
      <c r="F148" s="12">
        <v>5</v>
      </c>
      <c r="G148" s="12" t="s">
        <v>17</v>
      </c>
      <c r="H148" s="12" t="s">
        <v>18</v>
      </c>
      <c r="I148" s="15" t="s">
        <v>25</v>
      </c>
      <c r="J148" s="12">
        <v>4</v>
      </c>
      <c r="K148" s="12">
        <v>3</v>
      </c>
      <c r="L148" s="12">
        <v>4</v>
      </c>
      <c r="M148" s="12" t="s">
        <v>94</v>
      </c>
    </row>
    <row r="149" spans="1:13" s="12" customFormat="1" x14ac:dyDescent="0.25">
      <c r="C149" s="15"/>
      <c r="I149" s="15" t="s">
        <v>27</v>
      </c>
    </row>
    <row r="150" spans="1:13" s="13" customFormat="1" x14ac:dyDescent="0.25">
      <c r="A150" s="13">
        <v>87933297</v>
      </c>
      <c r="B150" s="13" t="s">
        <v>13</v>
      </c>
      <c r="C150" s="16" t="s">
        <v>44</v>
      </c>
      <c r="D150" s="13" t="s">
        <v>15</v>
      </c>
      <c r="E150" s="13" t="s">
        <v>16</v>
      </c>
      <c r="F150" s="13">
        <v>3</v>
      </c>
      <c r="G150" s="13" t="s">
        <v>31</v>
      </c>
      <c r="H150" s="13" t="s">
        <v>95</v>
      </c>
      <c r="I150" s="16" t="s">
        <v>27</v>
      </c>
      <c r="J150" s="13">
        <v>1</v>
      </c>
      <c r="K150" s="13">
        <v>3</v>
      </c>
      <c r="L150" s="13">
        <v>3</v>
      </c>
      <c r="M150" s="13" t="s">
        <v>96</v>
      </c>
    </row>
    <row r="151" spans="1:13" s="13" customFormat="1" x14ac:dyDescent="0.25">
      <c r="C151" s="16"/>
      <c r="G151" s="13" t="s">
        <v>41</v>
      </c>
      <c r="H151" s="13" t="s">
        <v>23</v>
      </c>
      <c r="I151" s="16" t="s">
        <v>23</v>
      </c>
    </row>
    <row r="152" spans="1:13" s="13" customFormat="1" x14ac:dyDescent="0.25">
      <c r="C152" s="16"/>
      <c r="G152" s="13" t="s">
        <v>37</v>
      </c>
      <c r="H152" s="13" t="s">
        <v>39</v>
      </c>
      <c r="I152" s="16" t="s">
        <v>39</v>
      </c>
    </row>
    <row r="153" spans="1:13" s="12" customFormat="1" x14ac:dyDescent="0.25">
      <c r="A153" s="12">
        <v>87933536</v>
      </c>
      <c r="B153" s="12" t="s">
        <v>13</v>
      </c>
      <c r="C153" s="15" t="s">
        <v>44</v>
      </c>
      <c r="D153" s="12" t="s">
        <v>15</v>
      </c>
      <c r="E153" s="12" t="s">
        <v>16</v>
      </c>
      <c r="F153" s="12">
        <v>5</v>
      </c>
      <c r="G153" s="12" t="s">
        <v>50</v>
      </c>
      <c r="H153" s="12" t="s">
        <v>39</v>
      </c>
      <c r="I153" s="15" t="s">
        <v>27</v>
      </c>
      <c r="J153" s="12">
        <v>1</v>
      </c>
      <c r="K153" s="12">
        <v>3</v>
      </c>
      <c r="L153" s="12">
        <v>3</v>
      </c>
      <c r="M153" s="12" t="s">
        <v>97</v>
      </c>
    </row>
    <row r="154" spans="1:13" s="13" customFormat="1" x14ac:dyDescent="0.25">
      <c r="A154" s="13">
        <v>87933511</v>
      </c>
      <c r="B154" s="13" t="s">
        <v>57</v>
      </c>
      <c r="C154" s="16" t="s">
        <v>44</v>
      </c>
      <c r="D154" s="13" t="s">
        <v>15</v>
      </c>
      <c r="E154" s="13" t="s">
        <v>16</v>
      </c>
      <c r="F154" s="13">
        <v>4</v>
      </c>
      <c r="G154" s="13" t="s">
        <v>17</v>
      </c>
      <c r="H154" s="13" t="s">
        <v>23</v>
      </c>
      <c r="I154" s="16" t="s">
        <v>25</v>
      </c>
      <c r="J154" s="13">
        <v>2</v>
      </c>
      <c r="K154" s="13">
        <v>3</v>
      </c>
      <c r="L154" s="13">
        <v>3</v>
      </c>
      <c r="M154" s="13" t="s">
        <v>98</v>
      </c>
    </row>
    <row r="155" spans="1:13" s="13" customFormat="1" x14ac:dyDescent="0.25">
      <c r="C155" s="16"/>
      <c r="I155" s="16" t="s">
        <v>27</v>
      </c>
    </row>
    <row r="156" spans="1:13" s="13" customFormat="1" x14ac:dyDescent="0.25">
      <c r="C156" s="16"/>
      <c r="I156" s="16" t="s">
        <v>23</v>
      </c>
    </row>
    <row r="157" spans="1:13" s="12" customFormat="1" x14ac:dyDescent="0.25">
      <c r="A157" s="12">
        <v>87933671</v>
      </c>
      <c r="B157" s="12" t="s">
        <v>13</v>
      </c>
      <c r="C157" s="15" t="s">
        <v>44</v>
      </c>
      <c r="D157" s="12" t="s">
        <v>15</v>
      </c>
      <c r="E157" s="12" t="s">
        <v>16</v>
      </c>
      <c r="F157" s="12">
        <v>4</v>
      </c>
      <c r="G157" s="12" t="s">
        <v>17</v>
      </c>
      <c r="H157" s="12" t="s">
        <v>25</v>
      </c>
      <c r="I157" s="15" t="s">
        <v>25</v>
      </c>
      <c r="J157" s="12">
        <v>2</v>
      </c>
      <c r="K157" s="12">
        <v>3</v>
      </c>
      <c r="L157" s="12">
        <v>2</v>
      </c>
      <c r="M157" s="12" t="s">
        <v>99</v>
      </c>
    </row>
    <row r="158" spans="1:13" s="12" customFormat="1" x14ac:dyDescent="0.25">
      <c r="C158" s="15"/>
      <c r="H158" s="12" t="s">
        <v>27</v>
      </c>
      <c r="I158" s="15" t="s">
        <v>27</v>
      </c>
    </row>
    <row r="159" spans="1:13" s="12" customFormat="1" x14ac:dyDescent="0.25">
      <c r="C159" s="15"/>
      <c r="H159" s="12" t="s">
        <v>23</v>
      </c>
      <c r="I159" s="15" t="s">
        <v>23</v>
      </c>
    </row>
    <row r="160" spans="1:13" s="13" customFormat="1" x14ac:dyDescent="0.25">
      <c r="A160" s="13">
        <v>87933687</v>
      </c>
      <c r="B160" s="13" t="s">
        <v>57</v>
      </c>
      <c r="C160" s="16" t="s">
        <v>44</v>
      </c>
      <c r="D160" s="13" t="s">
        <v>15</v>
      </c>
      <c r="E160" s="13" t="s">
        <v>16</v>
      </c>
      <c r="F160" s="13">
        <v>3</v>
      </c>
      <c r="G160" s="13" t="s">
        <v>17</v>
      </c>
      <c r="H160" s="13" t="s">
        <v>25</v>
      </c>
      <c r="I160" s="16" t="s">
        <v>25</v>
      </c>
      <c r="J160" s="13">
        <v>1</v>
      </c>
      <c r="K160" s="13">
        <v>3</v>
      </c>
      <c r="L160" s="13">
        <v>3</v>
      </c>
      <c r="M160" s="13" t="s">
        <v>40</v>
      </c>
    </row>
    <row r="161" spans="1:13" s="13" customFormat="1" x14ac:dyDescent="0.25">
      <c r="C161" s="16"/>
      <c r="H161" s="13" t="s">
        <v>27</v>
      </c>
      <c r="I161" s="16" t="s">
        <v>27</v>
      </c>
    </row>
    <row r="162" spans="1:13" s="12" customFormat="1" x14ac:dyDescent="0.25">
      <c r="A162" s="12">
        <v>87933579</v>
      </c>
      <c r="B162" s="12" t="s">
        <v>13</v>
      </c>
      <c r="C162" s="15" t="s">
        <v>44</v>
      </c>
      <c r="D162" s="12" t="s">
        <v>15</v>
      </c>
      <c r="E162" s="12" t="s">
        <v>16</v>
      </c>
      <c r="F162" s="12">
        <v>4</v>
      </c>
      <c r="G162" s="12" t="s">
        <v>17</v>
      </c>
      <c r="H162" s="12" t="s">
        <v>18</v>
      </c>
      <c r="I162" s="15" t="s">
        <v>25</v>
      </c>
      <c r="J162" s="12">
        <v>1</v>
      </c>
      <c r="K162" s="12">
        <v>3</v>
      </c>
      <c r="L162" s="12">
        <v>4</v>
      </c>
      <c r="M162" s="12" t="s">
        <v>100</v>
      </c>
    </row>
    <row r="163" spans="1:13" s="12" customFormat="1" x14ac:dyDescent="0.25">
      <c r="C163" s="15"/>
      <c r="I163" s="15" t="s">
        <v>27</v>
      </c>
    </row>
    <row r="164" spans="1:13" s="13" customFormat="1" x14ac:dyDescent="0.25">
      <c r="A164" s="13">
        <v>87935308</v>
      </c>
      <c r="B164" s="13" t="s">
        <v>57</v>
      </c>
      <c r="C164" s="16" t="s">
        <v>44</v>
      </c>
      <c r="D164" s="13" t="s">
        <v>15</v>
      </c>
      <c r="E164" s="13" t="s">
        <v>16</v>
      </c>
      <c r="F164" s="13">
        <v>4</v>
      </c>
      <c r="G164" s="13" t="s">
        <v>17</v>
      </c>
      <c r="H164" s="13" t="s">
        <v>27</v>
      </c>
      <c r="I164" s="16" t="s">
        <v>27</v>
      </c>
      <c r="J164" s="13">
        <v>2</v>
      </c>
      <c r="K164" s="13">
        <v>3</v>
      </c>
      <c r="L164" s="13">
        <v>3</v>
      </c>
      <c r="M164" s="13" t="s">
        <v>101</v>
      </c>
    </row>
    <row r="165" spans="1:13" s="12" customFormat="1" x14ac:dyDescent="0.25">
      <c r="A165" s="12">
        <v>87937802</v>
      </c>
      <c r="B165" s="12" t="s">
        <v>20</v>
      </c>
      <c r="C165" s="15" t="s">
        <v>44</v>
      </c>
      <c r="D165" s="12" t="s">
        <v>21</v>
      </c>
      <c r="E165" s="12" t="s">
        <v>16</v>
      </c>
      <c r="F165" s="12">
        <v>6</v>
      </c>
      <c r="G165" s="12" t="s">
        <v>17</v>
      </c>
      <c r="H165" s="12" t="s">
        <v>25</v>
      </c>
      <c r="I165" s="15" t="s">
        <v>25</v>
      </c>
      <c r="J165" s="12">
        <v>3</v>
      </c>
      <c r="K165" s="12">
        <v>3</v>
      </c>
      <c r="L165" s="12">
        <v>3</v>
      </c>
      <c r="M165" s="12" t="s">
        <v>102</v>
      </c>
    </row>
    <row r="166" spans="1:13" s="12" customFormat="1" x14ac:dyDescent="0.25">
      <c r="C166" s="15"/>
      <c r="H166" s="12" t="s">
        <v>27</v>
      </c>
      <c r="I166" s="15" t="s">
        <v>27</v>
      </c>
    </row>
    <row r="167" spans="1:13" s="12" customFormat="1" x14ac:dyDescent="0.25">
      <c r="C167" s="15"/>
      <c r="H167" s="12" t="s">
        <v>19</v>
      </c>
      <c r="I167" s="15" t="s">
        <v>23</v>
      </c>
    </row>
    <row r="168" spans="1:13" s="13" customFormat="1" x14ac:dyDescent="0.25">
      <c r="A168" s="13">
        <v>87953589</v>
      </c>
      <c r="B168" s="13" t="s">
        <v>30</v>
      </c>
      <c r="C168" s="16" t="s">
        <v>14</v>
      </c>
      <c r="D168" s="13" t="s">
        <v>21</v>
      </c>
      <c r="E168" s="13" t="s">
        <v>22</v>
      </c>
      <c r="F168" s="13">
        <v>5</v>
      </c>
      <c r="G168" s="13" t="s">
        <v>17</v>
      </c>
      <c r="H168" s="13" t="s">
        <v>27</v>
      </c>
      <c r="I168" s="16" t="s">
        <v>25</v>
      </c>
      <c r="J168" s="13">
        <v>2</v>
      </c>
      <c r="K168" s="13">
        <v>3</v>
      </c>
      <c r="L168" s="13">
        <v>3</v>
      </c>
      <c r="M168" s="13" t="s">
        <v>40</v>
      </c>
    </row>
    <row r="169" spans="1:13" s="13" customFormat="1" x14ac:dyDescent="0.25">
      <c r="C169" s="16"/>
      <c r="I169" s="16" t="s">
        <v>27</v>
      </c>
    </row>
    <row r="170" spans="1:13" s="13" customFormat="1" x14ac:dyDescent="0.25">
      <c r="C170" s="16"/>
      <c r="I170" s="16" t="s">
        <v>53</v>
      </c>
    </row>
    <row r="171" spans="1:13" s="12" customFormat="1" x14ac:dyDescent="0.25">
      <c r="A171" s="12">
        <v>87955917</v>
      </c>
      <c r="B171" s="12" t="s">
        <v>57</v>
      </c>
      <c r="C171" s="15" t="s">
        <v>14</v>
      </c>
      <c r="D171" s="12" t="s">
        <v>15</v>
      </c>
      <c r="E171" s="12" t="s">
        <v>16</v>
      </c>
      <c r="F171" s="12">
        <v>4</v>
      </c>
      <c r="G171" s="12" t="s">
        <v>17</v>
      </c>
      <c r="H171" s="12" t="s">
        <v>18</v>
      </c>
      <c r="I171" s="15" t="s">
        <v>23</v>
      </c>
      <c r="J171" s="12">
        <v>5</v>
      </c>
      <c r="K171" s="12">
        <v>3</v>
      </c>
      <c r="L171" s="12">
        <v>4</v>
      </c>
      <c r="M171" s="12" t="s">
        <v>103</v>
      </c>
    </row>
    <row r="172" spans="1:13" s="12" customFormat="1" x14ac:dyDescent="0.25">
      <c r="C172" s="15"/>
      <c r="I172" s="15" t="s">
        <v>17</v>
      </c>
    </row>
    <row r="173" spans="1:13" s="13" customFormat="1" x14ac:dyDescent="0.25">
      <c r="A173" s="13">
        <v>87955919</v>
      </c>
      <c r="B173" s="13" t="s">
        <v>20</v>
      </c>
      <c r="C173" s="16" t="s">
        <v>14</v>
      </c>
      <c r="D173" s="13" t="s">
        <v>15</v>
      </c>
      <c r="E173" s="13" t="s">
        <v>16</v>
      </c>
      <c r="F173" s="13">
        <v>6</v>
      </c>
      <c r="G173" s="13" t="s">
        <v>17</v>
      </c>
      <c r="H173" s="13" t="s">
        <v>27</v>
      </c>
      <c r="I173" s="16" t="s">
        <v>25</v>
      </c>
      <c r="J173" s="13">
        <v>3</v>
      </c>
      <c r="K173" s="13">
        <v>3</v>
      </c>
      <c r="L173" s="13">
        <v>2</v>
      </c>
      <c r="M173" s="13" t="s">
        <v>40</v>
      </c>
    </row>
    <row r="174" spans="1:13" s="13" customFormat="1" x14ac:dyDescent="0.25">
      <c r="C174" s="16"/>
      <c r="I174" s="16" t="s">
        <v>27</v>
      </c>
    </row>
    <row r="175" spans="1:13" s="12" customFormat="1" x14ac:dyDescent="0.25">
      <c r="A175" s="12">
        <v>87956975</v>
      </c>
      <c r="B175" s="12" t="s">
        <v>13</v>
      </c>
      <c r="C175" s="15" t="s">
        <v>44</v>
      </c>
      <c r="D175" s="12" t="s">
        <v>15</v>
      </c>
      <c r="E175" s="12" t="s">
        <v>16</v>
      </c>
      <c r="F175" s="12">
        <v>7</v>
      </c>
      <c r="G175" s="12" t="s">
        <v>17</v>
      </c>
      <c r="H175" s="12" t="s">
        <v>27</v>
      </c>
      <c r="I175" s="15" t="s">
        <v>23</v>
      </c>
      <c r="J175" s="12">
        <v>1</v>
      </c>
      <c r="K175" s="12">
        <v>3</v>
      </c>
      <c r="L175" s="12">
        <v>3</v>
      </c>
      <c r="M175" s="12" t="s">
        <v>40</v>
      </c>
    </row>
    <row r="176" spans="1:13" s="12" customFormat="1" x14ac:dyDescent="0.25">
      <c r="C176" s="15"/>
      <c r="H176" s="12" t="s">
        <v>23</v>
      </c>
      <c r="I176" s="15"/>
    </row>
    <row r="177" spans="1:13" s="13" customFormat="1" x14ac:dyDescent="0.25">
      <c r="A177" s="13">
        <v>87957506</v>
      </c>
      <c r="B177" s="13" t="s">
        <v>13</v>
      </c>
      <c r="C177" s="16" t="s">
        <v>14</v>
      </c>
      <c r="D177" s="13" t="s">
        <v>15</v>
      </c>
      <c r="E177" s="13" t="s">
        <v>16</v>
      </c>
      <c r="F177" s="13">
        <v>4</v>
      </c>
      <c r="G177" s="13" t="s">
        <v>31</v>
      </c>
      <c r="H177" s="13" t="s">
        <v>25</v>
      </c>
      <c r="I177" s="16" t="s">
        <v>27</v>
      </c>
      <c r="J177" s="13">
        <v>2</v>
      </c>
      <c r="K177" s="13">
        <v>3</v>
      </c>
      <c r="L177" s="13">
        <v>3</v>
      </c>
      <c r="M177" s="13" t="s">
        <v>104</v>
      </c>
    </row>
    <row r="178" spans="1:13" s="13" customFormat="1" x14ac:dyDescent="0.25">
      <c r="C178" s="16"/>
      <c r="H178" s="13" t="s">
        <v>27</v>
      </c>
      <c r="I178" s="16"/>
    </row>
    <row r="179" spans="1:13" s="12" customFormat="1" x14ac:dyDescent="0.25">
      <c r="A179" s="12">
        <v>87957508</v>
      </c>
      <c r="B179" s="12" t="s">
        <v>13</v>
      </c>
      <c r="C179" s="15" t="s">
        <v>14</v>
      </c>
      <c r="D179" s="12" t="s">
        <v>15</v>
      </c>
      <c r="E179" s="12" t="s">
        <v>16</v>
      </c>
      <c r="F179" s="12">
        <v>5</v>
      </c>
      <c r="G179" s="12" t="s">
        <v>17</v>
      </c>
      <c r="H179" s="12" t="s">
        <v>25</v>
      </c>
      <c r="I179" s="15" t="s">
        <v>25</v>
      </c>
      <c r="J179" s="12">
        <v>2</v>
      </c>
      <c r="K179" s="12">
        <v>3</v>
      </c>
      <c r="L179" s="12">
        <v>4</v>
      </c>
      <c r="M179" s="12" t="s">
        <v>40</v>
      </c>
    </row>
    <row r="180" spans="1:13" s="12" customFormat="1" x14ac:dyDescent="0.25">
      <c r="C180" s="15"/>
      <c r="H180" s="12" t="s">
        <v>27</v>
      </c>
      <c r="I180" s="15" t="s">
        <v>27</v>
      </c>
    </row>
    <row r="181" spans="1:13" s="12" customFormat="1" x14ac:dyDescent="0.25">
      <c r="C181" s="15"/>
      <c r="H181" s="12" t="s">
        <v>23</v>
      </c>
      <c r="I181" s="15" t="s">
        <v>23</v>
      </c>
    </row>
    <row r="182" spans="1:13" s="13" customFormat="1" x14ac:dyDescent="0.25">
      <c r="A182" s="13">
        <v>87957543</v>
      </c>
      <c r="B182" s="13" t="s">
        <v>20</v>
      </c>
      <c r="C182" s="16" t="s">
        <v>44</v>
      </c>
      <c r="D182" s="13" t="s">
        <v>15</v>
      </c>
      <c r="E182" s="13" t="s">
        <v>16</v>
      </c>
      <c r="F182" s="13">
        <v>3</v>
      </c>
      <c r="G182" s="13" t="s">
        <v>31</v>
      </c>
      <c r="H182" s="13" t="s">
        <v>25</v>
      </c>
      <c r="I182" s="16" t="s">
        <v>25</v>
      </c>
      <c r="J182" s="13">
        <v>2</v>
      </c>
      <c r="K182" s="13">
        <v>3</v>
      </c>
      <c r="L182" s="13">
        <v>3</v>
      </c>
      <c r="M182" s="13" t="s">
        <v>40</v>
      </c>
    </row>
    <row r="183" spans="1:13" s="13" customFormat="1" x14ac:dyDescent="0.25">
      <c r="C183" s="16"/>
      <c r="G183" s="13" t="s">
        <v>50</v>
      </c>
      <c r="H183" s="13" t="s">
        <v>27</v>
      </c>
      <c r="I183" s="16" t="s">
        <v>27</v>
      </c>
    </row>
    <row r="184" spans="1:13" s="13" customFormat="1" x14ac:dyDescent="0.25">
      <c r="C184" s="16"/>
      <c r="I184" s="16" t="s">
        <v>23</v>
      </c>
    </row>
    <row r="185" spans="1:13" s="12" customFormat="1" x14ac:dyDescent="0.25">
      <c r="A185" s="12">
        <v>87957501</v>
      </c>
      <c r="B185" s="12" t="s">
        <v>13</v>
      </c>
      <c r="C185" s="15" t="s">
        <v>44</v>
      </c>
      <c r="D185" s="12" t="s">
        <v>15</v>
      </c>
      <c r="E185" s="12" t="s">
        <v>16</v>
      </c>
      <c r="F185" s="12">
        <v>6</v>
      </c>
      <c r="G185" s="12" t="s">
        <v>31</v>
      </c>
      <c r="H185" s="12" t="s">
        <v>23</v>
      </c>
      <c r="I185" s="15" t="s">
        <v>27</v>
      </c>
      <c r="J185" s="12">
        <v>2</v>
      </c>
      <c r="K185" s="12">
        <v>3</v>
      </c>
      <c r="L185" s="12">
        <v>4</v>
      </c>
      <c r="M185" s="12" t="s">
        <v>40</v>
      </c>
    </row>
    <row r="186" spans="1:13" s="12" customFormat="1" x14ac:dyDescent="0.25">
      <c r="C186" s="15"/>
      <c r="G186" s="12" t="s">
        <v>50</v>
      </c>
      <c r="H186" s="12" t="s">
        <v>39</v>
      </c>
      <c r="I186" s="15" t="s">
        <v>23</v>
      </c>
    </row>
    <row r="187" spans="1:13" s="12" customFormat="1" x14ac:dyDescent="0.25">
      <c r="C187" s="15"/>
      <c r="G187" s="12" t="s">
        <v>41</v>
      </c>
      <c r="I187" s="15" t="s">
        <v>39</v>
      </c>
    </row>
    <row r="188" spans="1:13" s="13" customFormat="1" x14ac:dyDescent="0.25">
      <c r="A188" s="13">
        <v>87957503</v>
      </c>
      <c r="B188" s="13" t="s">
        <v>57</v>
      </c>
      <c r="C188" s="16" t="s">
        <v>44</v>
      </c>
      <c r="D188" s="13" t="s">
        <v>15</v>
      </c>
      <c r="E188" s="13" t="s">
        <v>16</v>
      </c>
      <c r="F188" s="13">
        <v>4</v>
      </c>
      <c r="G188" s="13" t="s">
        <v>31</v>
      </c>
      <c r="H188" s="13" t="s">
        <v>26</v>
      </c>
      <c r="I188" s="16" t="s">
        <v>23</v>
      </c>
      <c r="J188" s="13">
        <v>1</v>
      </c>
      <c r="K188" s="13">
        <v>3</v>
      </c>
      <c r="L188" s="13">
        <v>3</v>
      </c>
      <c r="M188" s="13" t="s">
        <v>105</v>
      </c>
    </row>
    <row r="189" spans="1:13" s="13" customFormat="1" x14ac:dyDescent="0.25">
      <c r="C189" s="16"/>
      <c r="H189" s="13" t="s">
        <v>23</v>
      </c>
      <c r="I189" s="16"/>
    </row>
    <row r="190" spans="1:13" s="13" customFormat="1" x14ac:dyDescent="0.25">
      <c r="C190" s="16"/>
      <c r="H190" s="13" t="s">
        <v>106</v>
      </c>
      <c r="I190" s="16"/>
    </row>
    <row r="191" spans="1:13" s="13" customFormat="1" x14ac:dyDescent="0.25">
      <c r="C191" s="16"/>
      <c r="H191" s="13" t="s">
        <v>107</v>
      </c>
      <c r="I191" s="16"/>
    </row>
    <row r="192" spans="1:13" s="12" customFormat="1" x14ac:dyDescent="0.25">
      <c r="A192" s="12">
        <v>87957564</v>
      </c>
      <c r="B192" s="12" t="s">
        <v>57</v>
      </c>
      <c r="C192" s="15" t="s">
        <v>14</v>
      </c>
      <c r="D192" s="12" t="s">
        <v>15</v>
      </c>
      <c r="E192" s="12" t="s">
        <v>16</v>
      </c>
      <c r="F192" s="12">
        <v>2</v>
      </c>
      <c r="G192" s="12" t="s">
        <v>17</v>
      </c>
      <c r="H192" s="12" t="s">
        <v>25</v>
      </c>
      <c r="I192" s="15" t="s">
        <v>25</v>
      </c>
      <c r="J192" s="12">
        <v>3</v>
      </c>
      <c r="K192" s="12">
        <v>3</v>
      </c>
      <c r="L192" s="12">
        <v>3</v>
      </c>
      <c r="M192" s="12" t="s">
        <v>108</v>
      </c>
    </row>
    <row r="193" spans="1:13" s="12" customFormat="1" x14ac:dyDescent="0.25">
      <c r="C193" s="15"/>
      <c r="H193" s="12" t="s">
        <v>27</v>
      </c>
      <c r="I193" s="15" t="s">
        <v>27</v>
      </c>
    </row>
    <row r="194" spans="1:13" s="12" customFormat="1" x14ac:dyDescent="0.25">
      <c r="C194" s="15"/>
      <c r="I194" s="15" t="s">
        <v>23</v>
      </c>
    </row>
    <row r="195" spans="1:13" s="13" customFormat="1" x14ac:dyDescent="0.25">
      <c r="A195" s="13">
        <v>87957520</v>
      </c>
      <c r="B195" s="13" t="s">
        <v>20</v>
      </c>
      <c r="C195" s="16" t="s">
        <v>44</v>
      </c>
      <c r="D195" s="13" t="s">
        <v>15</v>
      </c>
      <c r="E195" s="13" t="s">
        <v>16</v>
      </c>
      <c r="F195" s="13">
        <v>3</v>
      </c>
      <c r="G195" s="13" t="s">
        <v>109</v>
      </c>
      <c r="H195" s="13" t="s">
        <v>25</v>
      </c>
      <c r="I195" s="16" t="s">
        <v>23</v>
      </c>
      <c r="J195" s="13">
        <v>3</v>
      </c>
      <c r="K195" s="13">
        <v>4</v>
      </c>
      <c r="L195" s="13">
        <v>4</v>
      </c>
      <c r="M195" s="13" t="s">
        <v>40</v>
      </c>
    </row>
    <row r="196" spans="1:13" s="13" customFormat="1" x14ac:dyDescent="0.25">
      <c r="C196" s="16"/>
      <c r="G196" s="13" t="s">
        <v>85</v>
      </c>
      <c r="H196" s="13" t="s">
        <v>27</v>
      </c>
      <c r="I196" s="16" t="s">
        <v>39</v>
      </c>
    </row>
    <row r="197" spans="1:13" s="13" customFormat="1" x14ac:dyDescent="0.25">
      <c r="C197" s="16"/>
      <c r="H197" s="13" t="s">
        <v>26</v>
      </c>
      <c r="I197" s="16"/>
    </row>
    <row r="198" spans="1:13" s="13" customFormat="1" x14ac:dyDescent="0.25">
      <c r="C198" s="16"/>
      <c r="H198" s="13" t="s">
        <v>23</v>
      </c>
      <c r="I198" s="16"/>
    </row>
    <row r="199" spans="1:13" s="12" customFormat="1" x14ac:dyDescent="0.25">
      <c r="A199" s="12">
        <v>87957510</v>
      </c>
      <c r="B199" s="12" t="s">
        <v>20</v>
      </c>
      <c r="C199" s="15" t="s">
        <v>44</v>
      </c>
      <c r="D199" s="12" t="s">
        <v>15</v>
      </c>
      <c r="E199" s="12" t="s">
        <v>16</v>
      </c>
      <c r="F199" s="12">
        <v>3</v>
      </c>
      <c r="G199" s="12" t="s">
        <v>17</v>
      </c>
      <c r="H199" s="12" t="s">
        <v>25</v>
      </c>
      <c r="I199" s="15" t="s">
        <v>25</v>
      </c>
      <c r="J199" s="12">
        <v>3</v>
      </c>
      <c r="K199" s="12">
        <v>3</v>
      </c>
      <c r="L199" s="12">
        <v>3</v>
      </c>
      <c r="M199" s="12" t="s">
        <v>110</v>
      </c>
    </row>
    <row r="200" spans="1:13" s="12" customFormat="1" x14ac:dyDescent="0.25">
      <c r="C200" s="15"/>
      <c r="I200" s="15" t="s">
        <v>27</v>
      </c>
    </row>
    <row r="201" spans="1:13" s="12" customFormat="1" x14ac:dyDescent="0.25">
      <c r="C201" s="15"/>
      <c r="I201" s="15" t="s">
        <v>23</v>
      </c>
    </row>
    <row r="202" spans="1:13" s="13" customFormat="1" x14ac:dyDescent="0.25">
      <c r="A202" s="13">
        <v>87957516</v>
      </c>
      <c r="B202" s="13" t="s">
        <v>13</v>
      </c>
      <c r="C202" s="16" t="s">
        <v>44</v>
      </c>
      <c r="D202" s="13" t="s">
        <v>15</v>
      </c>
      <c r="E202" s="13" t="s">
        <v>16</v>
      </c>
      <c r="F202" s="13">
        <v>4</v>
      </c>
      <c r="G202" s="13" t="s">
        <v>17</v>
      </c>
      <c r="H202" s="13" t="s">
        <v>25</v>
      </c>
      <c r="I202" s="16" t="s">
        <v>25</v>
      </c>
      <c r="J202" s="13">
        <v>2</v>
      </c>
      <c r="K202" s="13">
        <v>3</v>
      </c>
      <c r="L202" s="13">
        <v>2</v>
      </c>
      <c r="M202" s="13" t="s">
        <v>111</v>
      </c>
    </row>
    <row r="203" spans="1:13" s="13" customFormat="1" x14ac:dyDescent="0.25">
      <c r="C203" s="16"/>
      <c r="H203" s="13" t="s">
        <v>27</v>
      </c>
      <c r="I203" s="16" t="s">
        <v>27</v>
      </c>
    </row>
    <row r="204" spans="1:13" s="13" customFormat="1" x14ac:dyDescent="0.25">
      <c r="C204" s="16"/>
      <c r="H204" s="13" t="s">
        <v>39</v>
      </c>
      <c r="I204" s="16" t="s">
        <v>23</v>
      </c>
    </row>
    <row r="205" spans="1:13" s="13" customFormat="1" x14ac:dyDescent="0.25">
      <c r="C205" s="16"/>
      <c r="I205" s="16" t="s">
        <v>39</v>
      </c>
    </row>
    <row r="206" spans="1:13" s="12" customFormat="1" x14ac:dyDescent="0.25">
      <c r="A206" s="12">
        <v>87957529</v>
      </c>
      <c r="B206" s="12" t="s">
        <v>20</v>
      </c>
      <c r="C206" s="15" t="s">
        <v>44</v>
      </c>
      <c r="D206" s="12" t="s">
        <v>15</v>
      </c>
      <c r="E206" s="12" t="s">
        <v>16</v>
      </c>
      <c r="F206" s="12">
        <v>5</v>
      </c>
      <c r="G206" s="12" t="s">
        <v>17</v>
      </c>
      <c r="H206" s="12" t="s">
        <v>25</v>
      </c>
      <c r="I206" s="15" t="s">
        <v>27</v>
      </c>
      <c r="J206" s="12">
        <v>3</v>
      </c>
      <c r="K206" s="12">
        <v>4</v>
      </c>
      <c r="L206" s="12">
        <v>4</v>
      </c>
      <c r="M206" s="12" t="s">
        <v>112</v>
      </c>
    </row>
    <row r="207" spans="1:13" s="12" customFormat="1" x14ac:dyDescent="0.25">
      <c r="C207" s="15"/>
      <c r="H207" s="12" t="s">
        <v>27</v>
      </c>
      <c r="I207" s="15"/>
    </row>
    <row r="208" spans="1:13" s="12" customFormat="1" x14ac:dyDescent="0.25">
      <c r="C208" s="15"/>
      <c r="H208" s="12" t="s">
        <v>23</v>
      </c>
      <c r="I208" s="15"/>
    </row>
    <row r="209" spans="1:13" s="13" customFormat="1" x14ac:dyDescent="0.25">
      <c r="A209" s="13">
        <v>87957526</v>
      </c>
      <c r="B209" s="13" t="s">
        <v>20</v>
      </c>
      <c r="C209" s="16" t="s">
        <v>44</v>
      </c>
      <c r="D209" s="13" t="s">
        <v>15</v>
      </c>
      <c r="E209" s="13" t="s">
        <v>16</v>
      </c>
      <c r="F209" s="13">
        <v>3</v>
      </c>
      <c r="G209" s="13" t="s">
        <v>17</v>
      </c>
      <c r="H209" s="13" t="s">
        <v>25</v>
      </c>
      <c r="I209" s="16" t="s">
        <v>25</v>
      </c>
      <c r="J209" s="13">
        <v>1</v>
      </c>
      <c r="K209" s="13">
        <v>3</v>
      </c>
      <c r="L209" s="13">
        <v>3</v>
      </c>
      <c r="M209" s="13" t="s">
        <v>113</v>
      </c>
    </row>
    <row r="210" spans="1:13" s="13" customFormat="1" x14ac:dyDescent="0.25">
      <c r="C210" s="16"/>
      <c r="H210" s="13" t="s">
        <v>27</v>
      </c>
      <c r="I210" s="16" t="s">
        <v>27</v>
      </c>
    </row>
    <row r="211" spans="1:13" s="13" customFormat="1" x14ac:dyDescent="0.25">
      <c r="C211" s="16"/>
      <c r="I211" s="16" t="s">
        <v>23</v>
      </c>
    </row>
    <row r="212" spans="1:13" s="12" customFormat="1" x14ac:dyDescent="0.25">
      <c r="A212" s="12">
        <v>87957560</v>
      </c>
      <c r="B212" s="12" t="s">
        <v>13</v>
      </c>
      <c r="C212" s="15" t="s">
        <v>44</v>
      </c>
      <c r="D212" s="12" t="s">
        <v>15</v>
      </c>
      <c r="E212" s="12" t="s">
        <v>16</v>
      </c>
      <c r="F212" s="12">
        <v>6</v>
      </c>
      <c r="G212" s="12" t="s">
        <v>37</v>
      </c>
      <c r="H212" s="12" t="s">
        <v>25</v>
      </c>
      <c r="I212" s="15" t="s">
        <v>25</v>
      </c>
      <c r="J212" s="12">
        <v>4</v>
      </c>
      <c r="K212" s="12">
        <v>4</v>
      </c>
      <c r="L212" s="12">
        <v>5</v>
      </c>
      <c r="M212" s="12" t="s">
        <v>114</v>
      </c>
    </row>
    <row r="213" spans="1:13" s="12" customFormat="1" x14ac:dyDescent="0.25">
      <c r="C213" s="15"/>
      <c r="H213" s="12" t="s">
        <v>27</v>
      </c>
      <c r="I213" s="15" t="s">
        <v>27</v>
      </c>
    </row>
    <row r="214" spans="1:13" s="12" customFormat="1" x14ac:dyDescent="0.25">
      <c r="C214" s="15"/>
      <c r="H214" s="12" t="s">
        <v>23</v>
      </c>
      <c r="I214" s="15" t="s">
        <v>19</v>
      </c>
    </row>
    <row r="215" spans="1:13" s="12" customFormat="1" x14ac:dyDescent="0.25">
      <c r="C215" s="15"/>
      <c r="H215" s="12" t="s">
        <v>39</v>
      </c>
      <c r="I215" s="15" t="s">
        <v>23</v>
      </c>
    </row>
    <row r="216" spans="1:13" s="12" customFormat="1" x14ac:dyDescent="0.25">
      <c r="C216" s="15"/>
      <c r="I216" s="15" t="s">
        <v>39</v>
      </c>
    </row>
    <row r="217" spans="1:13" s="13" customFormat="1" x14ac:dyDescent="0.25">
      <c r="A217" s="13">
        <v>87957546</v>
      </c>
      <c r="B217" s="13" t="s">
        <v>13</v>
      </c>
      <c r="C217" s="16" t="s">
        <v>44</v>
      </c>
      <c r="D217" s="13" t="s">
        <v>15</v>
      </c>
      <c r="E217" s="13" t="s">
        <v>16</v>
      </c>
      <c r="F217" s="13">
        <v>4</v>
      </c>
      <c r="G217" s="13" t="s">
        <v>31</v>
      </c>
      <c r="H217" s="13" t="s">
        <v>23</v>
      </c>
      <c r="I217" s="16" t="s">
        <v>23</v>
      </c>
      <c r="J217" s="13">
        <v>2</v>
      </c>
      <c r="K217" s="13">
        <v>3</v>
      </c>
      <c r="L217" s="13">
        <v>3</v>
      </c>
      <c r="M217" s="13" t="s">
        <v>17</v>
      </c>
    </row>
    <row r="218" spans="1:13" s="13" customFormat="1" x14ac:dyDescent="0.25">
      <c r="C218" s="16"/>
      <c r="G218" s="13" t="s">
        <v>37</v>
      </c>
      <c r="I218" s="16"/>
    </row>
    <row r="219" spans="1:13" s="13" customFormat="1" x14ac:dyDescent="0.25">
      <c r="C219" s="16"/>
      <c r="G219" s="13" t="s">
        <v>115</v>
      </c>
      <c r="I219" s="16"/>
    </row>
    <row r="220" spans="1:13" s="12" customFormat="1" x14ac:dyDescent="0.25">
      <c r="A220" s="12">
        <v>87957530</v>
      </c>
      <c r="B220" s="12" t="s">
        <v>57</v>
      </c>
      <c r="C220" s="15" t="s">
        <v>44</v>
      </c>
      <c r="D220" s="12" t="s">
        <v>15</v>
      </c>
      <c r="E220" s="12" t="s">
        <v>16</v>
      </c>
      <c r="F220" s="12">
        <v>4</v>
      </c>
      <c r="G220" s="12" t="s">
        <v>31</v>
      </c>
      <c r="H220" s="12" t="s">
        <v>25</v>
      </c>
      <c r="I220" s="15" t="s">
        <v>25</v>
      </c>
      <c r="J220" s="12">
        <v>2</v>
      </c>
      <c r="K220" s="12">
        <v>4</v>
      </c>
      <c r="L220" s="12">
        <v>4</v>
      </c>
      <c r="M220" s="12" t="s">
        <v>116</v>
      </c>
    </row>
    <row r="221" spans="1:13" s="12" customFormat="1" x14ac:dyDescent="0.25">
      <c r="C221" s="15"/>
      <c r="G221" s="12" t="s">
        <v>37</v>
      </c>
      <c r="H221" s="12" t="s">
        <v>27</v>
      </c>
      <c r="I221" s="15" t="s">
        <v>27</v>
      </c>
    </row>
    <row r="222" spans="1:13" s="12" customFormat="1" x14ac:dyDescent="0.25">
      <c r="C222" s="15"/>
      <c r="H222" s="12" t="s">
        <v>53</v>
      </c>
      <c r="I222" s="15" t="s">
        <v>53</v>
      </c>
    </row>
    <row r="223" spans="1:13" s="12" customFormat="1" x14ac:dyDescent="0.25">
      <c r="C223" s="15"/>
      <c r="H223" s="12" t="s">
        <v>19</v>
      </c>
      <c r="I223" s="15" t="s">
        <v>19</v>
      </c>
    </row>
    <row r="224" spans="1:13" s="12" customFormat="1" x14ac:dyDescent="0.25">
      <c r="C224" s="15"/>
      <c r="H224" s="12" t="s">
        <v>23</v>
      </c>
      <c r="I224" s="15" t="s">
        <v>23</v>
      </c>
    </row>
    <row r="225" spans="1:13" s="12" customFormat="1" x14ac:dyDescent="0.25">
      <c r="C225" s="15"/>
      <c r="H225" s="12" t="s">
        <v>39</v>
      </c>
      <c r="I225" s="15"/>
    </row>
    <row r="226" spans="1:13" s="13" customFormat="1" x14ac:dyDescent="0.25">
      <c r="A226" s="13">
        <v>87957514</v>
      </c>
      <c r="B226" s="13" t="s">
        <v>30</v>
      </c>
      <c r="C226" s="16" t="s">
        <v>14</v>
      </c>
      <c r="D226" s="13" t="s">
        <v>15</v>
      </c>
      <c r="E226" s="13" t="s">
        <v>16</v>
      </c>
      <c r="F226" s="13">
        <v>6</v>
      </c>
      <c r="G226" s="13" t="s">
        <v>41</v>
      </c>
      <c r="H226" s="13" t="s">
        <v>25</v>
      </c>
      <c r="I226" s="16" t="s">
        <v>25</v>
      </c>
      <c r="J226" s="13">
        <v>4</v>
      </c>
      <c r="K226" s="13">
        <v>3</v>
      </c>
      <c r="L226" s="13">
        <v>3</v>
      </c>
      <c r="M226" s="13" t="s">
        <v>117</v>
      </c>
    </row>
    <row r="227" spans="1:13" s="13" customFormat="1" x14ac:dyDescent="0.25">
      <c r="C227" s="16"/>
      <c r="H227" s="13" t="s">
        <v>27</v>
      </c>
      <c r="I227" s="16" t="s">
        <v>27</v>
      </c>
    </row>
    <row r="228" spans="1:13" s="13" customFormat="1" x14ac:dyDescent="0.25">
      <c r="C228" s="16"/>
      <c r="H228" s="13" t="s">
        <v>23</v>
      </c>
      <c r="I228" s="16" t="s">
        <v>23</v>
      </c>
    </row>
    <row r="229" spans="1:13" s="12" customFormat="1" x14ac:dyDescent="0.25">
      <c r="A229" s="12">
        <v>87957528</v>
      </c>
      <c r="B229" s="12" t="s">
        <v>30</v>
      </c>
      <c r="C229" s="15" t="s">
        <v>44</v>
      </c>
      <c r="D229" s="12" t="s">
        <v>15</v>
      </c>
      <c r="E229" s="12" t="s">
        <v>16</v>
      </c>
      <c r="F229" s="12">
        <v>5</v>
      </c>
      <c r="G229" s="12" t="s">
        <v>17</v>
      </c>
      <c r="H229" s="12" t="s">
        <v>25</v>
      </c>
      <c r="I229" s="15" t="s">
        <v>27</v>
      </c>
      <c r="J229" s="12">
        <v>2</v>
      </c>
      <c r="K229" s="12">
        <v>3</v>
      </c>
      <c r="L229" s="12">
        <v>2</v>
      </c>
      <c r="M229" s="12" t="s">
        <v>118</v>
      </c>
    </row>
    <row r="230" spans="1:13" s="12" customFormat="1" x14ac:dyDescent="0.25">
      <c r="C230" s="15"/>
      <c r="H230" s="12" t="s">
        <v>27</v>
      </c>
      <c r="I230" s="15" t="s">
        <v>23</v>
      </c>
    </row>
    <row r="231" spans="1:13" s="13" customFormat="1" x14ac:dyDescent="0.25">
      <c r="A231" s="13">
        <v>87957577</v>
      </c>
      <c r="B231" s="13" t="s">
        <v>20</v>
      </c>
      <c r="C231" s="16" t="s">
        <v>44</v>
      </c>
      <c r="D231" s="13" t="s">
        <v>15</v>
      </c>
      <c r="E231" s="13" t="s">
        <v>16</v>
      </c>
      <c r="F231" s="13">
        <v>3</v>
      </c>
      <c r="G231" s="13" t="s">
        <v>17</v>
      </c>
      <c r="H231" s="13" t="s">
        <v>53</v>
      </c>
      <c r="I231" s="16" t="s">
        <v>53</v>
      </c>
      <c r="J231" s="13">
        <v>3</v>
      </c>
      <c r="K231" s="13">
        <v>4</v>
      </c>
      <c r="L231" s="13">
        <v>3</v>
      </c>
      <c r="M231" s="13" t="s">
        <v>119</v>
      </c>
    </row>
    <row r="232" spans="1:13" s="13" customFormat="1" x14ac:dyDescent="0.25">
      <c r="C232" s="16"/>
      <c r="H232" s="13" t="s">
        <v>19</v>
      </c>
      <c r="I232" s="16" t="s">
        <v>19</v>
      </c>
    </row>
    <row r="233" spans="1:13" s="13" customFormat="1" x14ac:dyDescent="0.25">
      <c r="C233" s="16"/>
      <c r="H233" s="13" t="s">
        <v>39</v>
      </c>
      <c r="I233" s="16"/>
    </row>
    <row r="234" spans="1:13" s="12" customFormat="1" x14ac:dyDescent="0.25">
      <c r="A234" s="12">
        <v>87957592</v>
      </c>
      <c r="B234" s="12" t="s">
        <v>13</v>
      </c>
      <c r="C234" s="15" t="s">
        <v>14</v>
      </c>
      <c r="D234" s="12" t="s">
        <v>15</v>
      </c>
      <c r="E234" s="12" t="s">
        <v>16</v>
      </c>
      <c r="F234" s="12">
        <v>4</v>
      </c>
      <c r="G234" s="12" t="s">
        <v>31</v>
      </c>
      <c r="H234" s="12" t="s">
        <v>25</v>
      </c>
      <c r="I234" s="15" t="s">
        <v>25</v>
      </c>
      <c r="J234" s="12">
        <v>3</v>
      </c>
      <c r="K234" s="12">
        <v>4</v>
      </c>
      <c r="L234" s="12">
        <v>5</v>
      </c>
      <c r="M234" s="12" t="s">
        <v>120</v>
      </c>
    </row>
    <row r="235" spans="1:13" s="12" customFormat="1" x14ac:dyDescent="0.25">
      <c r="C235" s="15"/>
      <c r="G235" s="12" t="s">
        <v>41</v>
      </c>
      <c r="H235" s="12" t="s">
        <v>27</v>
      </c>
      <c r="I235" s="15" t="s">
        <v>27</v>
      </c>
    </row>
    <row r="236" spans="1:13" s="12" customFormat="1" x14ac:dyDescent="0.25">
      <c r="C236" s="15"/>
      <c r="H236" s="12" t="s">
        <v>23</v>
      </c>
      <c r="I236" s="15" t="s">
        <v>23</v>
      </c>
    </row>
    <row r="237" spans="1:13" s="13" customFormat="1" x14ac:dyDescent="0.25">
      <c r="A237" s="13">
        <v>87957598</v>
      </c>
      <c r="B237" s="13" t="s">
        <v>57</v>
      </c>
      <c r="C237" s="16" t="s">
        <v>44</v>
      </c>
      <c r="D237" s="13" t="s">
        <v>15</v>
      </c>
      <c r="E237" s="13" t="s">
        <v>16</v>
      </c>
      <c r="F237" s="13">
        <v>7</v>
      </c>
      <c r="G237" s="13" t="s">
        <v>31</v>
      </c>
      <c r="H237" s="13" t="s">
        <v>25</v>
      </c>
      <c r="I237" s="16" t="s">
        <v>23</v>
      </c>
      <c r="J237" s="13">
        <v>4</v>
      </c>
      <c r="K237" s="13">
        <v>3</v>
      </c>
      <c r="L237" s="13">
        <v>5</v>
      </c>
      <c r="M237" s="13" t="s">
        <v>121</v>
      </c>
    </row>
    <row r="238" spans="1:13" s="13" customFormat="1" x14ac:dyDescent="0.25">
      <c r="C238" s="16"/>
      <c r="H238" s="13" t="s">
        <v>23</v>
      </c>
      <c r="I238" s="16"/>
    </row>
    <row r="239" spans="1:13" s="12" customFormat="1" x14ac:dyDescent="0.25">
      <c r="A239" s="12">
        <v>87957540</v>
      </c>
      <c r="B239" s="12" t="s">
        <v>20</v>
      </c>
      <c r="C239" s="15" t="s">
        <v>44</v>
      </c>
      <c r="D239" s="12" t="s">
        <v>15</v>
      </c>
      <c r="E239" s="12" t="s">
        <v>16</v>
      </c>
      <c r="F239" s="12">
        <v>3</v>
      </c>
      <c r="G239" s="12" t="s">
        <v>17</v>
      </c>
      <c r="H239" s="12" t="s">
        <v>18</v>
      </c>
      <c r="I239" s="15" t="s">
        <v>27</v>
      </c>
      <c r="J239" s="12">
        <v>1</v>
      </c>
      <c r="K239" s="12">
        <v>3</v>
      </c>
      <c r="L239" s="12">
        <v>3</v>
      </c>
      <c r="M239" s="12" t="s">
        <v>122</v>
      </c>
    </row>
    <row r="240" spans="1:13" s="13" customFormat="1" x14ac:dyDescent="0.25">
      <c r="A240" s="13">
        <v>87957581</v>
      </c>
      <c r="B240" s="13" t="s">
        <v>13</v>
      </c>
      <c r="C240" s="16" t="s">
        <v>14</v>
      </c>
      <c r="D240" s="13" t="s">
        <v>15</v>
      </c>
      <c r="E240" s="13" t="s">
        <v>16</v>
      </c>
      <c r="F240" s="13">
        <v>6</v>
      </c>
      <c r="G240" s="13" t="s">
        <v>41</v>
      </c>
      <c r="H240" s="13" t="s">
        <v>25</v>
      </c>
      <c r="I240" s="16" t="s">
        <v>25</v>
      </c>
      <c r="J240" s="13">
        <v>4</v>
      </c>
      <c r="K240" s="13">
        <v>3</v>
      </c>
      <c r="L240" s="13">
        <v>4</v>
      </c>
      <c r="M240" s="13" t="s">
        <v>123</v>
      </c>
    </row>
    <row r="241" spans="1:13" s="13" customFormat="1" x14ac:dyDescent="0.25">
      <c r="C241" s="16"/>
      <c r="H241" s="13" t="s">
        <v>27</v>
      </c>
      <c r="I241" s="16" t="s">
        <v>27</v>
      </c>
    </row>
    <row r="242" spans="1:13" s="13" customFormat="1" x14ac:dyDescent="0.25">
      <c r="C242" s="16"/>
      <c r="H242" s="13" t="s">
        <v>23</v>
      </c>
      <c r="I242" s="16" t="s">
        <v>23</v>
      </c>
    </row>
    <row r="243" spans="1:13" s="13" customFormat="1" x14ac:dyDescent="0.25">
      <c r="C243" s="16"/>
      <c r="H243" s="13" t="s">
        <v>39</v>
      </c>
      <c r="I243" s="16" t="s">
        <v>39</v>
      </c>
    </row>
    <row r="244" spans="1:13" s="12" customFormat="1" x14ac:dyDescent="0.25">
      <c r="A244" s="12">
        <v>87962008</v>
      </c>
      <c r="B244" s="12" t="s">
        <v>20</v>
      </c>
      <c r="C244" s="15" t="s">
        <v>44</v>
      </c>
      <c r="D244" s="12" t="s">
        <v>15</v>
      </c>
      <c r="E244" s="12" t="s">
        <v>16</v>
      </c>
      <c r="F244" s="12">
        <v>4</v>
      </c>
      <c r="G244" s="12" t="s">
        <v>124</v>
      </c>
      <c r="H244" s="12" t="s">
        <v>23</v>
      </c>
      <c r="I244" s="15" t="s">
        <v>23</v>
      </c>
      <c r="J244" s="12">
        <v>3</v>
      </c>
      <c r="K244" s="12">
        <v>3</v>
      </c>
      <c r="L244" s="12">
        <v>3</v>
      </c>
      <c r="M244" s="12" t="s">
        <v>17</v>
      </c>
    </row>
    <row r="245" spans="1:13" s="13" customFormat="1" x14ac:dyDescent="0.25">
      <c r="A245" s="13">
        <v>87978478</v>
      </c>
      <c r="B245" s="13" t="s">
        <v>20</v>
      </c>
      <c r="C245" s="16" t="s">
        <v>44</v>
      </c>
      <c r="D245" s="13" t="s">
        <v>15</v>
      </c>
      <c r="E245" s="13" t="s">
        <v>16</v>
      </c>
      <c r="F245" s="13">
        <v>4</v>
      </c>
      <c r="G245" s="13" t="s">
        <v>17</v>
      </c>
      <c r="H245" s="13" t="s">
        <v>25</v>
      </c>
      <c r="I245" s="16" t="s">
        <v>23</v>
      </c>
      <c r="J245" s="13">
        <v>4</v>
      </c>
      <c r="K245" s="13">
        <v>4</v>
      </c>
      <c r="L245" s="13">
        <v>3</v>
      </c>
      <c r="M245" s="13" t="s">
        <v>125</v>
      </c>
    </row>
    <row r="246" spans="1:13" s="13" customFormat="1" x14ac:dyDescent="0.25">
      <c r="C246" s="16"/>
      <c r="H246" s="13" t="s">
        <v>26</v>
      </c>
      <c r="I246" s="16"/>
    </row>
    <row r="247" spans="1:13" s="12" customFormat="1" x14ac:dyDescent="0.25">
      <c r="A247" s="12">
        <v>87982555</v>
      </c>
      <c r="B247" s="12" t="s">
        <v>30</v>
      </c>
      <c r="C247" s="15" t="s">
        <v>44</v>
      </c>
      <c r="D247" s="12" t="s">
        <v>21</v>
      </c>
      <c r="E247" s="12" t="s">
        <v>16</v>
      </c>
      <c r="F247" s="12">
        <v>4</v>
      </c>
      <c r="G247" s="12" t="s">
        <v>17</v>
      </c>
      <c r="H247" s="12" t="s">
        <v>27</v>
      </c>
      <c r="I247" s="15" t="s">
        <v>27</v>
      </c>
      <c r="J247" s="12">
        <v>3</v>
      </c>
      <c r="K247" s="12">
        <v>3</v>
      </c>
      <c r="L247" s="12">
        <v>3</v>
      </c>
      <c r="M247" s="12" t="s">
        <v>126</v>
      </c>
    </row>
    <row r="248" spans="1:13" s="13" customFormat="1" x14ac:dyDescent="0.25">
      <c r="A248" s="13">
        <v>87985936</v>
      </c>
      <c r="B248" s="13" t="s">
        <v>28</v>
      </c>
      <c r="C248" s="16" t="s">
        <v>44</v>
      </c>
      <c r="D248" s="13" t="s">
        <v>21</v>
      </c>
      <c r="E248" s="13" t="s">
        <v>16</v>
      </c>
      <c r="F248" s="13">
        <v>6</v>
      </c>
      <c r="G248" s="13" t="s">
        <v>17</v>
      </c>
      <c r="H248" s="13" t="s">
        <v>25</v>
      </c>
      <c r="I248" s="16" t="s">
        <v>25</v>
      </c>
      <c r="J248" s="13">
        <v>4</v>
      </c>
      <c r="K248" s="13">
        <v>4</v>
      </c>
      <c r="L248" s="13">
        <v>4</v>
      </c>
      <c r="M248" s="13" t="s">
        <v>127</v>
      </c>
    </row>
    <row r="249" spans="1:13" s="13" customFormat="1" x14ac:dyDescent="0.25">
      <c r="C249" s="16"/>
      <c r="H249" s="13" t="s">
        <v>27</v>
      </c>
      <c r="I249" s="16" t="s">
        <v>27</v>
      </c>
    </row>
    <row r="250" spans="1:13" s="13" customFormat="1" x14ac:dyDescent="0.25">
      <c r="C250" s="16"/>
      <c r="I250" s="16" t="s">
        <v>128</v>
      </c>
    </row>
    <row r="251" spans="1:13" s="12" customFormat="1" x14ac:dyDescent="0.25">
      <c r="A251" s="12">
        <v>87991912</v>
      </c>
      <c r="B251" s="12" t="s">
        <v>28</v>
      </c>
      <c r="C251" s="15" t="s">
        <v>44</v>
      </c>
      <c r="D251" s="12" t="s">
        <v>21</v>
      </c>
      <c r="E251" s="12" t="s">
        <v>16</v>
      </c>
      <c r="F251" s="12">
        <v>7</v>
      </c>
      <c r="G251" s="12" t="s">
        <v>17</v>
      </c>
      <c r="H251" s="12" t="s">
        <v>18</v>
      </c>
      <c r="I251" s="15" t="s">
        <v>25</v>
      </c>
      <c r="J251" s="12">
        <v>2</v>
      </c>
      <c r="K251" s="12">
        <v>3</v>
      </c>
      <c r="L251" s="12">
        <v>4</v>
      </c>
      <c r="M251" s="12" t="s">
        <v>129</v>
      </c>
    </row>
    <row r="252" spans="1:13" s="12" customFormat="1" x14ac:dyDescent="0.25">
      <c r="C252" s="15"/>
      <c r="I252" s="15" t="s">
        <v>27</v>
      </c>
    </row>
    <row r="253" spans="1:13" s="13" customFormat="1" x14ac:dyDescent="0.25">
      <c r="A253" s="13">
        <v>87997039</v>
      </c>
      <c r="B253" s="13" t="s">
        <v>28</v>
      </c>
      <c r="C253" s="16" t="s">
        <v>14</v>
      </c>
      <c r="D253" s="13" t="s">
        <v>21</v>
      </c>
      <c r="E253" s="13" t="s">
        <v>22</v>
      </c>
      <c r="F253" s="13">
        <v>6</v>
      </c>
      <c r="G253" s="13" t="s">
        <v>17</v>
      </c>
      <c r="H253" s="13" t="s">
        <v>18</v>
      </c>
      <c r="I253" s="16" t="s">
        <v>25</v>
      </c>
      <c r="J253" s="13">
        <v>5</v>
      </c>
      <c r="K253" s="13">
        <v>4</v>
      </c>
      <c r="L253" s="13">
        <v>5</v>
      </c>
      <c r="M253" s="13" t="s">
        <v>130</v>
      </c>
    </row>
    <row r="254" spans="1:13" s="13" customFormat="1" x14ac:dyDescent="0.25">
      <c r="C254" s="16"/>
      <c r="I254" s="16" t="s">
        <v>27</v>
      </c>
    </row>
    <row r="255" spans="1:13" s="12" customFormat="1" x14ac:dyDescent="0.25">
      <c r="A255" s="12">
        <v>87970111</v>
      </c>
      <c r="B255" s="12" t="s">
        <v>13</v>
      </c>
      <c r="C255" s="15" t="s">
        <v>44</v>
      </c>
      <c r="D255" s="12" t="s">
        <v>15</v>
      </c>
      <c r="E255" s="12" t="s">
        <v>16</v>
      </c>
      <c r="F255" s="12">
        <v>6</v>
      </c>
      <c r="G255" s="12" t="s">
        <v>17</v>
      </c>
      <c r="H255" s="12" t="s">
        <v>27</v>
      </c>
      <c r="I255" s="15" t="s">
        <v>27</v>
      </c>
      <c r="J255" s="12">
        <v>3</v>
      </c>
      <c r="K255" s="12">
        <v>3</v>
      </c>
      <c r="L255" s="12">
        <v>3</v>
      </c>
      <c r="M255" s="12" t="s">
        <v>131</v>
      </c>
    </row>
    <row r="256" spans="1:13" s="13" customFormat="1" x14ac:dyDescent="0.25">
      <c r="A256" s="13">
        <v>88017003</v>
      </c>
      <c r="B256" s="13" t="s">
        <v>30</v>
      </c>
      <c r="C256" s="16" t="s">
        <v>14</v>
      </c>
      <c r="D256" s="13" t="s">
        <v>21</v>
      </c>
      <c r="E256" s="13" t="s">
        <v>22</v>
      </c>
      <c r="F256" s="13">
        <v>4</v>
      </c>
      <c r="G256" s="13" t="s">
        <v>17</v>
      </c>
      <c r="H256" s="13" t="s">
        <v>18</v>
      </c>
      <c r="I256" s="16" t="s">
        <v>17</v>
      </c>
      <c r="J256" s="13">
        <v>1</v>
      </c>
      <c r="K256" s="13">
        <v>3</v>
      </c>
      <c r="L256" s="13">
        <v>3</v>
      </c>
      <c r="M256" s="13" t="s">
        <v>40</v>
      </c>
    </row>
    <row r="257" spans="1:13" s="12" customFormat="1" x14ac:dyDescent="0.25">
      <c r="A257" s="12">
        <v>88033541</v>
      </c>
      <c r="B257" s="12" t="s">
        <v>20</v>
      </c>
      <c r="C257" s="15" t="s">
        <v>14</v>
      </c>
      <c r="D257" s="12" t="s">
        <v>21</v>
      </c>
      <c r="E257" s="12" t="s">
        <v>22</v>
      </c>
      <c r="F257" s="12">
        <v>7</v>
      </c>
      <c r="G257" s="12" t="s">
        <v>41</v>
      </c>
      <c r="H257" s="12" t="s">
        <v>27</v>
      </c>
      <c r="I257" s="15" t="s">
        <v>27</v>
      </c>
      <c r="J257" s="12">
        <v>4</v>
      </c>
      <c r="K257" s="12">
        <v>4</v>
      </c>
      <c r="L257" s="12">
        <v>3</v>
      </c>
      <c r="M257" s="12" t="s">
        <v>132</v>
      </c>
    </row>
    <row r="258" spans="1:13" s="13" customFormat="1" x14ac:dyDescent="0.25">
      <c r="A258" s="13">
        <v>88064452</v>
      </c>
      <c r="B258" s="13" t="s">
        <v>57</v>
      </c>
      <c r="C258" s="16" t="s">
        <v>44</v>
      </c>
      <c r="D258" s="13" t="s">
        <v>15</v>
      </c>
      <c r="E258" s="13" t="s">
        <v>16</v>
      </c>
      <c r="F258" s="13">
        <v>4</v>
      </c>
      <c r="G258" s="13" t="s">
        <v>41</v>
      </c>
      <c r="H258" s="13" t="s">
        <v>25</v>
      </c>
      <c r="I258" s="16" t="s">
        <v>25</v>
      </c>
      <c r="J258" s="13">
        <v>3</v>
      </c>
      <c r="K258" s="13">
        <v>3</v>
      </c>
      <c r="L258" s="13">
        <v>3</v>
      </c>
      <c r="M258" s="13" t="s">
        <v>133</v>
      </c>
    </row>
    <row r="259" spans="1:13" s="13" customFormat="1" x14ac:dyDescent="0.25">
      <c r="C259" s="16"/>
      <c r="H259" s="13" t="s">
        <v>27</v>
      </c>
      <c r="I259" s="16" t="s">
        <v>27</v>
      </c>
    </row>
    <row r="260" spans="1:13" s="13" customFormat="1" x14ac:dyDescent="0.25">
      <c r="C260" s="16"/>
      <c r="H260" s="13" t="s">
        <v>23</v>
      </c>
      <c r="I260" s="16" t="s">
        <v>23</v>
      </c>
    </row>
    <row r="261" spans="1:13" s="12" customFormat="1" x14ac:dyDescent="0.25">
      <c r="A261" s="12">
        <v>88111874</v>
      </c>
      <c r="B261" s="12" t="s">
        <v>28</v>
      </c>
      <c r="C261" s="15" t="s">
        <v>44</v>
      </c>
      <c r="D261" s="12" t="s">
        <v>21</v>
      </c>
      <c r="E261" s="12" t="s">
        <v>16</v>
      </c>
      <c r="F261" s="12">
        <v>4</v>
      </c>
      <c r="G261" s="12" t="s">
        <v>31</v>
      </c>
      <c r="H261" s="12" t="s">
        <v>27</v>
      </c>
      <c r="I261" s="15" t="s">
        <v>27</v>
      </c>
      <c r="J261" s="12">
        <v>3</v>
      </c>
      <c r="K261" s="12">
        <v>3</v>
      </c>
      <c r="L261" s="12">
        <v>3</v>
      </c>
      <c r="M261" s="12" t="s">
        <v>40</v>
      </c>
    </row>
    <row r="262" spans="1:13" s="12" customFormat="1" x14ac:dyDescent="0.25">
      <c r="C262" s="15"/>
      <c r="I262" s="15" t="s">
        <v>17</v>
      </c>
    </row>
    <row r="263" spans="1:13" s="13" customFormat="1" x14ac:dyDescent="0.25">
      <c r="A263" s="13">
        <v>88190039</v>
      </c>
      <c r="B263" s="13" t="s">
        <v>20</v>
      </c>
      <c r="C263" s="16" t="s">
        <v>44</v>
      </c>
      <c r="D263" s="13" t="s">
        <v>15</v>
      </c>
      <c r="E263" s="13" t="s">
        <v>16</v>
      </c>
      <c r="F263" s="13">
        <v>4</v>
      </c>
      <c r="G263" s="13" t="s">
        <v>50</v>
      </c>
      <c r="H263" s="13" t="s">
        <v>27</v>
      </c>
      <c r="I263" s="16" t="s">
        <v>23</v>
      </c>
      <c r="J263" s="13">
        <v>1</v>
      </c>
      <c r="K263" s="13">
        <v>3</v>
      </c>
      <c r="L263" s="13">
        <v>3</v>
      </c>
      <c r="M263" s="13" t="s">
        <v>40</v>
      </c>
    </row>
    <row r="264" spans="1:13" s="12" customFormat="1" x14ac:dyDescent="0.25">
      <c r="A264" s="12">
        <v>88193743</v>
      </c>
      <c r="B264" s="12" t="s">
        <v>20</v>
      </c>
      <c r="C264" s="15" t="s">
        <v>44</v>
      </c>
      <c r="D264" s="12" t="s">
        <v>15</v>
      </c>
      <c r="E264" s="12" t="s">
        <v>16</v>
      </c>
      <c r="F264" s="12">
        <v>5</v>
      </c>
      <c r="G264" s="12" t="s">
        <v>17</v>
      </c>
      <c r="H264" s="12" t="s">
        <v>27</v>
      </c>
      <c r="I264" s="15" t="s">
        <v>19</v>
      </c>
      <c r="J264" s="12">
        <v>2</v>
      </c>
      <c r="K264" s="12">
        <v>3</v>
      </c>
      <c r="L264" s="12">
        <v>2</v>
      </c>
      <c r="M264" s="12" t="s">
        <v>134</v>
      </c>
    </row>
    <row r="265" spans="1:13" s="12" customFormat="1" x14ac:dyDescent="0.25">
      <c r="C265" s="15"/>
      <c r="H265" s="12" t="s">
        <v>39</v>
      </c>
      <c r="I265" s="15" t="s">
        <v>23</v>
      </c>
    </row>
    <row r="266" spans="1:13" s="12" customFormat="1" x14ac:dyDescent="0.25">
      <c r="C266" s="15"/>
      <c r="I266" s="15" t="s">
        <v>39</v>
      </c>
    </row>
    <row r="267" spans="1:13" s="13" customFormat="1" x14ac:dyDescent="0.25">
      <c r="A267" s="13">
        <v>88202748</v>
      </c>
      <c r="B267" s="13" t="s">
        <v>30</v>
      </c>
      <c r="C267" s="16" t="s">
        <v>135</v>
      </c>
      <c r="D267" s="13" t="s">
        <v>15</v>
      </c>
      <c r="E267" s="13" t="s">
        <v>16</v>
      </c>
      <c r="F267" s="13">
        <v>4</v>
      </c>
      <c r="G267" s="13" t="s">
        <v>50</v>
      </c>
      <c r="H267" s="13" t="s">
        <v>25</v>
      </c>
      <c r="I267" s="16" t="s">
        <v>25</v>
      </c>
      <c r="J267" s="13">
        <v>3</v>
      </c>
      <c r="K267" s="13">
        <v>3</v>
      </c>
      <c r="L267" s="13">
        <v>3</v>
      </c>
      <c r="M267" s="13" t="s">
        <v>136</v>
      </c>
    </row>
    <row r="268" spans="1:13" s="13" customFormat="1" x14ac:dyDescent="0.25">
      <c r="C268" s="16"/>
      <c r="G268" s="13" t="s">
        <v>37</v>
      </c>
      <c r="H268" s="13" t="s">
        <v>27</v>
      </c>
      <c r="I268" s="16" t="s">
        <v>27</v>
      </c>
    </row>
    <row r="269" spans="1:13" s="13" customFormat="1" x14ac:dyDescent="0.25">
      <c r="C269" s="16"/>
      <c r="G269" s="13" t="s">
        <v>137</v>
      </c>
      <c r="H269" s="13" t="s">
        <v>53</v>
      </c>
      <c r="I269" s="16" t="s">
        <v>53</v>
      </c>
    </row>
    <row r="270" spans="1:13" s="13" customFormat="1" x14ac:dyDescent="0.25">
      <c r="C270" s="16"/>
      <c r="H270" s="13" t="s">
        <v>23</v>
      </c>
      <c r="I270" s="16" t="s">
        <v>23</v>
      </c>
    </row>
    <row r="271" spans="1:13" s="12" customFormat="1" x14ac:dyDescent="0.25">
      <c r="A271" s="12">
        <v>88251704</v>
      </c>
      <c r="B271" s="12" t="s">
        <v>57</v>
      </c>
      <c r="C271" s="12" t="s">
        <v>44</v>
      </c>
      <c r="D271" s="12" t="s">
        <v>15</v>
      </c>
      <c r="E271" s="12" t="s">
        <v>16</v>
      </c>
      <c r="F271" s="12">
        <v>7</v>
      </c>
      <c r="G271" s="12" t="s">
        <v>17</v>
      </c>
      <c r="H271" s="12" t="s">
        <v>25</v>
      </c>
      <c r="I271" s="15" t="s">
        <v>25</v>
      </c>
      <c r="J271" s="12">
        <v>3</v>
      </c>
      <c r="K271" s="12">
        <v>3</v>
      </c>
      <c r="L271" s="12">
        <v>3</v>
      </c>
      <c r="M271" s="12" t="s">
        <v>138</v>
      </c>
    </row>
    <row r="272" spans="1:13" s="13" customFormat="1" x14ac:dyDescent="0.25">
      <c r="A272" s="13">
        <v>88285030</v>
      </c>
      <c r="B272" s="13" t="s">
        <v>20</v>
      </c>
      <c r="C272" s="13" t="s">
        <v>14</v>
      </c>
      <c r="D272" s="13" t="s">
        <v>21</v>
      </c>
      <c r="E272" s="13" t="s">
        <v>22</v>
      </c>
      <c r="F272" s="13">
        <v>5</v>
      </c>
      <c r="G272" s="13" t="s">
        <v>17</v>
      </c>
      <c r="H272" s="13" t="s">
        <v>25</v>
      </c>
      <c r="I272" s="16" t="s">
        <v>25</v>
      </c>
      <c r="J272" s="13">
        <v>4</v>
      </c>
      <c r="K272" s="13">
        <v>4</v>
      </c>
      <c r="L272" s="13">
        <v>4</v>
      </c>
      <c r="M272" s="13" t="s">
        <v>139</v>
      </c>
    </row>
    <row r="273" spans="1:13" s="13" customFormat="1" x14ac:dyDescent="0.25">
      <c r="H273" s="13" t="s">
        <v>27</v>
      </c>
      <c r="I273" s="16" t="s">
        <v>27</v>
      </c>
    </row>
    <row r="274" spans="1:13" s="12" customFormat="1" x14ac:dyDescent="0.25">
      <c r="A274" s="12">
        <v>88488818</v>
      </c>
      <c r="B274" s="12" t="s">
        <v>30</v>
      </c>
      <c r="C274" s="12" t="s">
        <v>44</v>
      </c>
      <c r="D274" s="12" t="s">
        <v>21</v>
      </c>
      <c r="E274" s="12" t="s">
        <v>22</v>
      </c>
      <c r="F274" s="12">
        <v>4</v>
      </c>
      <c r="G274" s="12" t="s">
        <v>17</v>
      </c>
      <c r="H274" s="12" t="s">
        <v>18</v>
      </c>
      <c r="I274" s="15" t="s">
        <v>27</v>
      </c>
      <c r="J274" s="12">
        <v>2</v>
      </c>
      <c r="K274" s="12">
        <v>3</v>
      </c>
      <c r="L274" s="12">
        <v>2</v>
      </c>
      <c r="M274" s="12" t="s">
        <v>140</v>
      </c>
    </row>
    <row r="275" spans="1:13" s="12" customFormat="1" x14ac:dyDescent="0.25">
      <c r="I275" s="15" t="s">
        <v>23</v>
      </c>
    </row>
    <row r="276" spans="1:13" s="12" customFormat="1" x14ac:dyDescent="0.25">
      <c r="I276" s="15" t="s">
        <v>39</v>
      </c>
    </row>
    <row r="277" spans="1:13" s="13" customFormat="1" x14ac:dyDescent="0.25">
      <c r="A277" s="13">
        <v>88487455</v>
      </c>
      <c r="B277" s="13" t="s">
        <v>30</v>
      </c>
      <c r="C277" s="13" t="s">
        <v>44</v>
      </c>
      <c r="D277" s="13" t="s">
        <v>21</v>
      </c>
      <c r="E277" s="13" t="s">
        <v>22</v>
      </c>
      <c r="F277" s="13">
        <v>5</v>
      </c>
      <c r="G277" s="13" t="s">
        <v>41</v>
      </c>
      <c r="H277" s="13" t="s">
        <v>18</v>
      </c>
      <c r="I277" s="16" t="s">
        <v>19</v>
      </c>
      <c r="J277" s="13">
        <v>3</v>
      </c>
      <c r="K277" s="13">
        <v>3</v>
      </c>
      <c r="L277" s="13">
        <v>3</v>
      </c>
      <c r="M277" s="13" t="s">
        <v>141</v>
      </c>
    </row>
    <row r="278" spans="1:13" s="13" customFormat="1" x14ac:dyDescent="0.25">
      <c r="I278" s="16" t="s">
        <v>23</v>
      </c>
    </row>
    <row r="279" spans="1:13" s="12" customFormat="1" x14ac:dyDescent="0.25">
      <c r="A279" s="12">
        <v>88486117</v>
      </c>
      <c r="B279" s="12" t="s">
        <v>20</v>
      </c>
      <c r="C279" s="12" t="s">
        <v>44</v>
      </c>
      <c r="D279" s="12" t="s">
        <v>21</v>
      </c>
      <c r="E279" s="12" t="s">
        <v>22</v>
      </c>
      <c r="F279" s="12">
        <v>3</v>
      </c>
      <c r="G279" s="12" t="s">
        <v>31</v>
      </c>
      <c r="H279" s="12" t="s">
        <v>25</v>
      </c>
      <c r="I279" s="15" t="s">
        <v>23</v>
      </c>
      <c r="J279" s="12">
        <v>1</v>
      </c>
      <c r="K279" s="12">
        <v>3</v>
      </c>
      <c r="L279" s="12">
        <v>1</v>
      </c>
      <c r="M279" s="12" t="s">
        <v>142</v>
      </c>
    </row>
    <row r="280" spans="1:13" s="12" customFormat="1" x14ac:dyDescent="0.25">
      <c r="G280" s="12" t="s">
        <v>37</v>
      </c>
      <c r="H280" s="12" t="s">
        <v>53</v>
      </c>
      <c r="I280" s="15" t="s">
        <v>39</v>
      </c>
    </row>
    <row r="281" spans="1:13" s="12" customFormat="1" x14ac:dyDescent="0.25">
      <c r="H281" s="12" t="s">
        <v>26</v>
      </c>
    </row>
    <row r="282" spans="1:13" s="12" customFormat="1" x14ac:dyDescent="0.25">
      <c r="H282" s="12" t="s">
        <v>23</v>
      </c>
    </row>
    <row r="283" spans="1:13" s="12" customFormat="1" x14ac:dyDescent="0.25">
      <c r="H283" s="12" t="s">
        <v>39</v>
      </c>
    </row>
    <row r="284" spans="1:13" s="13" customFormat="1" x14ac:dyDescent="0.25">
      <c r="A284" s="13">
        <v>88485806</v>
      </c>
      <c r="B284" s="13" t="s">
        <v>13</v>
      </c>
      <c r="C284" s="13" t="s">
        <v>44</v>
      </c>
      <c r="D284" s="13" t="s">
        <v>21</v>
      </c>
      <c r="E284" s="13" t="s">
        <v>22</v>
      </c>
      <c r="F284" s="13">
        <v>2</v>
      </c>
      <c r="G284" s="13" t="s">
        <v>17</v>
      </c>
      <c r="H284" s="13" t="s">
        <v>18</v>
      </c>
      <c r="I284" s="13" t="s">
        <v>23</v>
      </c>
      <c r="J284" s="13">
        <v>3</v>
      </c>
      <c r="K284" s="13">
        <v>3</v>
      </c>
      <c r="L284" s="13">
        <v>2</v>
      </c>
      <c r="M284" s="13" t="s">
        <v>143</v>
      </c>
    </row>
    <row r="285" spans="1:13" s="13" customFormat="1" x14ac:dyDescent="0.25">
      <c r="M285" s="13" t="s">
        <v>144</v>
      </c>
    </row>
    <row r="286" spans="1:13" s="12" customFormat="1" x14ac:dyDescent="0.25">
      <c r="A286" s="12">
        <v>88485637</v>
      </c>
      <c r="B286" s="12" t="s">
        <v>20</v>
      </c>
      <c r="C286" s="12" t="s">
        <v>44</v>
      </c>
      <c r="D286" s="12" t="s">
        <v>21</v>
      </c>
      <c r="E286" s="12" t="s">
        <v>22</v>
      </c>
      <c r="F286" s="12">
        <v>6</v>
      </c>
      <c r="G286" s="12" t="s">
        <v>17</v>
      </c>
      <c r="H286" s="12" t="s">
        <v>18</v>
      </c>
      <c r="I286" s="12" t="s">
        <v>27</v>
      </c>
      <c r="J286" s="12">
        <v>1</v>
      </c>
      <c r="K286" s="12">
        <v>3</v>
      </c>
      <c r="L286" s="12">
        <v>2</v>
      </c>
      <c r="M286" s="12" t="s">
        <v>145</v>
      </c>
    </row>
    <row r="287" spans="1:13" s="13" customFormat="1" x14ac:dyDescent="0.25">
      <c r="A287" s="13">
        <v>88484805</v>
      </c>
      <c r="B287" s="13" t="s">
        <v>20</v>
      </c>
      <c r="C287" s="16" t="s">
        <v>14</v>
      </c>
      <c r="D287" s="13" t="s">
        <v>21</v>
      </c>
      <c r="E287" s="13" t="s">
        <v>22</v>
      </c>
      <c r="F287" s="13">
        <v>2</v>
      </c>
      <c r="G287" s="13" t="s">
        <v>31</v>
      </c>
      <c r="H287" s="13" t="s">
        <v>18</v>
      </c>
      <c r="I287" s="16" t="s">
        <v>23</v>
      </c>
      <c r="J287" s="13">
        <v>2</v>
      </c>
      <c r="K287" s="13">
        <v>2</v>
      </c>
      <c r="L287" s="13">
        <v>3</v>
      </c>
      <c r="M287" s="13" t="s">
        <v>146</v>
      </c>
    </row>
    <row r="288" spans="1:13" s="13" customFormat="1" x14ac:dyDescent="0.25">
      <c r="C288" s="16"/>
      <c r="G288" s="13" t="s">
        <v>41</v>
      </c>
      <c r="I288" s="16"/>
    </row>
    <row r="289" spans="1:13" s="13" customFormat="1" x14ac:dyDescent="0.25">
      <c r="C289" s="16"/>
      <c r="G289" s="13" t="s">
        <v>37</v>
      </c>
      <c r="I289" s="16"/>
    </row>
    <row r="290" spans="1:13" s="12" customFormat="1" x14ac:dyDescent="0.25">
      <c r="A290" s="12">
        <v>88484499</v>
      </c>
      <c r="B290" s="12" t="s">
        <v>30</v>
      </c>
      <c r="C290" s="15" t="s">
        <v>14</v>
      </c>
      <c r="D290" s="12" t="s">
        <v>15</v>
      </c>
      <c r="E290" s="12" t="s">
        <v>22</v>
      </c>
      <c r="F290" s="12">
        <v>5</v>
      </c>
      <c r="G290" s="12" t="s">
        <v>17</v>
      </c>
      <c r="H290" s="12" t="s">
        <v>25</v>
      </c>
      <c r="I290" s="15" t="s">
        <v>25</v>
      </c>
      <c r="J290" s="12">
        <v>1</v>
      </c>
      <c r="K290" s="12">
        <v>3</v>
      </c>
      <c r="L290" s="12">
        <v>2</v>
      </c>
      <c r="M290" s="12" t="s">
        <v>40</v>
      </c>
    </row>
    <row r="291" spans="1:13" s="13" customFormat="1" x14ac:dyDescent="0.25">
      <c r="A291" s="13">
        <v>88484447</v>
      </c>
      <c r="B291" s="13" t="s">
        <v>20</v>
      </c>
      <c r="C291" s="16" t="s">
        <v>14</v>
      </c>
      <c r="D291" s="13" t="s">
        <v>21</v>
      </c>
      <c r="E291" s="13" t="s">
        <v>22</v>
      </c>
      <c r="F291" s="13">
        <v>3</v>
      </c>
      <c r="G291" s="13" t="s">
        <v>31</v>
      </c>
      <c r="H291" s="13" t="s">
        <v>27</v>
      </c>
      <c r="I291" s="16" t="s">
        <v>27</v>
      </c>
      <c r="J291" s="13">
        <v>1</v>
      </c>
      <c r="K291" s="13">
        <v>3</v>
      </c>
      <c r="L291" s="13">
        <v>3</v>
      </c>
      <c r="M291" s="13" t="s">
        <v>147</v>
      </c>
    </row>
    <row r="292" spans="1:13" s="13" customFormat="1" x14ac:dyDescent="0.25">
      <c r="C292" s="16"/>
      <c r="G292" s="13" t="s">
        <v>37</v>
      </c>
      <c r="H292" s="13" t="s">
        <v>23</v>
      </c>
      <c r="I292" s="16" t="s">
        <v>23</v>
      </c>
    </row>
    <row r="293" spans="1:13" s="13" customFormat="1" x14ac:dyDescent="0.25">
      <c r="C293" s="16"/>
      <c r="H293" s="13" t="s">
        <v>39</v>
      </c>
      <c r="I293" s="16"/>
    </row>
    <row r="294" spans="1:13" s="12" customFormat="1" x14ac:dyDescent="0.25">
      <c r="A294" s="12">
        <v>88498093</v>
      </c>
      <c r="B294" s="12" t="s">
        <v>30</v>
      </c>
      <c r="C294" s="15" t="s">
        <v>44</v>
      </c>
      <c r="D294" s="12" t="s">
        <v>21</v>
      </c>
      <c r="E294" s="12" t="s">
        <v>22</v>
      </c>
      <c r="F294" s="12">
        <v>6</v>
      </c>
      <c r="G294" s="12" t="s">
        <v>17</v>
      </c>
      <c r="H294" s="12" t="s">
        <v>25</v>
      </c>
      <c r="I294" s="15" t="s">
        <v>25</v>
      </c>
      <c r="J294" s="12">
        <v>2</v>
      </c>
      <c r="K294" s="12">
        <v>3</v>
      </c>
      <c r="L294" s="12">
        <v>3</v>
      </c>
    </row>
    <row r="295" spans="1:13" s="12" customFormat="1" x14ac:dyDescent="0.25">
      <c r="C295" s="15"/>
      <c r="H295" s="12" t="s">
        <v>27</v>
      </c>
      <c r="I295" s="15" t="s">
        <v>27</v>
      </c>
    </row>
    <row r="296" spans="1:13" s="13" customFormat="1" x14ac:dyDescent="0.25">
      <c r="A296" s="13">
        <v>885463478</v>
      </c>
      <c r="B296" s="13" t="s">
        <v>30</v>
      </c>
      <c r="C296" s="16" t="s">
        <v>44</v>
      </c>
      <c r="D296" s="13" t="s">
        <v>21</v>
      </c>
      <c r="E296" s="13" t="s">
        <v>16</v>
      </c>
      <c r="F296" s="13">
        <v>5</v>
      </c>
      <c r="G296" s="13" t="s">
        <v>17</v>
      </c>
      <c r="H296" s="13" t="s">
        <v>18</v>
      </c>
      <c r="I296" s="16" t="s">
        <v>25</v>
      </c>
      <c r="J296" s="13">
        <v>3</v>
      </c>
      <c r="K296" s="13">
        <v>3</v>
      </c>
      <c r="L296" s="13">
        <v>2</v>
      </c>
      <c r="M296" s="13" t="s">
        <v>148</v>
      </c>
    </row>
    <row r="297" spans="1:13" s="13" customFormat="1" x14ac:dyDescent="0.25">
      <c r="A297" s="13" t="s">
        <v>149</v>
      </c>
      <c r="C297" s="16"/>
      <c r="I297" s="16" t="s">
        <v>27</v>
      </c>
    </row>
    <row r="298" spans="1:13" s="13" customFormat="1" x14ac:dyDescent="0.25">
      <c r="C298" s="16"/>
      <c r="I298" s="16" t="s">
        <v>23</v>
      </c>
    </row>
    <row r="299" spans="1:13" s="13" customFormat="1" x14ac:dyDescent="0.25">
      <c r="C299" s="16"/>
      <c r="I299" s="16" t="s">
        <v>17</v>
      </c>
    </row>
    <row r="300" spans="1:13" x14ac:dyDescent="0.25">
      <c r="A300" s="2"/>
      <c r="B300" s="19"/>
      <c r="C300" s="20"/>
      <c r="D300" s="19"/>
      <c r="E300" s="19"/>
      <c r="F300" s="21"/>
      <c r="G300" s="21"/>
      <c r="H300" s="19"/>
      <c r="I300" s="20"/>
      <c r="J300" s="19"/>
      <c r="K300" s="19"/>
      <c r="L300" s="21"/>
      <c r="M300" s="21"/>
    </row>
    <row r="301" spans="1:13" x14ac:dyDescent="0.25">
      <c r="A301" s="2"/>
      <c r="B301" s="19"/>
      <c r="C301" s="20"/>
      <c r="D301" s="19"/>
      <c r="E301" s="19"/>
      <c r="F301" s="21"/>
      <c r="G301" s="21"/>
      <c r="H301" s="19"/>
      <c r="I301" s="20"/>
      <c r="J301" s="19"/>
      <c r="K301" s="19"/>
      <c r="L301" s="21"/>
      <c r="M301" s="21"/>
    </row>
    <row r="302" spans="1:13" x14ac:dyDescent="0.25">
      <c r="A302" s="2"/>
      <c r="B302" s="19"/>
      <c r="C302" s="20"/>
      <c r="D302" s="19"/>
      <c r="E302" s="19"/>
      <c r="F302" s="21"/>
      <c r="G302" s="21"/>
      <c r="H302" s="19"/>
      <c r="I302" s="20"/>
      <c r="J302" s="19"/>
      <c r="K302" s="19"/>
      <c r="L302" s="21"/>
      <c r="M302" s="21"/>
    </row>
    <row r="303" spans="1:13" x14ac:dyDescent="0.25">
      <c r="B303" s="5" t="s">
        <v>28</v>
      </c>
      <c r="C303" s="6" t="s">
        <v>150</v>
      </c>
      <c r="D303" s="5" t="s">
        <v>21</v>
      </c>
      <c r="E303" s="5" t="s">
        <v>22</v>
      </c>
      <c r="F303" s="5" t="s">
        <v>151</v>
      </c>
      <c r="G303" s="8" t="s">
        <v>60</v>
      </c>
      <c r="H303" s="5" t="s">
        <v>25</v>
      </c>
      <c r="I303" s="5" t="s">
        <v>25</v>
      </c>
      <c r="J303" s="5" t="s">
        <v>151</v>
      </c>
      <c r="K303" s="5" t="s">
        <v>152</v>
      </c>
      <c r="L303" s="5" t="s">
        <v>153</v>
      </c>
      <c r="M303" s="21"/>
    </row>
    <row r="304" spans="1:13" x14ac:dyDescent="0.25">
      <c r="B304" s="7">
        <f>COUNTIF(B2:B291,"21+")</f>
        <v>22</v>
      </c>
      <c r="C304" s="20"/>
      <c r="D304" s="19"/>
      <c r="E304" s="19"/>
      <c r="F304" s="7">
        <f>COUNTIF(F2:F291,"5")</f>
        <v>22</v>
      </c>
      <c r="G304" s="7">
        <f>COUNTIF(G2:G291,"keine")</f>
        <v>83</v>
      </c>
      <c r="H304" s="7">
        <f>COUNTIF(H2:H291,"Schulleitung")</f>
        <v>0</v>
      </c>
      <c r="I304" s="7">
        <f>COUNTIF(I2:I291,"Schulleitung")</f>
        <v>0</v>
      </c>
      <c r="J304" s="7">
        <f>COUNTIF(J2:J291,"5")</f>
        <v>2</v>
      </c>
      <c r="K304" s="7">
        <f>COUNTIF(K2:K291,"5")</f>
        <v>2</v>
      </c>
      <c r="L304" s="7">
        <f>COUNTIF(L2:L291,"5")</f>
        <v>5</v>
      </c>
      <c r="M304" s="21"/>
    </row>
    <row r="305" spans="1:13" x14ac:dyDescent="0.25">
      <c r="B305" s="7">
        <f>COUNTIF(B4:B300,"15-16")</f>
        <v>30</v>
      </c>
      <c r="C305" s="7">
        <f>COUNTIF(C4:C300,"m")</f>
        <v>51</v>
      </c>
      <c r="D305" s="7">
        <f>COUNTIF(D4:D300,"BM1")</f>
        <v>74</v>
      </c>
      <c r="E305" s="7">
        <f>COUNTIF(E4:E300,"TALS")</f>
        <v>50</v>
      </c>
      <c r="F305" s="7">
        <f>COUNTIF(F4:F300,"1")</f>
        <v>2</v>
      </c>
      <c r="G305" s="7">
        <f>COUNTIF(G4:G300,"Depression")</f>
        <v>21</v>
      </c>
      <c r="H305" s="7">
        <f>COUNTIF(H4:H300,"Familie")</f>
        <v>60</v>
      </c>
      <c r="I305" s="7">
        <f>COUNTIF(I4:I300,"Familie")</f>
        <v>67</v>
      </c>
      <c r="J305" s="7">
        <f>COUNTIF(J4:J300,"1")</f>
        <v>29</v>
      </c>
      <c r="K305" s="7">
        <f>COUNTIF(K4:K300,"1")</f>
        <v>6</v>
      </c>
      <c r="L305" s="7">
        <f>COUNTIF(L4:L300,"1")</f>
        <v>7</v>
      </c>
      <c r="M305" s="21"/>
    </row>
    <row r="306" spans="1:13" x14ac:dyDescent="0.25">
      <c r="B306" s="7">
        <f>COUNTIF(B2:B295,"20-21")</f>
        <v>12</v>
      </c>
      <c r="C306" s="7" t="s">
        <v>135</v>
      </c>
      <c r="F306" s="7">
        <f>COUNTIF(F2:F295,"4")</f>
        <v>32</v>
      </c>
      <c r="G306" s="7">
        <f>COUNTIF(G2:G295,"Angststoerungen")</f>
        <v>10</v>
      </c>
      <c r="H306" s="7">
        <f>COUNTIF(H2:H295,"Schulsozialdienst")</f>
        <v>6</v>
      </c>
      <c r="I306" s="7">
        <f>COUNTIF(I2:I295,"Schulsozialdienst")</f>
        <v>8</v>
      </c>
      <c r="J306" s="7">
        <f>COUNTIF(J2:J295,"4")</f>
        <v>17</v>
      </c>
      <c r="K306" s="7">
        <f>COUNTIF(K2:K295,"4")</f>
        <v>18</v>
      </c>
      <c r="L306" s="7">
        <f>COUNTIF(L2:L295,"4")</f>
        <v>21</v>
      </c>
      <c r="M306" s="21"/>
    </row>
    <row r="307" spans="1:13" x14ac:dyDescent="0.25">
      <c r="B307" s="7">
        <f>COUNTIF(B4:B300,"17-18")</f>
        <v>27</v>
      </c>
      <c r="C307" s="7">
        <f>COUNTIF(C4:C300,"w")</f>
        <v>69</v>
      </c>
      <c r="D307" s="7">
        <f>COUNTIF(D4:D300,"BM2")</f>
        <v>49</v>
      </c>
      <c r="E307" s="7">
        <f>COUNTIF(E4:E300,"GESO")</f>
        <v>73</v>
      </c>
      <c r="F307" s="7">
        <f>COUNTIF(F4:F300,"2")</f>
        <v>9</v>
      </c>
      <c r="G307" s="7">
        <f>COUNTIF(G4:G300,"Essstoerungen")</f>
        <v>6</v>
      </c>
      <c r="H307" s="7">
        <f>COUNTIF(H4:H300,"Freunde")</f>
        <v>69</v>
      </c>
      <c r="I307" s="7">
        <f>COUNTIF(I4:I300,"Freunde")</f>
        <v>87</v>
      </c>
      <c r="J307" s="7">
        <f>COUNTIF(J4:J300,"2")</f>
        <v>39</v>
      </c>
      <c r="K307" s="7">
        <f>COUNTIF(K4:K300,"2")</f>
        <v>6</v>
      </c>
      <c r="L307" s="7">
        <f>COUNTIF(L4:L300,"2")</f>
        <v>24</v>
      </c>
      <c r="M307" s="21"/>
    </row>
    <row r="308" spans="1:13" x14ac:dyDescent="0.25">
      <c r="A308" s="5" t="s">
        <v>162</v>
      </c>
      <c r="B308" s="7">
        <f>COUNTIF(B3:B299,"19-20")</f>
        <v>33</v>
      </c>
      <c r="C308" s="10" t="s">
        <v>163</v>
      </c>
      <c r="F308" s="7">
        <f>COUNTIF(F3:F299,"3")</f>
        <v>24</v>
      </c>
      <c r="G308" s="7">
        <f>COUNTIF(G3:G299,"ADHS")</f>
        <v>14</v>
      </c>
      <c r="H308" s="7">
        <f>COUNTIF(H3:H299,"Lehrperson")</f>
        <v>6</v>
      </c>
      <c r="I308" s="7">
        <f>COUNTIF(I3:I299,"Lehrperson")</f>
        <v>6</v>
      </c>
      <c r="J308" s="7">
        <f>COUNTIF(J3:J299,"3")</f>
        <v>36</v>
      </c>
      <c r="K308" s="7">
        <f>COUNTIF(K3:K299,"3")</f>
        <v>92</v>
      </c>
      <c r="L308" s="7">
        <f>COUNTIF(L3:L299,"3")</f>
        <v>67</v>
      </c>
      <c r="M308" s="21"/>
    </row>
    <row r="309" spans="1:13" x14ac:dyDescent="0.25">
      <c r="B309" s="5" t="s">
        <v>30</v>
      </c>
      <c r="C309" s="5" t="s">
        <v>154</v>
      </c>
      <c r="D309" s="5" t="s">
        <v>15</v>
      </c>
      <c r="E309" s="5" t="s">
        <v>16</v>
      </c>
      <c r="F309" s="5" t="s">
        <v>155</v>
      </c>
      <c r="G309" s="8" t="s">
        <v>50</v>
      </c>
      <c r="H309" s="6" t="s">
        <v>27</v>
      </c>
      <c r="I309" s="6" t="s">
        <v>27</v>
      </c>
      <c r="J309" s="5" t="s">
        <v>156</v>
      </c>
      <c r="K309" s="5" t="s">
        <v>157</v>
      </c>
      <c r="L309" s="5" t="s">
        <v>158</v>
      </c>
      <c r="M309" s="21"/>
    </row>
    <row r="310" spans="1:13" x14ac:dyDescent="0.25">
      <c r="B310" s="5" t="s">
        <v>13</v>
      </c>
      <c r="F310" s="5" t="s">
        <v>169</v>
      </c>
      <c r="G310" s="8" t="s">
        <v>170</v>
      </c>
      <c r="H310" s="6" t="s">
        <v>171</v>
      </c>
      <c r="I310" s="6" t="s">
        <v>171</v>
      </c>
      <c r="J310" s="5" t="s">
        <v>172</v>
      </c>
      <c r="K310" s="5" t="s">
        <v>173</v>
      </c>
      <c r="L310" s="5" t="s">
        <v>174</v>
      </c>
      <c r="M310" s="21"/>
    </row>
    <row r="311" spans="1:13" x14ac:dyDescent="0.25">
      <c r="B311" s="5" t="s">
        <v>20</v>
      </c>
      <c r="C311" s="9" t="s">
        <v>159</v>
      </c>
      <c r="F311" s="5" t="s">
        <v>160</v>
      </c>
      <c r="G311" s="8" t="s">
        <v>41</v>
      </c>
      <c r="H311" s="6" t="s">
        <v>53</v>
      </c>
      <c r="I311" s="6" t="s">
        <v>53</v>
      </c>
      <c r="J311" s="5" t="s">
        <v>161</v>
      </c>
      <c r="K311" s="5" t="s">
        <v>161</v>
      </c>
      <c r="L311" s="5" t="s">
        <v>161</v>
      </c>
      <c r="M311" s="21"/>
    </row>
    <row r="312" spans="1:13" x14ac:dyDescent="0.25">
      <c r="A312" s="7">
        <f>COUNT(A6:A302)</f>
        <v>121</v>
      </c>
      <c r="B312" s="5" t="s">
        <v>57</v>
      </c>
      <c r="C312" s="7" t="s">
        <v>164</v>
      </c>
      <c r="F312" s="5" t="s">
        <v>165</v>
      </c>
      <c r="G312" s="8" t="s">
        <v>37</v>
      </c>
      <c r="H312" s="6" t="s">
        <v>19</v>
      </c>
      <c r="I312" s="6" t="s">
        <v>19</v>
      </c>
      <c r="J312" s="5" t="s">
        <v>166</v>
      </c>
      <c r="K312" s="5" t="s">
        <v>167</v>
      </c>
      <c r="L312" s="5" t="s">
        <v>168</v>
      </c>
      <c r="M312" s="21"/>
    </row>
    <row r="313" spans="1:13" x14ac:dyDescent="0.25">
      <c r="B313" s="19"/>
      <c r="C313" s="20"/>
      <c r="D313" s="19"/>
      <c r="E313" s="19"/>
      <c r="F313" s="5" t="s">
        <v>175</v>
      </c>
      <c r="G313" s="5" t="s">
        <v>176</v>
      </c>
      <c r="H313" s="6" t="s">
        <v>26</v>
      </c>
      <c r="I313" s="6" t="s">
        <v>26</v>
      </c>
      <c r="J313" s="19"/>
      <c r="K313" s="21"/>
      <c r="L313" s="21"/>
      <c r="M313" s="21"/>
    </row>
    <row r="314" spans="1:13" x14ac:dyDescent="0.25">
      <c r="B314" s="19"/>
      <c r="C314" s="20"/>
      <c r="D314" s="19"/>
      <c r="E314" s="19"/>
      <c r="F314" s="7">
        <f>COUNTIF(F3:F299,"6")</f>
        <v>27</v>
      </c>
      <c r="G314" s="11" t="s">
        <v>124</v>
      </c>
      <c r="H314" s="7">
        <f>COUNTIF(H3:H299,"Arbeitgeber")</f>
        <v>5</v>
      </c>
      <c r="I314" s="7">
        <f>COUNTIF(I3:I299,"Arbeitgeber")</f>
        <v>2</v>
      </c>
      <c r="J314" s="19"/>
      <c r="K314" s="21"/>
      <c r="L314" s="21"/>
      <c r="M314" s="21"/>
    </row>
    <row r="315" spans="1:13" x14ac:dyDescent="0.25">
      <c r="B315" s="19"/>
      <c r="C315" s="20"/>
      <c r="D315" s="19"/>
      <c r="E315" s="19"/>
      <c r="F315" s="5" t="s">
        <v>177</v>
      </c>
      <c r="G315" s="11" t="s">
        <v>115</v>
      </c>
      <c r="H315" s="6" t="s">
        <v>178</v>
      </c>
      <c r="I315" s="6" t="s">
        <v>178</v>
      </c>
      <c r="J315" s="19"/>
      <c r="K315" s="21"/>
      <c r="L315" s="21"/>
      <c r="M315" s="21"/>
    </row>
    <row r="316" spans="1:13" x14ac:dyDescent="0.25">
      <c r="B316" s="19"/>
      <c r="C316" s="20"/>
      <c r="D316" s="19"/>
      <c r="E316" s="19"/>
      <c r="F316" s="7">
        <f>COUNTIF(F3:F299,"7")</f>
        <v>7</v>
      </c>
      <c r="G316" s="7" t="s">
        <v>75</v>
      </c>
      <c r="H316" s="7">
        <f>COUNTIF(H3:H299,"Psychologe")</f>
        <v>31</v>
      </c>
      <c r="I316" s="7">
        <f>COUNTIF(I3:I299,"Psychologe")</f>
        <v>60</v>
      </c>
      <c r="J316" s="19"/>
      <c r="K316" s="21"/>
      <c r="L316" s="21"/>
      <c r="M316" s="21"/>
    </row>
    <row r="317" spans="1:13" x14ac:dyDescent="0.25">
      <c r="B317" s="19"/>
      <c r="C317" s="20"/>
      <c r="D317" s="19"/>
      <c r="E317" s="19"/>
      <c r="F317" s="21"/>
      <c r="G317" s="7" t="s">
        <v>179</v>
      </c>
      <c r="H317" s="6" t="s">
        <v>39</v>
      </c>
      <c r="I317" s="6" t="s">
        <v>39</v>
      </c>
      <c r="J317" s="19"/>
      <c r="K317" s="21"/>
      <c r="L317" s="21"/>
      <c r="M317" s="21"/>
    </row>
    <row r="318" spans="1:13" x14ac:dyDescent="0.25">
      <c r="B318" s="19"/>
      <c r="C318" s="20"/>
      <c r="D318" s="19"/>
      <c r="E318" s="19"/>
      <c r="F318" s="21"/>
      <c r="G318" s="7" t="s">
        <v>33</v>
      </c>
      <c r="H318" s="7">
        <f>COUNTIF(H3:H299,"Hausarzt")</f>
        <v>15</v>
      </c>
      <c r="I318" s="7">
        <f>COUNTIF(I3:I299,"Hausarzt")</f>
        <v>16</v>
      </c>
      <c r="J318" s="19"/>
      <c r="K318" s="21"/>
      <c r="L318" s="21"/>
      <c r="M318" s="21"/>
    </row>
    <row r="319" spans="1:13" x14ac:dyDescent="0.25">
      <c r="B319" s="2"/>
      <c r="C319" s="3"/>
      <c r="D319" s="2"/>
      <c r="E319" s="2"/>
      <c r="G319" s="7" t="s">
        <v>137</v>
      </c>
      <c r="H319" s="6" t="s">
        <v>180</v>
      </c>
      <c r="I319" s="9" t="s">
        <v>17</v>
      </c>
      <c r="J319" s="2"/>
    </row>
    <row r="320" spans="1:13" x14ac:dyDescent="0.25">
      <c r="B320" s="2"/>
      <c r="C320" s="3"/>
      <c r="D320" s="2"/>
      <c r="E320" s="2"/>
      <c r="H320" s="7">
        <f>COUNTIF(H3:H299,"noch nie")</f>
        <v>33</v>
      </c>
      <c r="I320" s="7">
        <f>COUNTIF(I3:I299,"keine")</f>
        <v>12</v>
      </c>
    </row>
    <row r="321" spans="1:10" x14ac:dyDescent="0.25">
      <c r="C321" s="2"/>
      <c r="D321" s="3"/>
      <c r="E321" s="2"/>
      <c r="F321" s="2"/>
      <c r="G321" s="2"/>
      <c r="H321" s="6" t="s">
        <v>159</v>
      </c>
      <c r="I321" s="6" t="s">
        <v>159</v>
      </c>
      <c r="J321" s="2"/>
    </row>
    <row r="322" spans="1:10" x14ac:dyDescent="0.25">
      <c r="C322" s="2"/>
      <c r="D322" s="3"/>
      <c r="E322" s="2"/>
      <c r="F322" s="2"/>
      <c r="G322" s="2"/>
      <c r="H322" s="17" t="s">
        <v>181</v>
      </c>
      <c r="I322" s="7" t="s">
        <v>128</v>
      </c>
      <c r="J322" s="2"/>
    </row>
    <row r="323" spans="1:10" x14ac:dyDescent="0.25">
      <c r="C323" s="2"/>
      <c r="D323" s="3"/>
      <c r="E323" s="2"/>
      <c r="F323" s="2"/>
      <c r="G323" s="2"/>
      <c r="H323" s="18">
        <v>147</v>
      </c>
      <c r="I323" s="7" t="s">
        <v>182</v>
      </c>
    </row>
    <row r="324" spans="1:10" x14ac:dyDescent="0.25">
      <c r="C324" s="2"/>
      <c r="D324" s="3"/>
      <c r="E324" s="2"/>
      <c r="F324" s="2"/>
      <c r="H324" s="7" t="s">
        <v>183</v>
      </c>
      <c r="I324" s="7" t="s">
        <v>62</v>
      </c>
    </row>
    <row r="325" spans="1:10" x14ac:dyDescent="0.25">
      <c r="C325" s="2"/>
      <c r="D325" s="3"/>
      <c r="E325" s="2"/>
      <c r="F325" s="2"/>
      <c r="H325" s="7" t="s">
        <v>77</v>
      </c>
      <c r="I325" s="7"/>
    </row>
    <row r="326" spans="1:10" x14ac:dyDescent="0.25">
      <c r="C326" s="2"/>
      <c r="D326" s="3"/>
      <c r="E326" s="2"/>
      <c r="F326" s="2"/>
      <c r="H326" s="7" t="s">
        <v>106</v>
      </c>
      <c r="I326" s="7"/>
    </row>
    <row r="327" spans="1:10" x14ac:dyDescent="0.25">
      <c r="C327" s="2"/>
      <c r="H327" s="7" t="s">
        <v>184</v>
      </c>
      <c r="I327" s="7"/>
    </row>
    <row r="328" spans="1:10" ht="18" x14ac:dyDescent="0.3">
      <c r="A328" s="4"/>
      <c r="H328" s="7" t="s">
        <v>90</v>
      </c>
      <c r="I328" s="7"/>
    </row>
    <row r="330" spans="1:10" x14ac:dyDescent="0.25">
      <c r="A330" s="2"/>
    </row>
    <row r="331" spans="1:10" x14ac:dyDescent="0.25">
      <c r="A331" s="2"/>
    </row>
    <row r="332" spans="1:10" x14ac:dyDescent="0.25">
      <c r="A332" s="2"/>
    </row>
    <row r="333" spans="1:10" x14ac:dyDescent="0.25">
      <c r="A333" s="2"/>
    </row>
    <row r="335" spans="1:10" ht="18" x14ac:dyDescent="0.3">
      <c r="A335" s="4"/>
    </row>
    <row r="337" spans="1:6" x14ac:dyDescent="0.25">
      <c r="A337" s="2"/>
    </row>
    <row r="338" spans="1:6" x14ac:dyDescent="0.25">
      <c r="A338" s="2"/>
    </row>
    <row r="340" spans="1:6" ht="18" x14ac:dyDescent="0.3">
      <c r="A340" s="4"/>
    </row>
    <row r="342" spans="1:6" x14ac:dyDescent="0.25">
      <c r="A342" s="2"/>
    </row>
    <row r="343" spans="1:6" x14ac:dyDescent="0.25">
      <c r="A343" s="2"/>
    </row>
    <row r="344" spans="1:6" x14ac:dyDescent="0.25">
      <c r="A344" s="2"/>
    </row>
    <row r="346" spans="1:6" ht="18" x14ac:dyDescent="0.3">
      <c r="A346" s="4"/>
    </row>
    <row r="348" spans="1:6" x14ac:dyDescent="0.25">
      <c r="A348" s="2"/>
    </row>
    <row r="349" spans="1:6" x14ac:dyDescent="0.25">
      <c r="A349" s="2"/>
      <c r="C349" s="3"/>
      <c r="D349" s="2"/>
      <c r="E349" s="2"/>
    </row>
    <row r="350" spans="1:6" x14ac:dyDescent="0.25">
      <c r="A350" s="2"/>
      <c r="D350" s="3"/>
      <c r="E350" s="2"/>
      <c r="F350" s="2"/>
    </row>
    <row r="351" spans="1:6" x14ac:dyDescent="0.25">
      <c r="A351" s="2"/>
      <c r="D351" s="3"/>
      <c r="E351" s="2"/>
      <c r="F351" s="2"/>
    </row>
    <row r="352" spans="1:6" x14ac:dyDescent="0.25">
      <c r="A352" s="2"/>
      <c r="D352" s="3"/>
      <c r="E352" s="2"/>
      <c r="F352" s="2"/>
    </row>
    <row r="353" spans="1:6" x14ac:dyDescent="0.25">
      <c r="A353" s="2"/>
      <c r="D353" s="3"/>
      <c r="E353" s="2"/>
      <c r="F353" s="2"/>
    </row>
    <row r="354" spans="1:6" x14ac:dyDescent="0.25">
      <c r="A354" s="2"/>
      <c r="D354" s="3"/>
      <c r="E354" s="2"/>
      <c r="F354" s="2"/>
    </row>
    <row r="355" spans="1:6" x14ac:dyDescent="0.25">
      <c r="A355" s="2"/>
      <c r="D355" s="3"/>
      <c r="E355" s="2"/>
      <c r="F355" s="2"/>
    </row>
    <row r="356" spans="1:6" x14ac:dyDescent="0.25">
      <c r="A356" s="2"/>
      <c r="D356" s="3"/>
      <c r="E356" s="2"/>
      <c r="F356" s="2"/>
    </row>
    <row r="357" spans="1:6" x14ac:dyDescent="0.25">
      <c r="A357" s="2"/>
      <c r="D357" s="3"/>
      <c r="E357" s="2"/>
      <c r="F357" s="2"/>
    </row>
    <row r="358" spans="1:6" x14ac:dyDescent="0.25">
      <c r="A358" s="2"/>
      <c r="D358" s="3"/>
      <c r="E358" s="2"/>
      <c r="F358" s="2"/>
    </row>
    <row r="359" spans="1:6" x14ac:dyDescent="0.25">
      <c r="A359" s="2"/>
      <c r="D359" s="3"/>
      <c r="E359" s="2"/>
      <c r="F359" s="2"/>
    </row>
    <row r="360" spans="1:6" x14ac:dyDescent="0.25">
      <c r="D360" s="3"/>
      <c r="E360" s="2"/>
      <c r="F360" s="2"/>
    </row>
    <row r="361" spans="1:6" x14ac:dyDescent="0.25">
      <c r="A361" s="2"/>
      <c r="D361" s="3"/>
      <c r="E361" s="2"/>
      <c r="F361" s="2"/>
    </row>
    <row r="362" spans="1:6" x14ac:dyDescent="0.25">
      <c r="D362" s="3"/>
      <c r="E362" s="2"/>
      <c r="F362" s="2"/>
    </row>
    <row r="363" spans="1:6" x14ac:dyDescent="0.25">
      <c r="D363" s="3"/>
      <c r="E363" s="2"/>
      <c r="F363" s="2"/>
    </row>
    <row r="364" spans="1:6" x14ac:dyDescent="0.25">
      <c r="D364" s="3"/>
      <c r="E364" s="2"/>
      <c r="F364" s="2"/>
    </row>
    <row r="365" spans="1:6" x14ac:dyDescent="0.25">
      <c r="D365" s="3"/>
      <c r="E365" s="2"/>
      <c r="F365" s="2"/>
    </row>
    <row r="366" spans="1:6" x14ac:dyDescent="0.25">
      <c r="D366" s="3"/>
      <c r="E366" s="2"/>
      <c r="F366" s="2"/>
    </row>
    <row r="367" spans="1:6" x14ac:dyDescent="0.25">
      <c r="D367" s="3"/>
      <c r="E367" s="2"/>
      <c r="F367" s="2"/>
    </row>
    <row r="368" spans="1:6" x14ac:dyDescent="0.25">
      <c r="D368" s="3"/>
      <c r="E368" s="2"/>
      <c r="F368" s="2"/>
    </row>
    <row r="369" spans="4:6" x14ac:dyDescent="0.25">
      <c r="D369" s="3"/>
      <c r="E369" s="2"/>
      <c r="F369" s="2"/>
    </row>
    <row r="370" spans="4:6" x14ac:dyDescent="0.25">
      <c r="D370" s="3"/>
      <c r="E370" s="2"/>
      <c r="F370" s="2"/>
    </row>
    <row r="371" spans="4:6" x14ac:dyDescent="0.25">
      <c r="D371" s="3"/>
      <c r="E371" s="2"/>
      <c r="F371" s="2"/>
    </row>
    <row r="372" spans="4:6" x14ac:dyDescent="0.25">
      <c r="D372" s="3"/>
      <c r="E372" s="2"/>
      <c r="F372" s="2"/>
    </row>
    <row r="373" spans="4:6" x14ac:dyDescent="0.25">
      <c r="D373" s="3"/>
      <c r="E373" s="2"/>
      <c r="F373" s="2"/>
    </row>
    <row r="374" spans="4:6" x14ac:dyDescent="0.25">
      <c r="D374" s="3"/>
      <c r="E374" s="2"/>
      <c r="F374" s="2"/>
    </row>
    <row r="375" spans="4:6" x14ac:dyDescent="0.25">
      <c r="D375" s="3"/>
      <c r="E375" s="2"/>
      <c r="F375" s="2"/>
    </row>
    <row r="376" spans="4:6" x14ac:dyDescent="0.25">
      <c r="D376" s="3"/>
      <c r="E376" s="2"/>
      <c r="F376" s="2"/>
    </row>
    <row r="377" spans="4:6" x14ac:dyDescent="0.25">
      <c r="D377" s="3"/>
      <c r="E377" s="2"/>
      <c r="F377" s="2"/>
    </row>
    <row r="378" spans="4:6" x14ac:dyDescent="0.25">
      <c r="D378" s="3"/>
      <c r="E378" s="2"/>
      <c r="F378" s="2"/>
    </row>
    <row r="379" spans="4:6" x14ac:dyDescent="0.25">
      <c r="D379" s="3"/>
      <c r="E379" s="2"/>
      <c r="F379" s="2"/>
    </row>
    <row r="380" spans="4:6" x14ac:dyDescent="0.25">
      <c r="D380" s="3"/>
      <c r="E380" s="2"/>
      <c r="F380" s="2"/>
    </row>
    <row r="381" spans="4:6" x14ac:dyDescent="0.25">
      <c r="D381" s="3"/>
      <c r="E381" s="2"/>
      <c r="F381" s="2"/>
    </row>
    <row r="382" spans="4:6" x14ac:dyDescent="0.25">
      <c r="D382" s="3"/>
      <c r="E382" s="2"/>
      <c r="F382" s="2"/>
    </row>
    <row r="383" spans="4:6" x14ac:dyDescent="0.25">
      <c r="D383" s="3"/>
      <c r="E383" s="2"/>
      <c r="F383" s="2"/>
    </row>
    <row r="384" spans="4:6" x14ac:dyDescent="0.25">
      <c r="D384" s="3"/>
      <c r="E384" s="2"/>
      <c r="F384" s="2"/>
    </row>
    <row r="385" spans="4:6" x14ac:dyDescent="0.25">
      <c r="D385" s="3"/>
      <c r="E385" s="2"/>
      <c r="F385" s="2"/>
    </row>
    <row r="386" spans="4:6" x14ac:dyDescent="0.25">
      <c r="D386" s="3"/>
      <c r="E386" s="2"/>
      <c r="F386" s="2"/>
    </row>
    <row r="387" spans="4:6" x14ac:dyDescent="0.25">
      <c r="D387" s="3"/>
      <c r="E387" s="2"/>
      <c r="F387" s="2"/>
    </row>
    <row r="388" spans="4:6" x14ac:dyDescent="0.25">
      <c r="D388" s="3"/>
      <c r="E388" s="2"/>
      <c r="F388" s="2"/>
    </row>
    <row r="389" spans="4:6" x14ac:dyDescent="0.25">
      <c r="D389" s="3"/>
      <c r="E389" s="2"/>
      <c r="F389" s="2"/>
    </row>
    <row r="390" spans="4:6" x14ac:dyDescent="0.25">
      <c r="D390" s="3"/>
      <c r="E390" s="2"/>
      <c r="F390" s="2"/>
    </row>
    <row r="391" spans="4:6" x14ac:dyDescent="0.25">
      <c r="D391" s="3"/>
      <c r="E391" s="2"/>
      <c r="F391" s="2"/>
    </row>
    <row r="392" spans="4:6" x14ac:dyDescent="0.25">
      <c r="D392" s="3"/>
      <c r="E392" s="2"/>
      <c r="F392" s="2"/>
    </row>
    <row r="393" spans="4:6" x14ac:dyDescent="0.25">
      <c r="D393" s="3"/>
      <c r="E393" s="2"/>
      <c r="F393" s="2"/>
    </row>
    <row r="394" spans="4:6" x14ac:dyDescent="0.25">
      <c r="D394" s="3"/>
      <c r="E394" s="2"/>
      <c r="F394" s="2"/>
    </row>
    <row r="395" spans="4:6" x14ac:dyDescent="0.25">
      <c r="D395" s="3"/>
      <c r="E395" s="2"/>
      <c r="F395" s="2"/>
    </row>
    <row r="396" spans="4:6" x14ac:dyDescent="0.25">
      <c r="D396" s="3"/>
      <c r="E396" s="2"/>
      <c r="F396" s="2"/>
    </row>
    <row r="397" spans="4:6" x14ac:dyDescent="0.25">
      <c r="D397" s="3"/>
      <c r="E397" s="2"/>
      <c r="F397" s="2"/>
    </row>
    <row r="398" spans="4:6" x14ac:dyDescent="0.25">
      <c r="D398" s="3"/>
      <c r="E398" s="2"/>
      <c r="F398" s="2"/>
    </row>
    <row r="399" spans="4:6" x14ac:dyDescent="0.25">
      <c r="D399" s="3"/>
      <c r="E399" s="2"/>
      <c r="F399" s="2"/>
    </row>
    <row r="400" spans="4:6" x14ac:dyDescent="0.25">
      <c r="D400" s="3"/>
      <c r="E400" s="2"/>
      <c r="F400" s="2"/>
    </row>
    <row r="401" spans="4:6" x14ac:dyDescent="0.25">
      <c r="D401" s="3"/>
      <c r="E401" s="2"/>
      <c r="F401" s="2"/>
    </row>
    <row r="402" spans="4:6" x14ac:dyDescent="0.25">
      <c r="D402" s="3"/>
      <c r="E402" s="2"/>
      <c r="F402" s="2"/>
    </row>
    <row r="403" spans="4:6" x14ac:dyDescent="0.25">
      <c r="D403" s="3"/>
      <c r="E403" s="2"/>
      <c r="F403" s="2"/>
    </row>
    <row r="404" spans="4:6" x14ac:dyDescent="0.25">
      <c r="D404" s="3"/>
      <c r="E404" s="2"/>
      <c r="F404" s="2"/>
    </row>
    <row r="405" spans="4:6" x14ac:dyDescent="0.25">
      <c r="D405" s="3"/>
      <c r="E405" s="2"/>
      <c r="F405" s="2"/>
    </row>
    <row r="406" spans="4:6" x14ac:dyDescent="0.25">
      <c r="D406" s="3"/>
      <c r="E406" s="2"/>
      <c r="F406" s="2"/>
    </row>
    <row r="407" spans="4:6" x14ac:dyDescent="0.25">
      <c r="D407" s="3"/>
      <c r="E407" s="2"/>
      <c r="F407" s="2"/>
    </row>
    <row r="408" spans="4:6" x14ac:dyDescent="0.25">
      <c r="D408" s="3"/>
      <c r="E408" s="2"/>
      <c r="F408" s="2"/>
    </row>
    <row r="409" spans="4:6" x14ac:dyDescent="0.25">
      <c r="D409" s="3"/>
      <c r="E409" s="2"/>
      <c r="F409" s="2"/>
    </row>
    <row r="410" spans="4:6" x14ac:dyDescent="0.25">
      <c r="D410" s="3"/>
      <c r="E410" s="2"/>
      <c r="F410" s="2"/>
    </row>
    <row r="411" spans="4:6" x14ac:dyDescent="0.25">
      <c r="D411" s="3"/>
      <c r="E411" s="2"/>
      <c r="F411" s="2"/>
    </row>
    <row r="412" spans="4:6" x14ac:dyDescent="0.25">
      <c r="D412" s="3"/>
      <c r="E412" s="2"/>
      <c r="F412" s="2"/>
    </row>
    <row r="413" spans="4:6" x14ac:dyDescent="0.25">
      <c r="D413" s="3"/>
      <c r="E413" s="2"/>
      <c r="F413" s="2"/>
    </row>
    <row r="414" spans="4:6" x14ac:dyDescent="0.25">
      <c r="D414" s="3"/>
      <c r="E414" s="2"/>
      <c r="F414" s="2"/>
    </row>
    <row r="415" spans="4:6" x14ac:dyDescent="0.25">
      <c r="D415" s="3"/>
      <c r="E415" s="2"/>
      <c r="F415" s="2"/>
    </row>
    <row r="416" spans="4:6" x14ac:dyDescent="0.25">
      <c r="D416" s="3"/>
      <c r="E416" s="2"/>
      <c r="F416" s="2"/>
    </row>
    <row r="417" spans="4:6" x14ac:dyDescent="0.25">
      <c r="D417" s="3"/>
      <c r="E417" s="2"/>
      <c r="F417" s="2"/>
    </row>
    <row r="418" spans="4:6" x14ac:dyDescent="0.25">
      <c r="D418" s="3"/>
      <c r="E418" s="2"/>
      <c r="F418" s="2"/>
    </row>
    <row r="419" spans="4:6" x14ac:dyDescent="0.25">
      <c r="D419" s="3"/>
      <c r="E419" s="2"/>
      <c r="F419" s="2"/>
    </row>
    <row r="420" spans="4:6" x14ac:dyDescent="0.25">
      <c r="D420" s="3"/>
      <c r="E420" s="2"/>
      <c r="F420" s="2"/>
    </row>
    <row r="421" spans="4:6" x14ac:dyDescent="0.25">
      <c r="D421" s="3"/>
      <c r="E421" s="2"/>
      <c r="F421" s="2"/>
    </row>
    <row r="422" spans="4:6" x14ac:dyDescent="0.25">
      <c r="D422" s="3"/>
      <c r="E422" s="2"/>
      <c r="F422" s="2"/>
    </row>
    <row r="423" spans="4:6" x14ac:dyDescent="0.25">
      <c r="D423" s="3"/>
      <c r="E423" s="2"/>
      <c r="F423" s="2"/>
    </row>
    <row r="424" spans="4:6" x14ac:dyDescent="0.25">
      <c r="D424" s="3"/>
      <c r="E424" s="2"/>
      <c r="F424" s="2"/>
    </row>
    <row r="425" spans="4:6" x14ac:dyDescent="0.25">
      <c r="D425" s="3"/>
      <c r="E425" s="2"/>
      <c r="F425" s="2"/>
    </row>
    <row r="426" spans="4:6" x14ac:dyDescent="0.25">
      <c r="D426" s="3"/>
      <c r="E426" s="2"/>
      <c r="F426" s="2"/>
    </row>
    <row r="427" spans="4:6" x14ac:dyDescent="0.25">
      <c r="D427" s="3"/>
      <c r="E427" s="2"/>
      <c r="F427" s="2"/>
    </row>
    <row r="428" spans="4:6" x14ac:dyDescent="0.25">
      <c r="D428" s="3"/>
      <c r="E428" s="2"/>
      <c r="F428" s="2"/>
    </row>
    <row r="429" spans="4:6" x14ac:dyDescent="0.25">
      <c r="D429" s="3"/>
      <c r="E429" s="2"/>
      <c r="F429" s="2"/>
    </row>
    <row r="430" spans="4:6" x14ac:dyDescent="0.25">
      <c r="D430" s="3"/>
      <c r="E430" s="2"/>
      <c r="F430" s="2"/>
    </row>
    <row r="431" spans="4:6" x14ac:dyDescent="0.25">
      <c r="D431" s="3"/>
      <c r="E431" s="2"/>
      <c r="F431" s="2"/>
    </row>
    <row r="432" spans="4:6" x14ac:dyDescent="0.25">
      <c r="D432" s="3"/>
      <c r="E432" s="2"/>
      <c r="F432" s="2"/>
    </row>
    <row r="433" spans="4:6" x14ac:dyDescent="0.25">
      <c r="D433" s="3"/>
      <c r="E433" s="2"/>
      <c r="F433" s="2"/>
    </row>
    <row r="434" spans="4:6" x14ac:dyDescent="0.25">
      <c r="D434" s="3"/>
      <c r="E434" s="2"/>
      <c r="F434" s="2"/>
    </row>
    <row r="435" spans="4:6" x14ac:dyDescent="0.25">
      <c r="D435" s="3"/>
      <c r="E435" s="2"/>
      <c r="F435" s="2"/>
    </row>
    <row r="436" spans="4:6" x14ac:dyDescent="0.25">
      <c r="D436" s="3"/>
      <c r="E436" s="2"/>
      <c r="F436" s="2"/>
    </row>
    <row r="437" spans="4:6" x14ac:dyDescent="0.25">
      <c r="D437" s="3"/>
      <c r="E437" s="2"/>
      <c r="F437" s="2"/>
    </row>
    <row r="438" spans="4:6" x14ac:dyDescent="0.25">
      <c r="D438" s="3"/>
      <c r="E438" s="2"/>
      <c r="F438" s="2"/>
    </row>
    <row r="439" spans="4:6" x14ac:dyDescent="0.25">
      <c r="D439" s="3"/>
      <c r="E439" s="2"/>
      <c r="F439" s="2"/>
    </row>
    <row r="440" spans="4:6" x14ac:dyDescent="0.25">
      <c r="D440" s="3"/>
      <c r="E440" s="2"/>
      <c r="F440" s="2"/>
    </row>
    <row r="441" spans="4:6" x14ac:dyDescent="0.25">
      <c r="D441" s="3"/>
      <c r="E441" s="2"/>
      <c r="F441" s="2"/>
    </row>
    <row r="442" spans="4:6" x14ac:dyDescent="0.25">
      <c r="D442" s="3"/>
      <c r="E442" s="2"/>
      <c r="F442" s="2"/>
    </row>
    <row r="443" spans="4:6" x14ac:dyDescent="0.25">
      <c r="D443" s="3"/>
      <c r="E443" s="2"/>
      <c r="F443" s="2"/>
    </row>
    <row r="444" spans="4:6" x14ac:dyDescent="0.25">
      <c r="D444" s="3"/>
      <c r="E444" s="2"/>
      <c r="F444" s="2"/>
    </row>
    <row r="445" spans="4:6" x14ac:dyDescent="0.25">
      <c r="D445" s="3"/>
      <c r="E445" s="2"/>
      <c r="F445" s="2"/>
    </row>
    <row r="446" spans="4:6" x14ac:dyDescent="0.25">
      <c r="D446" s="3"/>
      <c r="E446" s="2"/>
      <c r="F446" s="2"/>
    </row>
    <row r="447" spans="4:6" x14ac:dyDescent="0.25">
      <c r="D447" s="3"/>
      <c r="E447" s="2"/>
      <c r="F447" s="2"/>
    </row>
    <row r="448" spans="4:6" x14ac:dyDescent="0.25">
      <c r="D448" s="3"/>
      <c r="E448" s="2"/>
      <c r="F448" s="2"/>
    </row>
    <row r="449" spans="4:6" x14ac:dyDescent="0.25">
      <c r="D449" s="3"/>
      <c r="E449" s="2"/>
      <c r="F449" s="2"/>
    </row>
    <row r="450" spans="4:6" x14ac:dyDescent="0.25">
      <c r="D450" s="3"/>
      <c r="E450" s="2"/>
      <c r="F450" s="2"/>
    </row>
    <row r="451" spans="4:6" x14ac:dyDescent="0.25">
      <c r="D451" s="3"/>
      <c r="E451" s="2"/>
      <c r="F451" s="2"/>
    </row>
    <row r="452" spans="4:6" x14ac:dyDescent="0.25">
      <c r="D452" s="3"/>
      <c r="E452" s="2"/>
      <c r="F452" s="2"/>
    </row>
    <row r="453" spans="4:6" x14ac:dyDescent="0.25">
      <c r="D453" s="3"/>
      <c r="E453" s="2"/>
      <c r="F453" s="2"/>
    </row>
    <row r="454" spans="4:6" x14ac:dyDescent="0.25">
      <c r="D454" s="3"/>
      <c r="E454" s="2"/>
      <c r="F454" s="2"/>
    </row>
    <row r="455" spans="4:6" x14ac:dyDescent="0.25">
      <c r="D455" s="3"/>
      <c r="E455" s="2"/>
      <c r="F455" s="2"/>
    </row>
    <row r="456" spans="4:6" x14ac:dyDescent="0.25">
      <c r="D456" s="3"/>
      <c r="E456" s="2"/>
      <c r="F456" s="2"/>
    </row>
    <row r="457" spans="4:6" x14ac:dyDescent="0.25">
      <c r="D457" s="3"/>
      <c r="E457" s="2"/>
      <c r="F457" s="2"/>
    </row>
    <row r="458" spans="4:6" x14ac:dyDescent="0.25">
      <c r="D458" s="3"/>
      <c r="E458" s="2"/>
      <c r="F458" s="2"/>
    </row>
    <row r="459" spans="4:6" x14ac:dyDescent="0.25">
      <c r="D459" s="3"/>
      <c r="E459" s="2"/>
      <c r="F459" s="2"/>
    </row>
    <row r="460" spans="4:6" x14ac:dyDescent="0.25">
      <c r="D460" s="3"/>
      <c r="E460" s="2"/>
      <c r="F460" s="2"/>
    </row>
    <row r="461" spans="4:6" x14ac:dyDescent="0.25">
      <c r="D461" s="3"/>
      <c r="E461" s="2"/>
      <c r="F461" s="2"/>
    </row>
    <row r="462" spans="4:6" x14ac:dyDescent="0.25">
      <c r="D462" s="3"/>
      <c r="E462" s="2"/>
      <c r="F462" s="2"/>
    </row>
  </sheetData>
  <autoFilter ref="A303:L328" xr:uid="{00000000-0001-0000-0000-000000000000}"/>
  <sortState xmlns:xlrd2="http://schemas.microsoft.com/office/spreadsheetml/2017/richdata2" ref="A304:L328">
    <sortCondition ref="L313:L328"/>
  </sortState>
  <hyperlinks>
    <hyperlink ref="A4" r:id="rId1" display="https://www.umfrageonline.ch/?url=result_det&amp;uid=2775127&amp;f_rid=87827369" xr:uid="{00000000-0004-0000-0000-000000000000}"/>
    <hyperlink ref="A5" r:id="rId2" display="https://www.umfrageonline.ch/?url=result_det&amp;uid=2775127&amp;f_rid=87828386" xr:uid="{00000000-0004-0000-0000-000001000000}"/>
    <hyperlink ref="A8" r:id="rId3" display="https://www.umfrageonline.ch/?url=result_det&amp;uid=2775127&amp;f_rid=87829986" xr:uid="{00000000-0004-0000-0000-000002000000}"/>
    <hyperlink ref="A9" r:id="rId4" display="https://www.umfrageonline.ch/?url=result_det&amp;uid=2775127&amp;f_rid=87829969" xr:uid="{00000000-0004-0000-0000-000003000000}"/>
    <hyperlink ref="A10" r:id="rId5" display="https://www.umfrageonline.ch/?url=result_det&amp;uid=2775127&amp;f_rid=87830497" xr:uid="{00000000-0004-0000-0000-000004000000}"/>
    <hyperlink ref="A13" r:id="rId6" display="https://www.umfrageonline.ch/?url=result_det&amp;uid=2775127&amp;f_rid=87830581" xr:uid="{00000000-0004-0000-0000-000005000000}"/>
    <hyperlink ref="A15" r:id="rId7" display="https://www.umfrageonline.ch/?url=result_det&amp;uid=2775127&amp;f_rid=87831311" xr:uid="{00000000-0004-0000-0000-000006000000}"/>
    <hyperlink ref="A20" r:id="rId8" display="https://www.umfrageonline.ch/?url=result_det&amp;uid=2775127&amp;f_rid=87834280" xr:uid="{00000000-0004-0000-0000-000007000000}"/>
    <hyperlink ref="A22" r:id="rId9" display="https://www.umfrageonline.ch/?url=result_det&amp;uid=2775127&amp;f_rid=87834346" xr:uid="{00000000-0004-0000-0000-000008000000}"/>
    <hyperlink ref="A23" r:id="rId10" display="https://www.umfrageonline.ch/?url=result_det&amp;uid=2775127&amp;f_rid=87834768" xr:uid="{00000000-0004-0000-0000-000009000000}"/>
    <hyperlink ref="A25" r:id="rId11" display="https://www.umfrageonline.ch/?url=result_det&amp;uid=2775127&amp;f_rid=87835173" xr:uid="{00000000-0004-0000-0000-00000A000000}"/>
    <hyperlink ref="A26" r:id="rId12" display="https://www.umfrageonline.ch/?url=result_det&amp;uid=2775127&amp;f_rid=87836133" xr:uid="{00000000-0004-0000-0000-00000B000000}"/>
    <hyperlink ref="A28" r:id="rId13" display="https://www.umfrageonline.ch/?url=result_det&amp;uid=2775127&amp;f_rid=87836304" xr:uid="{00000000-0004-0000-0000-00000C000000}"/>
    <hyperlink ref="A31" r:id="rId14" display="https://www.umfrageonline.ch/?url=result_det&amp;uid=2775127&amp;f_rid=87839014" xr:uid="{00000000-0004-0000-0000-00000D000000}"/>
    <hyperlink ref="A34" r:id="rId15" display="https://www.umfrageonline.ch/?url=result_det&amp;uid=2775127&amp;f_rid=87839109" xr:uid="{00000000-0004-0000-0000-00000E000000}"/>
    <hyperlink ref="A35" r:id="rId16" display="https://www.umfrageonline.ch/?url=result_det&amp;uid=2775127&amp;f_rid=87839085" xr:uid="{00000000-0004-0000-0000-00000F000000}"/>
    <hyperlink ref="A36" r:id="rId17" display="https://www.umfrageonline.ch/?url=result_det&amp;uid=2775127&amp;f_rid=87839423" xr:uid="{00000000-0004-0000-0000-000010000000}"/>
    <hyperlink ref="A37" r:id="rId18" display="https://www.umfrageonline.ch/?url=result_det&amp;uid=2775127&amp;f_rid=87839628" xr:uid="{00000000-0004-0000-0000-000011000000}"/>
    <hyperlink ref="A40" r:id="rId19" display="https://www.umfrageonline.ch/?url=result_det&amp;uid=2775127&amp;f_rid=87839682" xr:uid="{00000000-0004-0000-0000-000012000000}"/>
    <hyperlink ref="A42" r:id="rId20" display="https://www.umfrageonline.ch/?url=result_det&amp;uid=2775127&amp;f_rid=87839875" xr:uid="{00000000-0004-0000-0000-000013000000}"/>
    <hyperlink ref="A44" r:id="rId21" display="https://www.umfrageonline.ch/?url=result_det&amp;uid=2775127&amp;f_rid=87839881" xr:uid="{00000000-0004-0000-0000-000014000000}"/>
    <hyperlink ref="A3" r:id="rId22" display="https://www.umfrageonline.ch/?url=result_det&amp;uid=2775127&amp;f_rid=87824442" xr:uid="{00000000-0004-0000-0000-000015000000}"/>
    <hyperlink ref="A45" r:id="rId23" display="https://www.umfrageonline.ch/?url=result_det&amp;uid=2775127&amp;f_rid=88017003" xr:uid="{00000000-0004-0000-0000-000016000000}"/>
    <hyperlink ref="A46" r:id="rId24" display="https://www.umfrageonline.ch/?url=result_det&amp;uid=2775127&amp;f_rid=87824442" xr:uid="{00000000-0004-0000-0000-000017000000}"/>
    <hyperlink ref="A50" r:id="rId25" display="https://www.umfrageonline.ch/?url=result_det&amp;uid=2775127&amp;f_rid=87844038" xr:uid="{00000000-0004-0000-0000-000018000000}"/>
    <hyperlink ref="A52" r:id="rId26" display="https://www.umfrageonline.ch/?url=result_det&amp;uid=2775127&amp;f_rid=87844687" xr:uid="{00000000-0004-0000-0000-000019000000}"/>
    <hyperlink ref="A56" r:id="rId27" display="https://www.umfrageonline.ch/?url=result_det&amp;uid=2775127&amp;f_rid=87844608" xr:uid="{00000000-0004-0000-0000-00001A000000}"/>
    <hyperlink ref="A62" r:id="rId28" display="https://www.umfrageonline.ch/?url=result_det&amp;uid=2775127&amp;f_rid=87844982" xr:uid="{00000000-0004-0000-0000-00001B000000}"/>
    <hyperlink ref="A64" r:id="rId29" display="https://www.umfrageonline.ch/?url=result_det&amp;uid=2775127&amp;f_rid=87848230" xr:uid="{00000000-0004-0000-0000-00001C000000}"/>
    <hyperlink ref="A68" r:id="rId30" display="https://www.umfrageonline.ch/?url=result_det&amp;uid=2775127&amp;f_rid=87850743" xr:uid="{00000000-0004-0000-0000-00001D000000}"/>
    <hyperlink ref="A71" r:id="rId31" display="https://www.umfrageonline.ch/?url=result_det&amp;uid=2775127&amp;f_rid=87851051" xr:uid="{00000000-0004-0000-0000-00001E000000}"/>
    <hyperlink ref="A73" r:id="rId32" display="https://www.umfrageonline.ch/?url=result_det&amp;uid=2775127&amp;f_rid=87853395" xr:uid="{00000000-0004-0000-0000-00001F000000}"/>
    <hyperlink ref="A74" r:id="rId33" display="https://www.umfrageonline.ch/?url=result_det&amp;uid=2775127&amp;f_rid=87859600" xr:uid="{00000000-0004-0000-0000-000020000000}"/>
    <hyperlink ref="A77" r:id="rId34" display="https://www.umfrageonline.ch/?url=result_det&amp;uid=2775127&amp;f_rid=87861200" xr:uid="{00000000-0004-0000-0000-000021000000}"/>
    <hyperlink ref="A79" r:id="rId35" display="https://www.umfrageonline.ch/?url=result_det&amp;uid=2775127&amp;f_rid=87863322" xr:uid="{00000000-0004-0000-0000-000022000000}"/>
    <hyperlink ref="A82" r:id="rId36" display="https://www.umfrageonline.ch/?url=result_det&amp;uid=2775127&amp;f_rid=87868310" xr:uid="{00000000-0004-0000-0000-000023000000}"/>
    <hyperlink ref="A84" r:id="rId37" display="https://www.umfrageonline.ch/?url=result_det&amp;uid=2775127&amp;f_rid=87871713" xr:uid="{00000000-0004-0000-0000-000024000000}"/>
    <hyperlink ref="A85" r:id="rId38" display="https://www.umfrageonline.ch/?url=result_det&amp;uid=2775127&amp;f_rid=87871778" xr:uid="{00000000-0004-0000-0000-000025000000}"/>
    <hyperlink ref="A86" r:id="rId39" display="https://www.umfrageonline.ch/?url=result_det&amp;uid=2775127&amp;f_rid=87871759" xr:uid="{00000000-0004-0000-0000-000026000000}"/>
    <hyperlink ref="A87" r:id="rId40" display="https://www.umfrageonline.ch/?url=result_det&amp;uid=2775127&amp;f_rid=87873239" xr:uid="{00000000-0004-0000-0000-000027000000}"/>
    <hyperlink ref="A90" r:id="rId41" display="https://www.umfrageonline.ch/?url=result_det&amp;uid=2775127&amp;f_rid=87878523" xr:uid="{00000000-0004-0000-0000-000028000000}"/>
    <hyperlink ref="A93" r:id="rId42" display="https://www.umfrageonline.ch/?url=result_det&amp;uid=2775127&amp;f_rid=87897256" xr:uid="{00000000-0004-0000-0000-000029000000}"/>
    <hyperlink ref="A96" r:id="rId43" display="https://www.umfrageonline.ch/?url=result_det&amp;uid=2775127&amp;f_rid=87903436" xr:uid="{00000000-0004-0000-0000-00002A000000}"/>
    <hyperlink ref="A100" r:id="rId44" display="https://www.umfrageonline.ch/?url=result_det&amp;uid=2775127&amp;f_rid=87912995" xr:uid="{00000000-0004-0000-0000-00002B000000}"/>
    <hyperlink ref="A101" r:id="rId45" display="https://www.umfrageonline.ch/?url=result_det&amp;uid=2775127&amp;f_rid=87926024" xr:uid="{00000000-0004-0000-0000-00002C000000}"/>
    <hyperlink ref="A104" r:id="rId46" display="https://www.umfrageonline.ch/?url=result_det&amp;uid=2775127&amp;f_rid=87926164" xr:uid="{00000000-0004-0000-0000-00002D000000}"/>
    <hyperlink ref="A107" r:id="rId47" display="https://www.umfrageonline.ch/?url=result_det&amp;uid=2775127&amp;f_rid=87930068" xr:uid="{00000000-0004-0000-0000-00002E000000}"/>
    <hyperlink ref="A109" r:id="rId48" display="https://www.umfrageonline.ch/?url=result_det&amp;uid=2775127&amp;f_rid=87930071" xr:uid="{00000000-0004-0000-0000-00002F000000}"/>
    <hyperlink ref="A112" r:id="rId49" display="https://www.umfrageonline.ch/?url=result_det&amp;uid=2775127&amp;f_rid=87930073" xr:uid="{00000000-0004-0000-0000-000030000000}"/>
    <hyperlink ref="A113" r:id="rId50" display="https://www.umfrageonline.ch/?url=result_det&amp;uid=2775127&amp;f_rid=87930092" xr:uid="{00000000-0004-0000-0000-000031000000}"/>
    <hyperlink ref="A115" r:id="rId51" display="https://www.umfrageonline.ch/?url=result_det&amp;uid=2775127&amp;f_rid=87930088" xr:uid="{00000000-0004-0000-0000-000032000000}"/>
    <hyperlink ref="A117" r:id="rId52" display="https://www.umfrageonline.ch/?url=result_det&amp;uid=2775127&amp;f_rid=87930084" xr:uid="{00000000-0004-0000-0000-000033000000}"/>
    <hyperlink ref="A121" r:id="rId53" display="https://www.umfrageonline.ch/?url=result_det&amp;uid=2775127&amp;f_rid=87930091" xr:uid="{00000000-0004-0000-0000-000034000000}"/>
    <hyperlink ref="A123" r:id="rId54" display="https://www.umfrageonline.ch/?url=result_det&amp;uid=2775127&amp;f_rid=87930123" xr:uid="{00000000-0004-0000-0000-000035000000}"/>
    <hyperlink ref="A125" r:id="rId55" display="https://www.umfrageonline.ch/?url=result_det&amp;uid=2775127&amp;f_rid=87930131" xr:uid="{00000000-0004-0000-0000-000036000000}"/>
    <hyperlink ref="A127" r:id="rId56" display="https://www.umfrageonline.ch/?url=result_det&amp;uid=2775127&amp;f_rid=87930072" xr:uid="{00000000-0004-0000-0000-000037000000}"/>
    <hyperlink ref="A129" r:id="rId57" display="https://www.umfrageonline.ch/?url=result_det&amp;uid=2775127&amp;f_rid=87933316" xr:uid="{00000000-0004-0000-0000-000038000000}"/>
    <hyperlink ref="A131" r:id="rId58" display="https://www.umfrageonline.ch/?url=result_det&amp;uid=2775127&amp;f_rid=87933283" xr:uid="{00000000-0004-0000-0000-000039000000}"/>
    <hyperlink ref="A134" r:id="rId59" display="https://www.umfrageonline.ch/?url=result_det&amp;uid=2775127&amp;f_rid=87933504" xr:uid="{00000000-0004-0000-0000-00003A000000}"/>
    <hyperlink ref="A138" r:id="rId60" display="https://www.umfrageonline.ch/?url=result_det&amp;uid=2775127&amp;f_rid=87933575" xr:uid="{00000000-0004-0000-0000-00003B000000}"/>
    <hyperlink ref="A140" r:id="rId61" display="https://www.umfrageonline.ch/?url=result_det&amp;uid=2775127&amp;f_rid=87933538" xr:uid="{00000000-0004-0000-0000-00003C000000}"/>
    <hyperlink ref="A142" r:id="rId62" display="https://www.umfrageonline.ch/?url=result_det&amp;uid=2775127&amp;f_rid=87933605" xr:uid="{00000000-0004-0000-0000-00003D000000}"/>
    <hyperlink ref="A145" r:id="rId63" display="https://www.umfrageonline.ch/?url=result_det&amp;uid=2775127&amp;f_rid=87933557" xr:uid="{00000000-0004-0000-0000-00003E000000}"/>
    <hyperlink ref="A148" r:id="rId64" display="https://www.umfrageonline.ch/?url=result_det&amp;uid=2775127&amp;f_rid=87933514" xr:uid="{00000000-0004-0000-0000-00003F000000}"/>
    <hyperlink ref="A150" r:id="rId65" display="https://www.umfrageonline.ch/?url=result_det&amp;uid=2775127&amp;f_rid=87933297" xr:uid="{00000000-0004-0000-0000-000040000000}"/>
    <hyperlink ref="A153" r:id="rId66" display="https://www.umfrageonline.ch/?url=result_det&amp;uid=2775127&amp;f_rid=87933536" xr:uid="{00000000-0004-0000-0000-000041000000}"/>
    <hyperlink ref="A154" r:id="rId67" display="https://www.umfrageonline.ch/?url=result_det&amp;uid=2775127&amp;f_rid=87933511" xr:uid="{00000000-0004-0000-0000-000042000000}"/>
    <hyperlink ref="A157" r:id="rId68" display="https://www.umfrageonline.ch/?url=result_det&amp;uid=2775127&amp;f_rid=87933671" xr:uid="{00000000-0004-0000-0000-000043000000}"/>
    <hyperlink ref="A160" r:id="rId69" display="https://www.umfrageonline.ch/?url=result_det&amp;uid=2775127&amp;f_rid=87933687" xr:uid="{00000000-0004-0000-0000-000044000000}"/>
    <hyperlink ref="A162" r:id="rId70" display="https://www.umfrageonline.ch/?url=result_det&amp;uid=2775127&amp;f_rid=87933579" xr:uid="{00000000-0004-0000-0000-000045000000}"/>
    <hyperlink ref="A164" r:id="rId71" display="https://www.umfrageonline.ch/?url=result_det&amp;uid=2775127&amp;f_rid=87935308" xr:uid="{00000000-0004-0000-0000-000046000000}"/>
    <hyperlink ref="A165" r:id="rId72" display="https://www.umfrageonline.ch/?url=result_det&amp;uid=2775127&amp;f_rid=87937802" xr:uid="{00000000-0004-0000-0000-000047000000}"/>
    <hyperlink ref="A168" r:id="rId73" display="https://www.umfrageonline.ch/?url=result_det&amp;uid=2775127&amp;f_rid=87953589" xr:uid="{00000000-0004-0000-0000-000048000000}"/>
    <hyperlink ref="A171" r:id="rId74" display="https://www.umfrageonline.ch/?url=result_det&amp;uid=2775127&amp;f_rid=87955917" xr:uid="{00000000-0004-0000-0000-000049000000}"/>
    <hyperlink ref="A173" r:id="rId75" display="https://www.umfrageonline.ch/?url=result_det&amp;uid=2775127&amp;f_rid=87955919" xr:uid="{00000000-0004-0000-0000-00004A000000}"/>
    <hyperlink ref="A175" r:id="rId76" display="https://www.umfrageonline.ch/?url=result_det&amp;uid=2775127&amp;f_rid=87956975" xr:uid="{00000000-0004-0000-0000-00004B000000}"/>
    <hyperlink ref="A177" r:id="rId77" display="https://www.umfrageonline.ch/?url=result_det&amp;uid=2775127&amp;f_rid=87957506" xr:uid="{00000000-0004-0000-0000-00004C000000}"/>
    <hyperlink ref="A179" r:id="rId78" display="https://www.umfrageonline.ch/?url=result_det&amp;uid=2775127&amp;f_rid=87957508" xr:uid="{00000000-0004-0000-0000-00004D000000}"/>
    <hyperlink ref="A182" r:id="rId79" display="https://www.umfrageonline.ch/?url=result_det&amp;uid=2775127&amp;f_rid=87957543" xr:uid="{00000000-0004-0000-0000-00004E000000}"/>
    <hyperlink ref="A185" r:id="rId80" display="https://www.umfrageonline.ch/?url=result_det&amp;uid=2775127&amp;f_rid=87957501" xr:uid="{00000000-0004-0000-0000-00004F000000}"/>
    <hyperlink ref="A188" r:id="rId81" display="https://www.umfrageonline.ch/?url=result_det&amp;uid=2775127&amp;f_rid=87957503" xr:uid="{00000000-0004-0000-0000-000050000000}"/>
    <hyperlink ref="A192" r:id="rId82" display="https://www.umfrageonline.ch/?url=result_det&amp;uid=2775127&amp;f_rid=87957564" xr:uid="{00000000-0004-0000-0000-000051000000}"/>
    <hyperlink ref="A195" r:id="rId83" display="https://www.umfrageonline.ch/?url=result_det&amp;uid=2775127&amp;f_rid=87957520" xr:uid="{00000000-0004-0000-0000-000052000000}"/>
    <hyperlink ref="A199" r:id="rId84" display="https://www.umfrageonline.ch/?url=result_det&amp;uid=2775127&amp;f_rid=87957510" xr:uid="{00000000-0004-0000-0000-000053000000}"/>
    <hyperlink ref="A202" r:id="rId85" display="https://www.umfrageonline.ch/?url=result_det&amp;uid=2775127&amp;f_rid=87957516" xr:uid="{00000000-0004-0000-0000-000054000000}"/>
    <hyperlink ref="A206" r:id="rId86" display="https://www.umfrageonline.ch/?url=result_det&amp;uid=2775127&amp;f_rid=87957529" xr:uid="{00000000-0004-0000-0000-000055000000}"/>
    <hyperlink ref="A209" r:id="rId87" display="https://www.umfrageonline.ch/?url=result_det&amp;uid=2775127&amp;f_rid=87957526" xr:uid="{00000000-0004-0000-0000-000056000000}"/>
    <hyperlink ref="A212" r:id="rId88" display="https://www.umfrageonline.ch/?url=result_det&amp;uid=2775127&amp;f_rid=87957560" xr:uid="{00000000-0004-0000-0000-000057000000}"/>
    <hyperlink ref="A217" r:id="rId89" display="https://www.umfrageonline.ch/?url=result_det&amp;uid=2775127&amp;f_rid=87957546" xr:uid="{00000000-0004-0000-0000-000058000000}"/>
    <hyperlink ref="A220" r:id="rId90" display="https://www.umfrageonline.ch/?url=result_det&amp;uid=2775127&amp;f_rid=87957530" xr:uid="{00000000-0004-0000-0000-000059000000}"/>
    <hyperlink ref="A226" r:id="rId91" display="https://www.umfrageonline.ch/?url=result_det&amp;uid=2775127&amp;f_rid=87957514" xr:uid="{00000000-0004-0000-0000-00005A000000}"/>
    <hyperlink ref="A229" r:id="rId92" display="https://www.umfrageonline.ch/?url=result_det&amp;uid=2775127&amp;f_rid=87957528" xr:uid="{00000000-0004-0000-0000-00005B000000}"/>
    <hyperlink ref="A231" r:id="rId93" display="https://www.umfrageonline.ch/?url=result_det&amp;uid=2775127&amp;f_rid=87957577" xr:uid="{00000000-0004-0000-0000-00005C000000}"/>
    <hyperlink ref="A234" r:id="rId94" display="https://www.umfrageonline.ch/?url=result_det&amp;uid=2775127&amp;f_rid=87957592" xr:uid="{00000000-0004-0000-0000-00005D000000}"/>
    <hyperlink ref="A237" r:id="rId95" display="https://www.umfrageonline.ch/?url=result_det&amp;uid=2775127&amp;f_rid=87957598" xr:uid="{00000000-0004-0000-0000-00005E000000}"/>
    <hyperlink ref="A239" r:id="rId96" display="https://www.umfrageonline.ch/?url=result_det&amp;uid=2775127&amp;f_rid=87957540" xr:uid="{00000000-0004-0000-0000-00005F000000}"/>
    <hyperlink ref="A240" r:id="rId97" display="https://www.umfrageonline.ch/?url=result_det&amp;uid=2775127&amp;f_rid=87957581" xr:uid="{00000000-0004-0000-0000-000060000000}"/>
    <hyperlink ref="A244" r:id="rId98" display="https://www.umfrageonline.ch/?url=result_det&amp;uid=2775127&amp;f_rid=87962008" xr:uid="{00000000-0004-0000-0000-000061000000}"/>
    <hyperlink ref="A245" r:id="rId99" display="https://www.umfrageonline.ch/?url=result_det&amp;uid=2775127&amp;f_rid=87978478" xr:uid="{00000000-0004-0000-0000-000062000000}"/>
    <hyperlink ref="A247" r:id="rId100" display="https://www.umfrageonline.ch/?url=result_det&amp;uid=2775127&amp;f_rid=87982555" xr:uid="{00000000-0004-0000-0000-000063000000}"/>
    <hyperlink ref="A248" r:id="rId101" display="https://www.umfrageonline.ch/?url=result_det&amp;uid=2775127&amp;f_rid=87985936" xr:uid="{00000000-0004-0000-0000-000064000000}"/>
    <hyperlink ref="A251" r:id="rId102" display="https://www.umfrageonline.ch/?url=result_det&amp;uid=2775127&amp;f_rid=87991912" xr:uid="{00000000-0004-0000-0000-000065000000}"/>
    <hyperlink ref="A253" r:id="rId103" display="https://www.umfrageonline.ch/?url=result_det&amp;uid=2775127&amp;f_rid=87997039" xr:uid="{00000000-0004-0000-0000-000066000000}"/>
    <hyperlink ref="A255" r:id="rId104" display="https://www.umfrageonline.ch/?url=result_det&amp;uid=2775127&amp;f_rid=87970111" xr:uid="{00000000-0004-0000-0000-000067000000}"/>
    <hyperlink ref="A256" r:id="rId105" display="https://www.umfrageonline.ch/?url=result_det&amp;uid=2775127&amp;f_rid=88017003" xr:uid="{00000000-0004-0000-0000-000068000000}"/>
    <hyperlink ref="A47" r:id="rId106" display="https://www.umfrageonline.ch/?url=result_det&amp;uid=2775127&amp;f_rid=87839765" xr:uid="{00000000-0004-0000-0000-000069000000}"/>
    <hyperlink ref="A257" r:id="rId107" display="https://www.umfrageonline.ch/?url=result_det&amp;uid=2775127&amp;f_rid=88033541" xr:uid="{00000000-0004-0000-0000-00006A000000}"/>
    <hyperlink ref="A258" r:id="rId108" display="https://www.umfrageonline.ch/?url=result_det&amp;uid=2775127&amp;f_rid=88064452" xr:uid="{00000000-0004-0000-0000-00006B000000}"/>
    <hyperlink ref="A261" r:id="rId109" display="https://www.umfrageonline.ch/?url=result_det&amp;uid=2775127&amp;f_rid=88111874" xr:uid="{00000000-0004-0000-0000-00006C000000}"/>
    <hyperlink ref="A263" r:id="rId110" display="https://www.umfrageonline.ch/?url=result_det&amp;uid=2775127&amp;f_rid=88190039" xr:uid="{00000000-0004-0000-0000-00006D000000}"/>
    <hyperlink ref="A264" r:id="rId111" display="https://www.umfrageonline.ch/?url=result_det&amp;uid=2775127&amp;f_rid=88193743" xr:uid="{00000000-0004-0000-0000-00006E000000}"/>
    <hyperlink ref="A267" r:id="rId112" display="https://www.umfrageonline.ch/?url=result_det&amp;uid=2775127&amp;f_rid=88202748" xr:uid="{00000000-0004-0000-0000-00006F000000}"/>
    <hyperlink ref="A271" r:id="rId113" display="https://www.umfrageonline.ch/?url=result_det&amp;uid=2775127&amp;f_rid=88251704" xr:uid="{00000000-0004-0000-0000-000070000000}"/>
    <hyperlink ref="A272" r:id="rId114" display="https://www.umfrageonline.ch/?url=result_det&amp;uid=2775127&amp;f_rid=88285030" xr:uid="{00000000-0004-0000-0000-000071000000}"/>
    <hyperlink ref="A274" r:id="rId115" display="https://www.umfrageonline.ch/?url=result_det&amp;uid=2775127&amp;f_rid=88488818" xr:uid="{00000000-0004-0000-0000-000072000000}"/>
    <hyperlink ref="A277" r:id="rId116" display="https://www.umfrageonline.ch/?url=result_det&amp;uid=2775127&amp;f_rid=88487455" xr:uid="{00000000-0004-0000-0000-000073000000}"/>
    <hyperlink ref="A279" r:id="rId117" display="https://www.umfrageonline.ch/?url=result_det&amp;uid=2775127&amp;f_rid=88486117" xr:uid="{00000000-0004-0000-0000-000074000000}"/>
    <hyperlink ref="A284" r:id="rId118" display="https://www.umfrageonline.ch/?url=result_det&amp;uid=2775127&amp;f_rid=88485806" xr:uid="{00000000-0004-0000-0000-000075000000}"/>
    <hyperlink ref="A286" r:id="rId119" display="https://www.umfrageonline.ch/?url=result_det&amp;uid=2775127&amp;f_rid=88485637" xr:uid="{00000000-0004-0000-0000-000076000000}"/>
    <hyperlink ref="A287" r:id="rId120" display="https://www.umfrageonline.ch/?url=result_det&amp;uid=2775127&amp;f_rid=88484805" xr:uid="{00000000-0004-0000-0000-000077000000}"/>
    <hyperlink ref="A290" r:id="rId121" display="https://www.umfrageonline.ch/?url=result_det&amp;uid=2775127&amp;f_rid=88484499" xr:uid="{00000000-0004-0000-0000-000078000000}"/>
    <hyperlink ref="A291" r:id="rId122" display="https://www.umfrageonline.ch/?url=result_det&amp;uid=2775127&amp;f_rid=88484447" xr:uid="{00000000-0004-0000-0000-000079000000}"/>
    <hyperlink ref="A294" r:id="rId123" display="https://www.umfrageonline.ch/?url=result_det&amp;uid=2775127&amp;f_rid=88498093" xr:uid="{00000000-0004-0000-0000-00007A000000}"/>
  </hyperlinks>
  <pageMargins left="0.7" right="0.7" top="0.75" bottom="0.75" header="0.3" footer="0.3"/>
  <pageSetup paperSize="9" orientation="portrait" horizontalDpi="0" verticalDpi="0"/>
  <tableParts count="1">
    <tablePart r:id="rId12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147BB2980B38F4BB097E38A31C7295C" ma:contentTypeVersion="2" ma:contentTypeDescription="Ein neues Dokument erstellen." ma:contentTypeScope="" ma:versionID="6ab8675b3be313feae9a57d6bcc5eb81">
  <xsd:schema xmlns:xsd="http://www.w3.org/2001/XMLSchema" xmlns:xs="http://www.w3.org/2001/XMLSchema" xmlns:p="http://schemas.microsoft.com/office/2006/metadata/properties" xmlns:ns2="febcd51a-19cd-4377-9204-ec0cf60de794" targetNamespace="http://schemas.microsoft.com/office/2006/metadata/properties" ma:root="true" ma:fieldsID="756238ec3123be5564771332d7a08ec4" ns2:_="">
    <xsd:import namespace="febcd51a-19cd-4377-9204-ec0cf60de79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bcd51a-19cd-4377-9204-ec0cf60de7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EC548A-E220-412C-9CC8-0B83AC2BCD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bcd51a-19cd-4377-9204-ec0cf60de7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B139D1-5CA5-4D2E-8CCF-6B26D6B6ED6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C8DB143-8F42-43B8-8E70-541B2CEE92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Resultate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cp:keywords/>
  <dc:description/>
  <cp:lastModifiedBy>Noa Vallini  Intertek</cp:lastModifiedBy>
  <cp:revision/>
  <dcterms:created xsi:type="dcterms:W3CDTF">2021-11-04T07:14:31Z</dcterms:created>
  <dcterms:modified xsi:type="dcterms:W3CDTF">2022-01-18T09:54:28Z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0x0101003147BB2980B38F4BB097E38A31C7295C</vt:lpwstr>
  </property>
</Properties>
</file>