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anleyhan/Documents/NUS/Y3S2/DBA4711/Assignments/2/"/>
    </mc:Choice>
  </mc:AlternateContent>
  <xr:revisionPtr revIDLastSave="0" documentId="13_ncr:1_{F85B9022-B46A-8C44-B01A-43754595C514}" xr6:coauthVersionLast="47" xr6:coauthVersionMax="47" xr10:uidLastSave="{00000000-0000-0000-0000-000000000000}"/>
  <bookViews>
    <workbookView xWindow="2000" yWindow="500" windowWidth="26800" windowHeight="17500" xr2:uid="{00000000-000D-0000-FFFF-FFFF00000000}"/>
  </bookViews>
  <sheets>
    <sheet name="data" sheetId="1" r:id="rId1"/>
  </sheets>
  <definedNames>
    <definedName name="solver_adj" localSheetId="0" hidden="1">data!$R$2:$V$2,data!$X$2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opt" localSheetId="0" hidden="1">data!$O$4</definedName>
    <definedName name="solver_pre" localSheetId="0" hidden="1">0.000001</definedName>
    <definedName name="solver_rbv" localSheetId="0" hidden="1">2</definedName>
    <definedName name="solver_rlx" localSheetId="0" hidden="1">2</definedName>
    <definedName name="solver_rsd" localSheetId="0" hidden="1">42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8" i="1" l="1"/>
  <c r="L49" i="1"/>
  <c r="L50" i="1"/>
  <c r="L51" i="1"/>
  <c r="L52" i="1"/>
  <c r="L53" i="1"/>
  <c r="L54" i="1"/>
  <c r="L55" i="1"/>
  <c r="L56" i="1"/>
  <c r="L47" i="1"/>
  <c r="O46" i="1"/>
  <c r="S6" i="1"/>
  <c r="T6" i="1"/>
  <c r="U6" i="1"/>
  <c r="V6" i="1"/>
  <c r="W6" i="1"/>
  <c r="X6" i="1"/>
  <c r="R6" i="1"/>
  <c r="I10" i="1" l="1"/>
  <c r="I5" i="1"/>
  <c r="I55" i="1"/>
  <c r="I18" i="1"/>
  <c r="I54" i="1"/>
  <c r="I9" i="1"/>
  <c r="I53" i="1"/>
  <c r="I51" i="1"/>
  <c r="I22" i="1"/>
  <c r="I2" i="1"/>
  <c r="I49" i="1"/>
  <c r="I36" i="1"/>
  <c r="I28" i="1"/>
  <c r="I20" i="1"/>
  <c r="I12" i="1"/>
  <c r="I4" i="1"/>
  <c r="I34" i="1"/>
  <c r="I41" i="1"/>
  <c r="I17" i="1"/>
  <c r="I40" i="1"/>
  <c r="I38" i="1"/>
  <c r="I14" i="1"/>
  <c r="I56" i="1"/>
  <c r="I48" i="1"/>
  <c r="I35" i="1"/>
  <c r="I27" i="1"/>
  <c r="I19" i="1"/>
  <c r="I11" i="1"/>
  <c r="I3" i="1"/>
  <c r="I26" i="1"/>
  <c r="I25" i="1"/>
  <c r="I32" i="1"/>
  <c r="I16" i="1"/>
  <c r="I8" i="1"/>
  <c r="I52" i="1"/>
  <c r="I39" i="1"/>
  <c r="I31" i="1"/>
  <c r="I23" i="1"/>
  <c r="I15" i="1"/>
  <c r="I7" i="1"/>
  <c r="I47" i="1"/>
  <c r="I33" i="1"/>
  <c r="I24" i="1"/>
  <c r="I30" i="1"/>
  <c r="I6" i="1"/>
  <c r="I50" i="1"/>
  <c r="I37" i="1"/>
  <c r="I29" i="1"/>
  <c r="I21" i="1"/>
  <c r="I13" i="1"/>
  <c r="J55" i="1" l="1"/>
  <c r="K55" i="1" s="1"/>
  <c r="J5" i="1"/>
  <c r="K5" i="1" s="1"/>
  <c r="J51" i="1"/>
  <c r="K51" i="1" s="1"/>
  <c r="J3" i="1"/>
  <c r="K3" i="1" s="1"/>
  <c r="J38" i="1"/>
  <c r="K38" i="1" s="1"/>
  <c r="J10" i="1"/>
  <c r="K10" i="1" s="1"/>
  <c r="J6" i="1"/>
  <c r="K6" i="1" s="1"/>
  <c r="J54" i="1"/>
  <c r="K54" i="1" s="1"/>
  <c r="J34" i="1"/>
  <c r="K34" i="1" s="1"/>
  <c r="J22" i="1"/>
  <c r="K22" i="1" s="1"/>
  <c r="J50" i="1"/>
  <c r="K50" i="1" s="1"/>
  <c r="J17" i="1"/>
  <c r="K17" i="1" s="1"/>
  <c r="J47" i="1"/>
  <c r="K47" i="1" s="1"/>
  <c r="J18" i="1"/>
  <c r="K18" i="1" s="1"/>
  <c r="J33" i="1"/>
  <c r="K33" i="1" s="1"/>
  <c r="J21" i="1"/>
  <c r="K21" i="1" s="1"/>
  <c r="J9" i="1"/>
  <c r="K9" i="1" s="1"/>
  <c r="J49" i="1"/>
  <c r="K49" i="1" s="1"/>
  <c r="J36" i="1"/>
  <c r="K36" i="1" s="1"/>
  <c r="J28" i="1"/>
  <c r="K28" i="1" s="1"/>
  <c r="J24" i="1"/>
  <c r="K24" i="1" s="1"/>
  <c r="J20" i="1"/>
  <c r="K20" i="1" s="1"/>
  <c r="J12" i="1"/>
  <c r="K12" i="1" s="1"/>
  <c r="J8" i="1"/>
  <c r="K8" i="1" s="1"/>
  <c r="J4" i="1"/>
  <c r="K4" i="1" s="1"/>
  <c r="J30" i="1"/>
  <c r="K30" i="1" s="1"/>
  <c r="J14" i="1"/>
  <c r="K14" i="1" s="1"/>
  <c r="J37" i="1"/>
  <c r="K37" i="1" s="1"/>
  <c r="J25" i="1"/>
  <c r="K25" i="1" s="1"/>
  <c r="J13" i="1"/>
  <c r="K13" i="1" s="1"/>
  <c r="J53" i="1"/>
  <c r="K53" i="1" s="1"/>
  <c r="J40" i="1"/>
  <c r="K40" i="1" s="1"/>
  <c r="J32" i="1"/>
  <c r="K32" i="1" s="1"/>
  <c r="J16" i="1"/>
  <c r="K16" i="1" s="1"/>
  <c r="J26" i="1"/>
  <c r="K26" i="1" s="1"/>
  <c r="J41" i="1"/>
  <c r="K41" i="1" s="1"/>
  <c r="J29" i="1"/>
  <c r="K29" i="1" s="1"/>
  <c r="J56" i="1"/>
  <c r="K56" i="1" s="1"/>
  <c r="J52" i="1"/>
  <c r="K52" i="1" s="1"/>
  <c r="J48" i="1"/>
  <c r="K48" i="1" s="1"/>
  <c r="J39" i="1"/>
  <c r="K39" i="1" s="1"/>
  <c r="J35" i="1"/>
  <c r="K35" i="1" s="1"/>
  <c r="J31" i="1"/>
  <c r="K31" i="1" s="1"/>
  <c r="J27" i="1"/>
  <c r="K27" i="1" s="1"/>
  <c r="J23" i="1"/>
  <c r="K23" i="1" s="1"/>
  <c r="J19" i="1"/>
  <c r="K19" i="1" s="1"/>
  <c r="J15" i="1"/>
  <c r="K15" i="1" s="1"/>
  <c r="J11" i="1"/>
  <c r="K11" i="1" s="1"/>
  <c r="J7" i="1"/>
  <c r="K7" i="1" s="1"/>
  <c r="J2" i="1"/>
  <c r="K2" i="1" s="1"/>
  <c r="O48" i="1" l="1"/>
  <c r="O5" i="1"/>
  <c r="L27" i="1" s="1"/>
  <c r="O2" i="1"/>
  <c r="O4" i="1"/>
  <c r="O47" i="1"/>
  <c r="L5" i="1" l="1"/>
  <c r="L23" i="1"/>
  <c r="L13" i="1"/>
  <c r="L22" i="1"/>
  <c r="L26" i="1"/>
  <c r="L3" i="1"/>
  <c r="L19" i="1"/>
  <c r="L4" i="1"/>
  <c r="L39" i="1"/>
  <c r="L20" i="1"/>
  <c r="L6" i="1"/>
  <c r="O49" i="1"/>
  <c r="L30" i="1"/>
  <c r="L12" i="1"/>
  <c r="L35" i="1"/>
  <c r="L38" i="1"/>
  <c r="L33" i="1"/>
  <c r="L16" i="1"/>
  <c r="L28" i="1"/>
  <c r="L15" i="1"/>
  <c r="L14" i="1"/>
  <c r="L21" i="1"/>
  <c r="L41" i="1"/>
  <c r="L8" i="1"/>
  <c r="L31" i="1"/>
  <c r="L24" i="1"/>
  <c r="L40" i="1"/>
  <c r="L2" i="1"/>
  <c r="L9" i="1"/>
  <c r="L17" i="1"/>
  <c r="L25" i="1"/>
  <c r="L11" i="1"/>
  <c r="L10" i="1"/>
  <c r="L32" i="1"/>
  <c r="L37" i="1"/>
  <c r="L29" i="1"/>
  <c r="L34" i="1"/>
  <c r="L36" i="1"/>
  <c r="L18" i="1"/>
  <c r="L7" i="1"/>
  <c r="O3" i="1" l="1"/>
</calcChain>
</file>

<file path=xl/sharedStrings.xml><?xml version="1.0" encoding="utf-8"?>
<sst xmlns="http://schemas.openxmlformats.org/spreadsheetml/2006/main" count="42" uniqueCount="36">
  <si>
    <t>Annual Sales ($ thousand)</t>
  </si>
  <si>
    <t>Hops (ounces per keg)</t>
  </si>
  <si>
    <t>Malt (pounds per keg)</t>
  </si>
  <si>
    <t>Annual  Advertising ($)</t>
  </si>
  <si>
    <t>Bitterness Scale</t>
  </si>
  <si>
    <t>Initial Investment ($ million)</t>
  </si>
  <si>
    <t>Year Number</t>
  </si>
  <si>
    <t>Year</t>
  </si>
  <si>
    <t>Hops</t>
  </si>
  <si>
    <t>Malt</t>
  </si>
  <si>
    <t>Annual Advertising</t>
  </si>
  <si>
    <t>Initial Investment</t>
  </si>
  <si>
    <t>SSE</t>
  </si>
  <si>
    <t>Prediction</t>
  </si>
  <si>
    <t>Error</t>
  </si>
  <si>
    <t>~</t>
  </si>
  <si>
    <t>Intercept</t>
  </si>
  <si>
    <t>Error^2</t>
  </si>
  <si>
    <t>Random</t>
  </si>
  <si>
    <t>Model</t>
  </si>
  <si>
    <t>-</t>
  </si>
  <si>
    <t>SSE -10% outliers</t>
  </si>
  <si>
    <t>b</t>
  </si>
  <si>
    <t>Top 90%</t>
  </si>
  <si>
    <t>Max. error</t>
  </si>
  <si>
    <t>90% threshold</t>
  </si>
  <si>
    <t>Train</t>
  </si>
  <si>
    <t>SST</t>
  </si>
  <si>
    <t>1 - SSE/SST</t>
  </si>
  <si>
    <t>LinReg</t>
  </si>
  <si>
    <t>LinReg \ Investment</t>
  </si>
  <si>
    <t>LinReg \ 10% outliers</t>
  </si>
  <si>
    <t>LinReg MinMax</t>
  </si>
  <si>
    <t>Baseline</t>
  </si>
  <si>
    <t>BaselineError^2</t>
  </si>
  <si>
    <t>OSR^2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</si>
</sst>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00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center"/>
    </xf>
    <xf numFmtId="3" fontId="0" fillId="0" borderId="2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3" fontId="0" fillId="0" borderId="3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3" fontId="0" fillId="2" borderId="2" xfId="0" applyNumberFormat="1" applyFill="1" applyBorder="1" applyAlignment="1">
      <alignment horizontal="center"/>
    </xf>
    <xf numFmtId="3" fontId="0" fillId="2" borderId="3" xfId="0" applyNumberFormat="1" applyFill="1" applyBorder="1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0" fillId="0" borderId="7" xfId="0" applyBorder="1"/>
    <xf numFmtId="3" fontId="0" fillId="0" borderId="0" xfId="0" applyNumberFormat="1"/>
    <xf numFmtId="0" fontId="1" fillId="3" borderId="1" xfId="0" applyFont="1" applyFill="1" applyBorder="1" applyAlignment="1">
      <alignment horizontal="center" wrapText="1"/>
    </xf>
    <xf numFmtId="3" fontId="0" fillId="3" borderId="2" xfId="0" applyNumberFormat="1" applyFill="1" applyBorder="1" applyAlignment="1">
      <alignment horizontal="center"/>
    </xf>
    <xf numFmtId="3" fontId="0" fillId="3" borderId="3" xfId="0" applyNumberFormat="1" applyFill="1" applyBorder="1" applyAlignment="1">
      <alignment horizontal="center"/>
    </xf>
    <xf numFmtId="0" fontId="0" fillId="3" borderId="0" xfId="0" applyFill="1"/>
    <xf numFmtId="0" fontId="2" fillId="0" borderId="0" xfId="0" applyFont="1"/>
    <xf numFmtId="4" fontId="0" fillId="0" borderId="0" xfId="0" applyNumberFormat="1"/>
    <xf numFmtId="3" fontId="2" fillId="0" borderId="0" xfId="0" applyNumberFormat="1" applyFont="1" applyAlignment="1">
      <alignment horizontal="left"/>
    </xf>
    <xf numFmtId="165" fontId="0" fillId="0" borderId="0" xfId="0" applyNumberFormat="1"/>
    <xf numFmtId="3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6"/>
  <sheetViews>
    <sheetView tabSelected="1" topLeftCell="K1" zoomScale="107" zoomScaleNormal="140" workbookViewId="0">
      <pane ySplit="1" topLeftCell="A2" activePane="bottomLeft" state="frozen"/>
      <selection activeCell="P1" sqref="P1"/>
      <selection pane="bottomLeft" activeCell="AA26" sqref="AA26"/>
    </sheetView>
  </sheetViews>
  <sheetFormatPr baseColWidth="10" defaultColWidth="8.83203125" defaultRowHeight="15" x14ac:dyDescent="0.2"/>
  <cols>
    <col min="1" max="1" width="12.6640625" style="11" customWidth="1"/>
    <col min="2" max="2" width="12.6640625" style="22" customWidth="1"/>
    <col min="3" max="3" width="14.5" customWidth="1"/>
    <col min="4" max="4" width="13.83203125" customWidth="1"/>
    <col min="5" max="5" width="14" customWidth="1"/>
    <col min="6" max="6" width="11.6640625" customWidth="1"/>
    <col min="9" max="9" width="10" style="17" customWidth="1"/>
    <col min="10" max="10" width="13.1640625" customWidth="1"/>
    <col min="11" max="11" width="13.6640625" bestFit="1" customWidth="1"/>
    <col min="12" max="13" width="13.6640625" customWidth="1"/>
    <col min="14" max="14" width="13.1640625" bestFit="1" customWidth="1"/>
    <col min="15" max="15" width="12.1640625" customWidth="1"/>
    <col min="17" max="17" width="17.1640625" bestFit="1" customWidth="1"/>
    <col min="18" max="18" width="9.6640625" customWidth="1"/>
    <col min="21" max="21" width="11.33203125" customWidth="1"/>
    <col min="22" max="22" width="11.6640625" customWidth="1"/>
    <col min="23" max="23" width="10.33203125" customWidth="1"/>
  </cols>
  <sheetData>
    <row r="1" spans="1:26" ht="58" thickBot="1" x14ac:dyDescent="0.25">
      <c r="A1" s="8" t="s">
        <v>0</v>
      </c>
      <c r="B1" s="19" t="s">
        <v>15</v>
      </c>
      <c r="C1" s="1" t="s">
        <v>6</v>
      </c>
      <c r="D1" s="1" t="s">
        <v>1</v>
      </c>
      <c r="E1" s="1" t="s">
        <v>2</v>
      </c>
      <c r="F1" s="1" t="s">
        <v>3</v>
      </c>
      <c r="G1" s="1" t="s">
        <v>4</v>
      </c>
      <c r="H1" s="13" t="s">
        <v>5</v>
      </c>
      <c r="I1" s="16" t="s">
        <v>13</v>
      </c>
      <c r="J1" s="12" t="s">
        <v>14</v>
      </c>
      <c r="K1" s="12" t="s">
        <v>17</v>
      </c>
      <c r="L1" s="12" t="s">
        <v>23</v>
      </c>
      <c r="M1" s="12"/>
      <c r="N1" s="12" t="s">
        <v>26</v>
      </c>
      <c r="O1" s="12"/>
      <c r="R1" s="12" t="s">
        <v>7</v>
      </c>
      <c r="S1" s="12" t="s">
        <v>8</v>
      </c>
      <c r="T1" s="12" t="s">
        <v>9</v>
      </c>
      <c r="U1" s="12" t="s">
        <v>10</v>
      </c>
      <c r="V1" s="12" t="s">
        <v>4</v>
      </c>
      <c r="W1" s="12" t="s">
        <v>11</v>
      </c>
      <c r="X1" s="12" t="s">
        <v>16</v>
      </c>
    </row>
    <row r="2" spans="1:26" x14ac:dyDescent="0.2">
      <c r="A2" s="9">
        <v>4800</v>
      </c>
      <c r="B2" s="20"/>
      <c r="C2" s="2">
        <v>1</v>
      </c>
      <c r="D2" s="4">
        <v>9</v>
      </c>
      <c r="E2" s="4">
        <v>8</v>
      </c>
      <c r="F2" s="3">
        <v>180000</v>
      </c>
      <c r="G2" s="2">
        <v>3</v>
      </c>
      <c r="H2" s="14">
        <v>1.4</v>
      </c>
      <c r="I2" s="17">
        <f>SUMPRODUCT(C2:H2,$R$2:$W$2)+$X$2</f>
        <v>4992.9743581008534</v>
      </c>
      <c r="J2" s="18">
        <f>I2-A2</f>
        <v>192.97435810085335</v>
      </c>
      <c r="K2" s="24">
        <f>J2^2</f>
        <v>37239.102884436383</v>
      </c>
      <c r="L2" s="18">
        <f>IF(K2&lt;$O$5,K2,0)</f>
        <v>0</v>
      </c>
      <c r="M2" s="18"/>
      <c r="N2" t="s">
        <v>12</v>
      </c>
      <c r="O2" s="18">
        <f>SUM(K2:K41)</f>
        <v>350550.41510202893</v>
      </c>
      <c r="Q2" t="s">
        <v>22</v>
      </c>
      <c r="R2">
        <v>38.339851564685134</v>
      </c>
      <c r="S2">
        <v>39.308684028402361</v>
      </c>
      <c r="T2">
        <v>1298.0964842414121</v>
      </c>
      <c r="U2">
        <v>4.8768631946529598E-2</v>
      </c>
      <c r="V2">
        <v>-62.487977886987892</v>
      </c>
      <c r="W2">
        <v>0</v>
      </c>
      <c r="X2">
        <v>-14374.805340365112</v>
      </c>
    </row>
    <row r="3" spans="1:26" x14ac:dyDescent="0.2">
      <c r="A3" s="9">
        <v>5100</v>
      </c>
      <c r="B3" s="20"/>
      <c r="C3" s="2">
        <v>2</v>
      </c>
      <c r="D3" s="4">
        <v>9</v>
      </c>
      <c r="E3" s="4">
        <v>8</v>
      </c>
      <c r="F3" s="3">
        <v>180000</v>
      </c>
      <c r="G3" s="2">
        <v>3</v>
      </c>
      <c r="H3" s="14">
        <v>0.6</v>
      </c>
      <c r="I3" s="17">
        <f t="shared" ref="I3:I56" si="0">SUMPRODUCT(C3:H3,$R$2:$W$2)+$X$2</f>
        <v>5031.3142096655374</v>
      </c>
      <c r="J3" s="18">
        <f t="shared" ref="J3:J56" si="1">I3-A3</f>
        <v>-68.685790334462581</v>
      </c>
      <c r="K3" s="24">
        <f t="shared" ref="K3:K56" si="2">J3^2</f>
        <v>4717.7377938697537</v>
      </c>
      <c r="L3" s="18">
        <f t="shared" ref="L3:L41" si="3">IF(K3&lt;$O$5,K3,0)</f>
        <v>4717.7377938697537</v>
      </c>
      <c r="M3" s="18"/>
      <c r="N3" s="18" t="s">
        <v>21</v>
      </c>
      <c r="O3" s="18">
        <f>SUM(L2:L41)</f>
        <v>213835.4149358962</v>
      </c>
    </row>
    <row r="4" spans="1:26" x14ac:dyDescent="0.2">
      <c r="A4" s="9">
        <v>5100</v>
      </c>
      <c r="B4" s="20"/>
      <c r="C4" s="2">
        <v>3</v>
      </c>
      <c r="D4" s="4">
        <v>8</v>
      </c>
      <c r="E4" s="4">
        <v>8</v>
      </c>
      <c r="F4" s="3">
        <v>180000</v>
      </c>
      <c r="G4" s="2">
        <v>3</v>
      </c>
      <c r="H4" s="14">
        <v>0.7</v>
      </c>
      <c r="I4" s="17">
        <f t="shared" si="0"/>
        <v>5030.3453772018202</v>
      </c>
      <c r="J4" s="18">
        <f t="shared" si="1"/>
        <v>-69.654622798179844</v>
      </c>
      <c r="K4" s="24">
        <f t="shared" si="2"/>
        <v>4851.7664771567152</v>
      </c>
      <c r="L4" s="18">
        <f t="shared" si="3"/>
        <v>4851.7664771567152</v>
      </c>
      <c r="M4" s="18"/>
      <c r="N4" s="18" t="s">
        <v>24</v>
      </c>
      <c r="O4" s="18">
        <f>MAX(K2:K41)</f>
        <v>37239.319621182927</v>
      </c>
    </row>
    <row r="5" spans="1:26" x14ac:dyDescent="0.2">
      <c r="A5" s="9">
        <v>1900</v>
      </c>
      <c r="B5" s="20"/>
      <c r="C5" s="2">
        <v>4</v>
      </c>
      <c r="D5" s="4">
        <v>9</v>
      </c>
      <c r="E5" s="4">
        <v>7</v>
      </c>
      <c r="F5" s="3">
        <v>140000</v>
      </c>
      <c r="G5" s="2">
        <v>4</v>
      </c>
      <c r="H5" s="14">
        <v>2.4</v>
      </c>
      <c r="I5" s="17">
        <f t="shared" si="0"/>
        <v>1796.6641728053237</v>
      </c>
      <c r="J5" s="18">
        <f t="shared" si="1"/>
        <v>-103.33582719467631</v>
      </c>
      <c r="K5" s="24">
        <f t="shared" si="2"/>
        <v>10678.293182008005</v>
      </c>
      <c r="L5" s="18">
        <f t="shared" si="3"/>
        <v>10678.293182008005</v>
      </c>
      <c r="M5" s="18"/>
      <c r="N5" s="18" t="s">
        <v>25</v>
      </c>
      <c r="O5">
        <f>LARGE(K2:K40, ROUND(0.1*COUNT(K2:K40),0))</f>
        <v>25307.408970660475</v>
      </c>
      <c r="Q5" s="28" t="s">
        <v>19</v>
      </c>
      <c r="R5" s="28"/>
      <c r="S5" s="28"/>
      <c r="T5" s="28"/>
      <c r="U5" s="28"/>
      <c r="V5" s="28"/>
      <c r="W5" s="28"/>
      <c r="X5" s="28"/>
      <c r="Y5" s="23" t="s">
        <v>12</v>
      </c>
      <c r="Z5" s="23" t="s">
        <v>35</v>
      </c>
    </row>
    <row r="6" spans="1:26" x14ac:dyDescent="0.2">
      <c r="A6" s="9">
        <v>5300</v>
      </c>
      <c r="B6" s="20"/>
      <c r="C6" s="2">
        <v>5</v>
      </c>
      <c r="D6" s="4">
        <v>8</v>
      </c>
      <c r="E6" s="4">
        <v>8</v>
      </c>
      <c r="F6" s="3">
        <v>180000</v>
      </c>
      <c r="G6" s="2">
        <v>3</v>
      </c>
      <c r="H6" s="14">
        <v>2.2999999999999998</v>
      </c>
      <c r="I6" s="17">
        <f t="shared" si="0"/>
        <v>5107.0250803311919</v>
      </c>
      <c r="J6" s="18">
        <f t="shared" si="1"/>
        <v>-192.97491966880807</v>
      </c>
      <c r="K6" s="24">
        <f t="shared" si="2"/>
        <v>37239.319621182927</v>
      </c>
      <c r="L6" s="18">
        <f t="shared" si="3"/>
        <v>0</v>
      </c>
      <c r="M6" s="18"/>
      <c r="N6" s="18"/>
      <c r="O6" s="18"/>
      <c r="Q6" t="s">
        <v>18</v>
      </c>
      <c r="R6">
        <f ca="1">RANDBETWEEN(-100,100)</f>
        <v>92</v>
      </c>
      <c r="S6">
        <f t="shared" ref="S6:X6" ca="1" si="4">RANDBETWEEN(-100,100)</f>
        <v>83</v>
      </c>
      <c r="T6">
        <f t="shared" ca="1" si="4"/>
        <v>-52</v>
      </c>
      <c r="U6">
        <f t="shared" ca="1" si="4"/>
        <v>-56</v>
      </c>
      <c r="V6">
        <f t="shared" ca="1" si="4"/>
        <v>11</v>
      </c>
      <c r="W6">
        <f t="shared" ca="1" si="4"/>
        <v>55</v>
      </c>
      <c r="X6">
        <f t="shared" ca="1" si="4"/>
        <v>-48</v>
      </c>
      <c r="Y6" t="s">
        <v>20</v>
      </c>
      <c r="Z6" t="s">
        <v>20</v>
      </c>
    </row>
    <row r="7" spans="1:26" x14ac:dyDescent="0.2">
      <c r="A7" s="9">
        <v>2000</v>
      </c>
      <c r="B7" s="20"/>
      <c r="C7" s="2">
        <v>6</v>
      </c>
      <c r="D7" s="4">
        <v>12</v>
      </c>
      <c r="E7" s="4">
        <v>7</v>
      </c>
      <c r="F7" s="3">
        <v>140000</v>
      </c>
      <c r="G7" s="2">
        <v>5</v>
      </c>
      <c r="H7" s="14">
        <v>1</v>
      </c>
      <c r="I7" s="17">
        <f t="shared" si="0"/>
        <v>1928.7819501329159</v>
      </c>
      <c r="J7" s="18">
        <f t="shared" si="1"/>
        <v>-71.218049867084119</v>
      </c>
      <c r="K7" s="24">
        <f t="shared" si="2"/>
        <v>5072.0106268704803</v>
      </c>
      <c r="L7" s="18">
        <f t="shared" si="3"/>
        <v>5072.0106268704803</v>
      </c>
      <c r="M7" s="18"/>
      <c r="N7" s="25"/>
      <c r="O7" s="18"/>
      <c r="Q7" t="s">
        <v>29</v>
      </c>
      <c r="R7">
        <v>33.042800959810279</v>
      </c>
      <c r="S7">
        <v>39.772071003984699</v>
      </c>
      <c r="T7">
        <v>1306.5566966889749</v>
      </c>
      <c r="U7">
        <v>4.8557448184147353E-2</v>
      </c>
      <c r="V7">
        <v>-64.222555199836322</v>
      </c>
      <c r="W7">
        <v>64.348136580498306</v>
      </c>
      <c r="X7">
        <v>-14394.176715874721</v>
      </c>
      <c r="Y7" s="18">
        <v>152183.81891249152</v>
      </c>
      <c r="Z7">
        <v>0.99160820534491656</v>
      </c>
    </row>
    <row r="8" spans="1:26" x14ac:dyDescent="0.2">
      <c r="A8" s="9">
        <v>3400</v>
      </c>
      <c r="B8" s="20"/>
      <c r="C8" s="2">
        <v>7</v>
      </c>
      <c r="D8" s="4">
        <v>6</v>
      </c>
      <c r="E8" s="4">
        <v>7</v>
      </c>
      <c r="F8" s="3">
        <v>170000</v>
      </c>
      <c r="G8" s="2">
        <v>4</v>
      </c>
      <c r="H8" s="14">
        <v>1.5</v>
      </c>
      <c r="I8" s="17">
        <f t="shared" si="0"/>
        <v>3256.8166338100618</v>
      </c>
      <c r="J8" s="18">
        <f t="shared" si="1"/>
        <v>-143.18336618993817</v>
      </c>
      <c r="K8" s="24">
        <f t="shared" si="2"/>
        <v>20501.476353481929</v>
      </c>
      <c r="L8" s="18">
        <f t="shared" si="3"/>
        <v>20501.476353481929</v>
      </c>
      <c r="M8" s="18"/>
      <c r="N8" s="18"/>
      <c r="O8" s="18"/>
      <c r="Q8" t="s">
        <v>30</v>
      </c>
      <c r="R8">
        <v>33.468542081618374</v>
      </c>
      <c r="S8">
        <v>37.897704338822528</v>
      </c>
      <c r="T8">
        <v>1310.2050329894041</v>
      </c>
      <c r="U8">
        <v>4.8887696003578784E-2</v>
      </c>
      <c r="V8">
        <v>-60.621529551643818</v>
      </c>
      <c r="W8">
        <v>0</v>
      </c>
      <c r="X8">
        <v>-14384.826747623569</v>
      </c>
      <c r="Y8">
        <v>212924.56196807828</v>
      </c>
      <c r="Z8">
        <v>0.99328945639713262</v>
      </c>
    </row>
    <row r="9" spans="1:26" x14ac:dyDescent="0.2">
      <c r="A9" s="9">
        <v>2700</v>
      </c>
      <c r="B9" s="20"/>
      <c r="C9" s="2">
        <v>8</v>
      </c>
      <c r="D9" s="4">
        <v>8</v>
      </c>
      <c r="E9" s="4">
        <v>6</v>
      </c>
      <c r="F9" s="3">
        <v>180000</v>
      </c>
      <c r="G9" s="2">
        <v>4</v>
      </c>
      <c r="H9" s="14">
        <v>1.8</v>
      </c>
      <c r="I9" s="17">
        <f t="shared" si="0"/>
        <v>2563.3636886554359</v>
      </c>
      <c r="J9" s="18">
        <f t="shared" si="1"/>
        <v>-136.63631134456409</v>
      </c>
      <c r="K9" s="24">
        <f t="shared" si="2"/>
        <v>18669.481577848655</v>
      </c>
      <c r="L9" s="18">
        <f t="shared" si="3"/>
        <v>18669.481577848655</v>
      </c>
      <c r="M9" s="18"/>
      <c r="N9" s="18"/>
      <c r="O9" s="18"/>
      <c r="Q9" t="s">
        <v>31</v>
      </c>
      <c r="R9">
        <v>32.927356382694008</v>
      </c>
      <c r="S9">
        <v>41.598404033408322</v>
      </c>
      <c r="T9">
        <v>1301.161759643976</v>
      </c>
      <c r="U9">
        <v>4.8857893749979703E-2</v>
      </c>
      <c r="V9">
        <v>-62.486705500459848</v>
      </c>
      <c r="W9">
        <v>0</v>
      </c>
      <c r="X9">
        <v>-14319.046452370245</v>
      </c>
      <c r="Y9">
        <v>222916.33625231698</v>
      </c>
      <c r="Z9">
        <v>0.99261076585327801</v>
      </c>
    </row>
    <row r="10" spans="1:26" x14ac:dyDescent="0.2">
      <c r="A10" s="9">
        <v>2100</v>
      </c>
      <c r="B10" s="20"/>
      <c r="C10" s="2">
        <v>9</v>
      </c>
      <c r="D10" s="4">
        <v>12</v>
      </c>
      <c r="E10" s="4">
        <v>7</v>
      </c>
      <c r="F10" s="3">
        <v>140000</v>
      </c>
      <c r="G10" s="2">
        <v>5</v>
      </c>
      <c r="H10" s="14">
        <v>0.7</v>
      </c>
      <c r="I10" s="17">
        <f t="shared" si="0"/>
        <v>2043.8015048269717</v>
      </c>
      <c r="J10" s="18">
        <f t="shared" si="1"/>
        <v>-56.198495173028277</v>
      </c>
      <c r="K10" s="24">
        <f t="shared" si="2"/>
        <v>3158.2708597128826</v>
      </c>
      <c r="L10" s="18">
        <f t="shared" si="3"/>
        <v>3158.2708597128826</v>
      </c>
      <c r="M10" s="18"/>
      <c r="N10" s="18"/>
      <c r="O10" s="18"/>
      <c r="Q10" t="s">
        <v>32</v>
      </c>
      <c r="R10">
        <v>38.339851564685134</v>
      </c>
      <c r="S10">
        <v>39.308684028402361</v>
      </c>
      <c r="T10">
        <v>1298.0964842414121</v>
      </c>
      <c r="U10">
        <v>4.8768631946529598E-2</v>
      </c>
      <c r="V10">
        <v>-62.487977886987892</v>
      </c>
      <c r="W10">
        <v>0</v>
      </c>
      <c r="X10">
        <v>-14374.805340365112</v>
      </c>
      <c r="Y10">
        <v>350550.41510202893</v>
      </c>
      <c r="Z10">
        <v>0.99819941134009182</v>
      </c>
    </row>
    <row r="11" spans="1:26" x14ac:dyDescent="0.2">
      <c r="A11" s="9">
        <v>2600</v>
      </c>
      <c r="B11" s="20"/>
      <c r="C11" s="2">
        <v>10</v>
      </c>
      <c r="D11" s="4">
        <v>5</v>
      </c>
      <c r="E11" s="4">
        <v>6</v>
      </c>
      <c r="F11" s="3">
        <v>180000</v>
      </c>
      <c r="G11" s="2">
        <v>4</v>
      </c>
      <c r="H11" s="14">
        <v>1.3</v>
      </c>
      <c r="I11" s="17">
        <f t="shared" si="0"/>
        <v>2522.1173396996001</v>
      </c>
      <c r="J11" s="18">
        <f t="shared" si="1"/>
        <v>-77.882660300399948</v>
      </c>
      <c r="K11" s="24">
        <f t="shared" si="2"/>
        <v>6065.708775467494</v>
      </c>
      <c r="L11" s="18">
        <f t="shared" si="3"/>
        <v>6065.708775467494</v>
      </c>
      <c r="M11" s="18"/>
      <c r="N11" s="18"/>
      <c r="O11" s="18"/>
    </row>
    <row r="12" spans="1:26" x14ac:dyDescent="0.2">
      <c r="A12" s="9">
        <v>3600</v>
      </c>
      <c r="B12" s="20"/>
      <c r="C12" s="2">
        <v>11</v>
      </c>
      <c r="D12" s="4">
        <v>10</v>
      </c>
      <c r="E12" s="4">
        <v>7</v>
      </c>
      <c r="F12" s="3">
        <v>170000</v>
      </c>
      <c r="G12" s="2">
        <v>5</v>
      </c>
      <c r="H12" s="14">
        <v>1.9</v>
      </c>
      <c r="I12" s="17">
        <f t="shared" si="0"/>
        <v>3504.9227982954235</v>
      </c>
      <c r="J12" s="18">
        <f t="shared" si="1"/>
        <v>-95.07720170457651</v>
      </c>
      <c r="K12" s="24">
        <f t="shared" si="2"/>
        <v>9039.6742839727267</v>
      </c>
      <c r="L12" s="18">
        <f t="shared" si="3"/>
        <v>9039.6742839727267</v>
      </c>
      <c r="M12" s="18"/>
      <c r="N12" s="18"/>
      <c r="O12" s="18"/>
    </row>
    <row r="13" spans="1:26" x14ac:dyDescent="0.2">
      <c r="A13" s="9">
        <v>2650</v>
      </c>
      <c r="B13" s="20"/>
      <c r="C13" s="2">
        <v>12</v>
      </c>
      <c r="D13" s="4">
        <v>9</v>
      </c>
      <c r="E13" s="4">
        <v>6</v>
      </c>
      <c r="F13" s="3">
        <v>180000</v>
      </c>
      <c r="G13" s="2">
        <v>5</v>
      </c>
      <c r="H13" s="14">
        <v>0.5</v>
      </c>
      <c r="I13" s="17">
        <f t="shared" si="0"/>
        <v>2693.5438010555899</v>
      </c>
      <c r="J13" s="18">
        <f t="shared" si="1"/>
        <v>43.543801055589938</v>
      </c>
      <c r="K13" s="24">
        <f t="shared" si="2"/>
        <v>1896.0626103687955</v>
      </c>
      <c r="L13" s="18">
        <f t="shared" si="3"/>
        <v>1896.0626103687955</v>
      </c>
      <c r="M13" s="18"/>
      <c r="N13" s="18"/>
      <c r="O13" s="18"/>
    </row>
    <row r="14" spans="1:26" x14ac:dyDescent="0.2">
      <c r="A14" s="9">
        <v>2200</v>
      </c>
      <c r="B14" s="20"/>
      <c r="C14" s="2">
        <v>13</v>
      </c>
      <c r="D14" s="4">
        <v>6</v>
      </c>
      <c r="E14" s="4">
        <v>7</v>
      </c>
      <c r="F14" s="3">
        <v>140000</v>
      </c>
      <c r="G14" s="2">
        <v>3</v>
      </c>
      <c r="H14" s="14">
        <v>2.1</v>
      </c>
      <c r="I14" s="17">
        <f t="shared" si="0"/>
        <v>2086.2847626892708</v>
      </c>
      <c r="J14" s="18">
        <f t="shared" si="1"/>
        <v>-113.71523731072921</v>
      </c>
      <c r="K14" s="24">
        <f t="shared" si="2"/>
        <v>12931.15519663546</v>
      </c>
      <c r="L14" s="18">
        <f t="shared" si="3"/>
        <v>12931.15519663546</v>
      </c>
      <c r="M14" s="18"/>
      <c r="N14" s="18"/>
      <c r="O14" s="18"/>
    </row>
    <row r="15" spans="1:26" x14ac:dyDescent="0.2">
      <c r="A15" s="9">
        <v>3750</v>
      </c>
      <c r="B15" s="20"/>
      <c r="C15" s="2">
        <v>14</v>
      </c>
      <c r="D15" s="4">
        <v>12</v>
      </c>
      <c r="E15" s="4">
        <v>7</v>
      </c>
      <c r="F15" s="3">
        <v>170000</v>
      </c>
      <c r="G15" s="2">
        <v>6</v>
      </c>
      <c r="H15" s="14">
        <v>2.1</v>
      </c>
      <c r="I15" s="17">
        <f t="shared" si="0"/>
        <v>3636.0717431592984</v>
      </c>
      <c r="J15" s="18">
        <f t="shared" si="1"/>
        <v>-113.92825684070158</v>
      </c>
      <c r="K15" s="24">
        <f t="shared" si="2"/>
        <v>12979.647706760867</v>
      </c>
      <c r="L15" s="18">
        <f t="shared" si="3"/>
        <v>12979.647706760867</v>
      </c>
      <c r="M15" s="18"/>
      <c r="N15" s="18"/>
      <c r="O15" s="18"/>
    </row>
    <row r="16" spans="1:26" x14ac:dyDescent="0.2">
      <c r="A16" s="9">
        <v>2800</v>
      </c>
      <c r="B16" s="20"/>
      <c r="C16" s="2">
        <v>15</v>
      </c>
      <c r="D16" s="4">
        <v>7</v>
      </c>
      <c r="E16" s="4">
        <v>6</v>
      </c>
      <c r="F16" s="3">
        <v>180000</v>
      </c>
      <c r="G16" s="2">
        <v>5</v>
      </c>
      <c r="H16" s="14">
        <v>2.4</v>
      </c>
      <c r="I16" s="17">
        <f t="shared" si="0"/>
        <v>2729.9459876928431</v>
      </c>
      <c r="J16" s="18">
        <f t="shared" si="1"/>
        <v>-70.054012307156881</v>
      </c>
      <c r="K16" s="24">
        <f t="shared" si="2"/>
        <v>4907.5646403312876</v>
      </c>
      <c r="L16" s="18">
        <f t="shared" si="3"/>
        <v>4907.5646403312876</v>
      </c>
      <c r="M16" s="18"/>
      <c r="N16" s="18"/>
      <c r="O16" s="18"/>
    </row>
    <row r="17" spans="1:15" x14ac:dyDescent="0.2">
      <c r="A17" s="9">
        <v>4600</v>
      </c>
      <c r="B17" s="20"/>
      <c r="C17" s="2">
        <v>16</v>
      </c>
      <c r="D17" s="4">
        <v>6</v>
      </c>
      <c r="E17" s="4">
        <v>8</v>
      </c>
      <c r="F17" s="3">
        <v>160000</v>
      </c>
      <c r="G17" s="2">
        <v>2</v>
      </c>
      <c r="H17" s="14">
        <v>2</v>
      </c>
      <c r="I17" s="17">
        <f t="shared" si="0"/>
        <v>4537.2614184423237</v>
      </c>
      <c r="J17" s="18">
        <f t="shared" si="1"/>
        <v>-62.738581557676298</v>
      </c>
      <c r="K17" s="24">
        <f t="shared" si="2"/>
        <v>3936.1296158692003</v>
      </c>
      <c r="L17" s="18">
        <f t="shared" si="3"/>
        <v>3936.1296158692003</v>
      </c>
      <c r="M17" s="18"/>
      <c r="N17" s="18"/>
      <c r="O17" s="18"/>
    </row>
    <row r="18" spans="1:15" x14ac:dyDescent="0.2">
      <c r="A18" s="9">
        <v>3700</v>
      </c>
      <c r="B18" s="20"/>
      <c r="C18" s="2">
        <v>17</v>
      </c>
      <c r="D18" s="4">
        <v>8</v>
      </c>
      <c r="E18" s="4">
        <v>7</v>
      </c>
      <c r="F18" s="3">
        <v>170000</v>
      </c>
      <c r="G18" s="2">
        <v>4</v>
      </c>
      <c r="H18" s="14">
        <v>1.7</v>
      </c>
      <c r="I18" s="17">
        <f t="shared" si="0"/>
        <v>3718.8325175137161</v>
      </c>
      <c r="J18" s="18">
        <f t="shared" si="1"/>
        <v>18.832517513716084</v>
      </c>
      <c r="K18" s="24">
        <f t="shared" si="2"/>
        <v>354.66371590442304</v>
      </c>
      <c r="L18" s="18">
        <f t="shared" si="3"/>
        <v>354.66371590442304</v>
      </c>
      <c r="M18" s="18"/>
      <c r="N18" s="18"/>
      <c r="O18" s="18"/>
    </row>
    <row r="19" spans="1:15" x14ac:dyDescent="0.2">
      <c r="A19" s="9">
        <v>4650</v>
      </c>
      <c r="B19" s="20"/>
      <c r="C19" s="2">
        <v>18</v>
      </c>
      <c r="D19" s="4">
        <v>11</v>
      </c>
      <c r="E19" s="4">
        <v>8</v>
      </c>
      <c r="F19" s="3">
        <v>160000</v>
      </c>
      <c r="G19" s="2">
        <v>4</v>
      </c>
      <c r="H19" s="14">
        <v>0.7</v>
      </c>
      <c r="I19" s="17">
        <f t="shared" si="0"/>
        <v>4685.5085859397277</v>
      </c>
      <c r="J19" s="18">
        <f t="shared" si="1"/>
        <v>35.508585939727709</v>
      </c>
      <c r="K19" s="24">
        <f t="shared" si="2"/>
        <v>1260.8596754390283</v>
      </c>
      <c r="L19" s="18">
        <f t="shared" si="3"/>
        <v>1260.8596754390283</v>
      </c>
      <c r="M19" s="18"/>
      <c r="N19" s="18"/>
      <c r="O19" s="18"/>
    </row>
    <row r="20" spans="1:15" x14ac:dyDescent="0.2">
      <c r="A20" s="9">
        <v>5900</v>
      </c>
      <c r="B20" s="20"/>
      <c r="C20" s="2">
        <v>19</v>
      </c>
      <c r="D20" s="4">
        <v>11</v>
      </c>
      <c r="E20" s="4">
        <v>8</v>
      </c>
      <c r="F20" s="3">
        <v>180000</v>
      </c>
      <c r="G20" s="2">
        <v>1</v>
      </c>
      <c r="H20" s="14">
        <v>1.6</v>
      </c>
      <c r="I20" s="17">
        <f t="shared" si="0"/>
        <v>5886.6850100959655</v>
      </c>
      <c r="J20" s="18">
        <f t="shared" si="1"/>
        <v>-13.314989904034519</v>
      </c>
      <c r="K20" s="24">
        <f t="shared" si="2"/>
        <v>177.28895614454117</v>
      </c>
      <c r="L20" s="18">
        <f t="shared" si="3"/>
        <v>177.28895614454117</v>
      </c>
      <c r="M20" s="18"/>
      <c r="N20" s="18"/>
      <c r="O20" s="18"/>
    </row>
    <row r="21" spans="1:15" x14ac:dyDescent="0.2">
      <c r="A21" s="9">
        <v>5900</v>
      </c>
      <c r="B21" s="20"/>
      <c r="C21" s="2">
        <v>20</v>
      </c>
      <c r="D21" s="4">
        <v>12</v>
      </c>
      <c r="E21" s="4">
        <v>8</v>
      </c>
      <c r="F21" s="3">
        <v>180000</v>
      </c>
      <c r="G21" s="2">
        <v>2</v>
      </c>
      <c r="H21" s="14">
        <v>0.9</v>
      </c>
      <c r="I21" s="17">
        <f t="shared" si="0"/>
        <v>5901.8455678020709</v>
      </c>
      <c r="J21" s="18">
        <f t="shared" si="1"/>
        <v>1.8455678020709456</v>
      </c>
      <c r="K21" s="24">
        <f t="shared" si="2"/>
        <v>3.4061205120409812</v>
      </c>
      <c r="L21" s="18">
        <f t="shared" si="3"/>
        <v>3.4061205120409812</v>
      </c>
      <c r="M21" s="18"/>
      <c r="N21" s="18"/>
      <c r="O21" s="18"/>
    </row>
    <row r="22" spans="1:15" x14ac:dyDescent="0.2">
      <c r="A22" s="9">
        <v>4700</v>
      </c>
      <c r="B22" s="20"/>
      <c r="C22" s="2">
        <v>21</v>
      </c>
      <c r="D22" s="4">
        <v>6</v>
      </c>
      <c r="E22" s="4">
        <v>8</v>
      </c>
      <c r="F22" s="3">
        <v>160000</v>
      </c>
      <c r="G22" s="2">
        <v>2</v>
      </c>
      <c r="H22" s="14">
        <v>1.1000000000000001</v>
      </c>
      <c r="I22" s="17">
        <f t="shared" si="0"/>
        <v>4728.9606762657477</v>
      </c>
      <c r="J22" s="18">
        <f t="shared" si="1"/>
        <v>28.960676265747679</v>
      </c>
      <c r="K22" s="24">
        <f t="shared" si="2"/>
        <v>838.72076976944095</v>
      </c>
      <c r="L22" s="18">
        <f t="shared" si="3"/>
        <v>838.72076976944095</v>
      </c>
      <c r="M22" s="18"/>
      <c r="N22" s="18"/>
      <c r="O22" s="18"/>
    </row>
    <row r="23" spans="1:15" x14ac:dyDescent="0.2">
      <c r="A23" s="9">
        <v>3800</v>
      </c>
      <c r="B23" s="20"/>
      <c r="C23" s="2">
        <v>22</v>
      </c>
      <c r="D23" s="4">
        <v>6</v>
      </c>
      <c r="E23" s="4">
        <v>7</v>
      </c>
      <c r="F23" s="3">
        <v>170000</v>
      </c>
      <c r="G23" s="2">
        <v>3</v>
      </c>
      <c r="H23" s="14">
        <v>1.1000000000000001</v>
      </c>
      <c r="I23" s="17">
        <f t="shared" si="0"/>
        <v>3894.4023851673246</v>
      </c>
      <c r="J23" s="18">
        <f t="shared" si="1"/>
        <v>94.40238516732461</v>
      </c>
      <c r="K23" s="24">
        <f t="shared" si="2"/>
        <v>8911.8103252799101</v>
      </c>
      <c r="L23" s="18">
        <f t="shared" si="3"/>
        <v>8911.8103252799101</v>
      </c>
      <c r="M23" s="18"/>
      <c r="N23" s="18"/>
      <c r="O23" s="18"/>
    </row>
    <row r="24" spans="1:15" x14ac:dyDescent="0.2">
      <c r="A24" s="9">
        <v>3900</v>
      </c>
      <c r="B24" s="20"/>
      <c r="C24" s="2">
        <v>23</v>
      </c>
      <c r="D24" s="4">
        <v>12</v>
      </c>
      <c r="E24" s="4">
        <v>7</v>
      </c>
      <c r="F24" s="3">
        <v>170000</v>
      </c>
      <c r="G24" s="2">
        <v>6</v>
      </c>
      <c r="H24" s="14">
        <v>1.1000000000000001</v>
      </c>
      <c r="I24" s="17">
        <f t="shared" si="0"/>
        <v>3981.1304072414623</v>
      </c>
      <c r="J24" s="18">
        <f t="shared" si="1"/>
        <v>81.130407241462308</v>
      </c>
      <c r="K24" s="24">
        <f t="shared" si="2"/>
        <v>6582.14297916552</v>
      </c>
      <c r="L24" s="18">
        <f t="shared" si="3"/>
        <v>6582.14297916552</v>
      </c>
      <c r="M24" s="18"/>
      <c r="N24" s="18"/>
      <c r="O24" s="18"/>
    </row>
    <row r="25" spans="1:15" x14ac:dyDescent="0.2">
      <c r="A25" s="9">
        <v>4800</v>
      </c>
      <c r="B25" s="20"/>
      <c r="C25" s="2">
        <v>24</v>
      </c>
      <c r="D25" s="4">
        <v>7</v>
      </c>
      <c r="E25" s="4">
        <v>8</v>
      </c>
      <c r="F25" s="3">
        <v>160000</v>
      </c>
      <c r="G25" s="2">
        <v>3</v>
      </c>
      <c r="H25" s="14">
        <v>2.5</v>
      </c>
      <c r="I25" s="17">
        <f t="shared" si="0"/>
        <v>4820.800937101214</v>
      </c>
      <c r="J25" s="18">
        <f t="shared" si="1"/>
        <v>20.800937101214004</v>
      </c>
      <c r="K25" s="24">
        <f t="shared" si="2"/>
        <v>432.67898428866124</v>
      </c>
      <c r="L25" s="18">
        <f t="shared" si="3"/>
        <v>432.67898428866124</v>
      </c>
      <c r="M25" s="18"/>
      <c r="N25" s="18"/>
      <c r="O25" s="18"/>
    </row>
    <row r="26" spans="1:15" x14ac:dyDescent="0.2">
      <c r="A26" s="9">
        <v>6050</v>
      </c>
      <c r="B26" s="20"/>
      <c r="C26" s="2">
        <v>25</v>
      </c>
      <c r="D26" s="4">
        <v>11</v>
      </c>
      <c r="E26" s="4">
        <v>8</v>
      </c>
      <c r="F26" s="3">
        <v>180000</v>
      </c>
      <c r="G26" s="2">
        <v>2</v>
      </c>
      <c r="H26" s="14">
        <v>1.7</v>
      </c>
      <c r="I26" s="17">
        <f t="shared" si="0"/>
        <v>6054.23614159709</v>
      </c>
      <c r="J26" s="18">
        <f t="shared" si="1"/>
        <v>4.2361415970899543</v>
      </c>
      <c r="K26" s="24">
        <f t="shared" si="2"/>
        <v>17.94489563059583</v>
      </c>
      <c r="L26" s="18">
        <f t="shared" si="3"/>
        <v>17.94489563059583</v>
      </c>
      <c r="M26" s="18"/>
      <c r="N26" s="18"/>
      <c r="O26" s="18"/>
    </row>
    <row r="27" spans="1:15" x14ac:dyDescent="0.2">
      <c r="A27" s="9">
        <v>1750</v>
      </c>
      <c r="B27" s="20"/>
      <c r="C27" s="2">
        <v>26</v>
      </c>
      <c r="D27" s="4">
        <v>13</v>
      </c>
      <c r="E27" s="4">
        <v>6</v>
      </c>
      <c r="F27" s="3">
        <v>150000</v>
      </c>
      <c r="G27" s="2">
        <v>7</v>
      </c>
      <c r="H27" s="14">
        <v>2.2999999999999998</v>
      </c>
      <c r="I27" s="17">
        <f t="shared" si="0"/>
        <v>1799.5015449049279</v>
      </c>
      <c r="J27" s="18">
        <f t="shared" si="1"/>
        <v>49.501544904927869</v>
      </c>
      <c r="K27" s="24">
        <f t="shared" si="2"/>
        <v>2450.40294797459</v>
      </c>
      <c r="L27" s="18">
        <f t="shared" si="3"/>
        <v>2450.40294797459</v>
      </c>
      <c r="M27" s="18"/>
      <c r="N27" s="18"/>
      <c r="O27" s="18"/>
    </row>
    <row r="28" spans="1:15" x14ac:dyDescent="0.2">
      <c r="A28" s="9">
        <v>5800</v>
      </c>
      <c r="B28" s="20"/>
      <c r="C28" s="2">
        <v>27</v>
      </c>
      <c r="D28" s="4">
        <v>8</v>
      </c>
      <c r="E28" s="4">
        <v>8</v>
      </c>
      <c r="F28" s="3">
        <v>180000</v>
      </c>
      <c r="G28" s="2">
        <v>4</v>
      </c>
      <c r="H28" s="14">
        <v>0.5</v>
      </c>
      <c r="I28" s="17">
        <f t="shared" si="0"/>
        <v>5888.013836867276</v>
      </c>
      <c r="J28" s="18">
        <f t="shared" si="1"/>
        <v>88.013836867276041</v>
      </c>
      <c r="K28" s="24">
        <f t="shared" si="2"/>
        <v>7746.4354800994788</v>
      </c>
      <c r="L28" s="18">
        <f t="shared" si="3"/>
        <v>7746.4354800994788</v>
      </c>
      <c r="M28" s="18"/>
      <c r="N28" s="18"/>
      <c r="O28" s="18"/>
    </row>
    <row r="29" spans="1:15" x14ac:dyDescent="0.2">
      <c r="A29" s="9">
        <v>1600</v>
      </c>
      <c r="B29" s="20"/>
      <c r="C29" s="2">
        <v>28</v>
      </c>
      <c r="D29" s="4">
        <v>5</v>
      </c>
      <c r="E29" s="4">
        <v>6</v>
      </c>
      <c r="F29" s="3">
        <v>150000</v>
      </c>
      <c r="G29" s="2">
        <v>4</v>
      </c>
      <c r="H29" s="14">
        <v>0.8</v>
      </c>
      <c r="I29" s="17">
        <f t="shared" si="0"/>
        <v>1749.1757094680415</v>
      </c>
      <c r="J29" s="18">
        <f t="shared" si="1"/>
        <v>149.17570946804153</v>
      </c>
      <c r="K29" s="24">
        <f t="shared" si="2"/>
        <v>22253.392295293535</v>
      </c>
      <c r="L29" s="18">
        <f t="shared" si="3"/>
        <v>22253.392295293535</v>
      </c>
      <c r="M29" s="18"/>
      <c r="N29" s="18"/>
      <c r="O29" s="18"/>
    </row>
    <row r="30" spans="1:15" x14ac:dyDescent="0.2">
      <c r="A30" s="9">
        <v>1700</v>
      </c>
      <c r="B30" s="20"/>
      <c r="C30" s="2">
        <v>29</v>
      </c>
      <c r="D30" s="4">
        <v>10</v>
      </c>
      <c r="E30" s="4">
        <v>6</v>
      </c>
      <c r="F30" s="3">
        <v>150000</v>
      </c>
      <c r="G30" s="2">
        <v>6</v>
      </c>
      <c r="H30" s="14">
        <v>0.8</v>
      </c>
      <c r="I30" s="17">
        <f t="shared" si="0"/>
        <v>1859.0830254007651</v>
      </c>
      <c r="J30" s="18">
        <f t="shared" si="1"/>
        <v>159.08302540076511</v>
      </c>
      <c r="K30" s="24">
        <f t="shared" si="2"/>
        <v>25307.408970660475</v>
      </c>
      <c r="L30" s="18">
        <f t="shared" si="3"/>
        <v>0</v>
      </c>
      <c r="M30" s="18"/>
      <c r="N30" s="18"/>
      <c r="O30" s="18"/>
    </row>
    <row r="31" spans="1:15" x14ac:dyDescent="0.2">
      <c r="A31" s="9">
        <v>1800</v>
      </c>
      <c r="B31" s="20"/>
      <c r="C31" s="2">
        <v>30</v>
      </c>
      <c r="D31" s="4">
        <v>14</v>
      </c>
      <c r="E31" s="4">
        <v>6</v>
      </c>
      <c r="F31" s="3">
        <v>150000</v>
      </c>
      <c r="G31" s="2">
        <v>7</v>
      </c>
      <c r="H31" s="14">
        <v>0.9</v>
      </c>
      <c r="I31" s="17">
        <f t="shared" si="0"/>
        <v>1992.1696351920691</v>
      </c>
      <c r="J31" s="18">
        <f t="shared" si="1"/>
        <v>192.16963519206911</v>
      </c>
      <c r="K31" s="24">
        <f t="shared" si="2"/>
        <v>36929.168689852922</v>
      </c>
      <c r="L31" s="18">
        <f t="shared" si="3"/>
        <v>0</v>
      </c>
      <c r="M31" s="18"/>
      <c r="N31" s="18"/>
      <c r="O31" s="18"/>
    </row>
    <row r="32" spans="1:15" x14ac:dyDescent="0.2">
      <c r="A32" s="9">
        <v>4200</v>
      </c>
      <c r="B32" s="20"/>
      <c r="C32" s="2">
        <v>31</v>
      </c>
      <c r="D32" s="4">
        <v>6</v>
      </c>
      <c r="E32" s="4">
        <v>7</v>
      </c>
      <c r="F32" s="3">
        <v>170000</v>
      </c>
      <c r="G32" s="2">
        <v>3</v>
      </c>
      <c r="H32" s="14">
        <v>2.4</v>
      </c>
      <c r="I32" s="17">
        <f t="shared" si="0"/>
        <v>4239.4610492494921</v>
      </c>
      <c r="J32" s="18">
        <f t="shared" si="1"/>
        <v>39.461049249492135</v>
      </c>
      <c r="K32" s="24">
        <f t="shared" si="2"/>
        <v>1557.1744078708437</v>
      </c>
      <c r="L32" s="18">
        <f t="shared" si="3"/>
        <v>1557.1744078708437</v>
      </c>
      <c r="M32" s="18"/>
      <c r="N32" s="18"/>
      <c r="O32" s="18"/>
    </row>
    <row r="33" spans="1:15" x14ac:dyDescent="0.2">
      <c r="A33" s="9">
        <v>4100</v>
      </c>
      <c r="B33" s="20"/>
      <c r="C33" s="2">
        <v>32</v>
      </c>
      <c r="D33" s="4">
        <v>6</v>
      </c>
      <c r="E33" s="4">
        <v>7</v>
      </c>
      <c r="F33" s="3">
        <v>170000</v>
      </c>
      <c r="G33" s="2">
        <v>4</v>
      </c>
      <c r="H33" s="14">
        <v>1.4</v>
      </c>
      <c r="I33" s="17">
        <f t="shared" si="0"/>
        <v>4215.312922927189</v>
      </c>
      <c r="J33" s="18">
        <f t="shared" si="1"/>
        <v>115.31292292718899</v>
      </c>
      <c r="K33" s="24">
        <f t="shared" si="2"/>
        <v>13297.070194011829</v>
      </c>
      <c r="L33" s="18">
        <f t="shared" si="3"/>
        <v>13297.070194011829</v>
      </c>
      <c r="M33" s="18"/>
      <c r="N33" s="18"/>
      <c r="O33" s="18"/>
    </row>
    <row r="34" spans="1:15" x14ac:dyDescent="0.2">
      <c r="A34" s="9">
        <v>6200</v>
      </c>
      <c r="B34" s="20"/>
      <c r="C34" s="2">
        <v>33</v>
      </c>
      <c r="D34" s="4">
        <v>9</v>
      </c>
      <c r="E34" s="4">
        <v>8</v>
      </c>
      <c r="F34" s="3">
        <v>180000</v>
      </c>
      <c r="G34" s="2">
        <v>3</v>
      </c>
      <c r="H34" s="14">
        <v>2.1</v>
      </c>
      <c r="I34" s="17">
        <f t="shared" si="0"/>
        <v>6219.8496081707763</v>
      </c>
      <c r="J34" s="18">
        <f t="shared" si="1"/>
        <v>19.849608170776264</v>
      </c>
      <c r="K34" s="24">
        <f t="shared" si="2"/>
        <v>394.00694453334785</v>
      </c>
      <c r="L34" s="18">
        <f t="shared" si="3"/>
        <v>394.00694453334785</v>
      </c>
      <c r="M34" s="18"/>
      <c r="N34" s="18"/>
      <c r="O34" s="18"/>
    </row>
    <row r="35" spans="1:15" x14ac:dyDescent="0.2">
      <c r="A35" s="9">
        <v>2400</v>
      </c>
      <c r="B35" s="20"/>
      <c r="C35" s="2">
        <v>34</v>
      </c>
      <c r="D35" s="4">
        <v>13</v>
      </c>
      <c r="E35" s="4">
        <v>7</v>
      </c>
      <c r="F35" s="3">
        <v>130000</v>
      </c>
      <c r="G35" s="2">
        <v>6</v>
      </c>
      <c r="H35" s="14">
        <v>1.4</v>
      </c>
      <c r="I35" s="17">
        <f t="shared" si="0"/>
        <v>2491.4321806202188</v>
      </c>
      <c r="J35" s="18">
        <f t="shared" si="1"/>
        <v>91.432180620218787</v>
      </c>
      <c r="K35" s="24">
        <f t="shared" si="2"/>
        <v>8359.8436529683113</v>
      </c>
      <c r="L35" s="18">
        <f t="shared" si="3"/>
        <v>8359.8436529683113</v>
      </c>
      <c r="M35" s="18"/>
      <c r="N35" s="18"/>
      <c r="O35" s="18"/>
    </row>
    <row r="36" spans="1:15" x14ac:dyDescent="0.2">
      <c r="A36" s="9">
        <v>5400</v>
      </c>
      <c r="B36" s="20"/>
      <c r="C36" s="2">
        <v>35</v>
      </c>
      <c r="D36" s="4">
        <v>17</v>
      </c>
      <c r="E36" s="4">
        <v>7</v>
      </c>
      <c r="F36" s="3">
        <v>190000</v>
      </c>
      <c r="G36" s="2">
        <v>9</v>
      </c>
      <c r="H36" s="14">
        <v>2.2000000000000002</v>
      </c>
      <c r="I36" s="17">
        <f t="shared" si="0"/>
        <v>5425.6607514293228</v>
      </c>
      <c r="J36" s="18">
        <f t="shared" si="1"/>
        <v>25.660751429322772</v>
      </c>
      <c r="K36" s="24">
        <f t="shared" si="2"/>
        <v>658.47416391749073</v>
      </c>
      <c r="L36" s="18">
        <f t="shared" si="3"/>
        <v>658.47416391749073</v>
      </c>
      <c r="M36" s="18"/>
      <c r="N36" s="18"/>
      <c r="O36" s="18"/>
    </row>
    <row r="37" spans="1:15" x14ac:dyDescent="0.2">
      <c r="A37" s="9">
        <v>2300</v>
      </c>
      <c r="B37" s="20"/>
      <c r="C37" s="2">
        <v>36</v>
      </c>
      <c r="D37" s="4">
        <v>5</v>
      </c>
      <c r="E37" s="4">
        <v>7</v>
      </c>
      <c r="F37" s="3">
        <v>130000</v>
      </c>
      <c r="G37" s="2">
        <v>4</v>
      </c>
      <c r="H37" s="14">
        <v>1.2</v>
      </c>
      <c r="I37" s="17">
        <f t="shared" si="0"/>
        <v>2378.6183672963434</v>
      </c>
      <c r="J37" s="18">
        <f t="shared" si="1"/>
        <v>78.618367296343422</v>
      </c>
      <c r="K37" s="24">
        <f t="shared" si="2"/>
        <v>6180.8476763427607</v>
      </c>
      <c r="L37" s="18">
        <f t="shared" si="3"/>
        <v>6180.8476763427607</v>
      </c>
      <c r="M37" s="18"/>
      <c r="N37" s="18"/>
      <c r="O37" s="18"/>
    </row>
    <row r="38" spans="1:15" x14ac:dyDescent="0.2">
      <c r="A38" s="9">
        <v>2500</v>
      </c>
      <c r="B38" s="20"/>
      <c r="C38" s="2">
        <v>37</v>
      </c>
      <c r="D38" s="4">
        <v>12</v>
      </c>
      <c r="E38" s="4">
        <v>7</v>
      </c>
      <c r="F38" s="3">
        <v>130000</v>
      </c>
      <c r="G38" s="2">
        <v>6</v>
      </c>
      <c r="H38" s="14">
        <v>0.9</v>
      </c>
      <c r="I38" s="17">
        <f t="shared" si="0"/>
        <v>2567.1430512858697</v>
      </c>
      <c r="J38" s="18">
        <f t="shared" si="1"/>
        <v>67.14305128586966</v>
      </c>
      <c r="K38" s="24">
        <f t="shared" si="2"/>
        <v>4508.1893359769238</v>
      </c>
      <c r="L38" s="18">
        <f t="shared" si="3"/>
        <v>4508.1893359769238</v>
      </c>
      <c r="M38" s="18"/>
      <c r="N38" s="18"/>
      <c r="O38" s="18"/>
    </row>
    <row r="39" spans="1:15" x14ac:dyDescent="0.2">
      <c r="A39" s="9">
        <v>2550</v>
      </c>
      <c r="B39" s="20"/>
      <c r="C39" s="2">
        <v>38</v>
      </c>
      <c r="D39" s="4">
        <v>12</v>
      </c>
      <c r="E39" s="4">
        <v>7</v>
      </c>
      <c r="F39" s="3">
        <v>130000</v>
      </c>
      <c r="G39" s="2">
        <v>6</v>
      </c>
      <c r="H39" s="14">
        <v>1.9</v>
      </c>
      <c r="I39" s="17">
        <f t="shared" si="0"/>
        <v>2605.4829028505574</v>
      </c>
      <c r="J39" s="18">
        <f t="shared" si="1"/>
        <v>55.482902850557366</v>
      </c>
      <c r="K39" s="24">
        <f t="shared" si="2"/>
        <v>3078.3525087243866</v>
      </c>
      <c r="L39" s="18">
        <f t="shared" si="3"/>
        <v>3078.3525087243866</v>
      </c>
      <c r="M39" s="18"/>
      <c r="N39" s="18"/>
      <c r="O39" s="18"/>
    </row>
    <row r="40" spans="1:15" x14ac:dyDescent="0.2">
      <c r="A40" s="9">
        <v>6000</v>
      </c>
      <c r="B40" s="20"/>
      <c r="C40" s="2">
        <v>39</v>
      </c>
      <c r="D40" s="4">
        <v>9</v>
      </c>
      <c r="E40" s="4">
        <v>8</v>
      </c>
      <c r="F40" s="3">
        <v>170000</v>
      </c>
      <c r="G40" s="2">
        <v>2</v>
      </c>
      <c r="H40" s="14">
        <v>1.7</v>
      </c>
      <c r="I40" s="17">
        <f t="shared" si="0"/>
        <v>6024.6903759805809</v>
      </c>
      <c r="J40" s="18">
        <f t="shared" si="1"/>
        <v>24.690375980580939</v>
      </c>
      <c r="K40" s="24">
        <f t="shared" si="2"/>
        <v>609.61466606244812</v>
      </c>
      <c r="L40" s="18">
        <f t="shared" si="3"/>
        <v>609.61466606244812</v>
      </c>
      <c r="M40" s="18"/>
      <c r="N40" s="18"/>
      <c r="O40" s="18"/>
    </row>
    <row r="41" spans="1:15" x14ac:dyDescent="0.2">
      <c r="A41" s="9">
        <v>5500</v>
      </c>
      <c r="B41" s="20"/>
      <c r="C41" s="2">
        <v>40</v>
      </c>
      <c r="D41" s="4">
        <v>11</v>
      </c>
      <c r="E41" s="4">
        <v>7</v>
      </c>
      <c r="F41" s="3">
        <v>190000</v>
      </c>
      <c r="G41" s="2">
        <v>6</v>
      </c>
      <c r="H41" s="14">
        <v>2.2000000000000002</v>
      </c>
      <c r="I41" s="17">
        <f>SUMPRODUCT(C41:H41,$R$2:$W$2)+$X$2</f>
        <v>5568.9718387433004</v>
      </c>
      <c r="J41" s="18">
        <f>I41-A41</f>
        <v>68.971838743300395</v>
      </c>
      <c r="K41" s="24">
        <f>J41^2</f>
        <v>4757.1145396318334</v>
      </c>
      <c r="L41" s="18">
        <f t="shared" si="3"/>
        <v>4757.1145396318334</v>
      </c>
      <c r="M41" s="18"/>
      <c r="N41" s="18"/>
      <c r="O41" s="18"/>
    </row>
    <row r="42" spans="1:15" x14ac:dyDescent="0.2">
      <c r="A42" s="9"/>
      <c r="B42" s="20"/>
      <c r="C42" s="2"/>
      <c r="D42" s="4"/>
      <c r="E42" s="4"/>
      <c r="F42" s="3"/>
      <c r="G42" s="2"/>
      <c r="H42" s="14"/>
      <c r="J42" s="18"/>
      <c r="K42" s="24"/>
      <c r="L42" s="18"/>
      <c r="M42" s="18"/>
      <c r="N42" s="18"/>
      <c r="O42" s="18"/>
    </row>
    <row r="43" spans="1:15" x14ac:dyDescent="0.2">
      <c r="A43" s="9"/>
      <c r="B43" s="20"/>
      <c r="C43" s="2"/>
      <c r="D43" s="4"/>
      <c r="E43" s="4"/>
      <c r="F43" s="3"/>
      <c r="G43" s="2"/>
      <c r="H43" s="14"/>
      <c r="J43" s="18"/>
      <c r="K43" s="24"/>
      <c r="L43" s="18"/>
      <c r="M43" s="18"/>
      <c r="N43" s="18"/>
      <c r="O43" s="18"/>
    </row>
    <row r="44" spans="1:15" x14ac:dyDescent="0.2">
      <c r="A44" s="9"/>
      <c r="B44" s="20"/>
      <c r="C44" s="2"/>
      <c r="D44" s="4"/>
      <c r="E44" s="4"/>
      <c r="F44" s="3"/>
      <c r="G44" s="2"/>
      <c r="H44" s="14"/>
      <c r="J44" s="18"/>
      <c r="K44" s="24"/>
      <c r="L44" s="18"/>
      <c r="M44" s="18"/>
      <c r="N44" s="18"/>
      <c r="O44" s="18"/>
    </row>
    <row r="45" spans="1:15" x14ac:dyDescent="0.2">
      <c r="A45" s="9"/>
      <c r="B45" s="20"/>
      <c r="C45" s="2"/>
      <c r="D45" s="4"/>
      <c r="E45" s="4"/>
      <c r="F45" s="3"/>
      <c r="G45" s="2"/>
      <c r="H45" s="14"/>
      <c r="J45" s="18"/>
      <c r="K45" s="24"/>
      <c r="L45" s="18"/>
      <c r="M45" s="18"/>
      <c r="N45" s="18"/>
      <c r="O45" s="18"/>
    </row>
    <row r="46" spans="1:15" x14ac:dyDescent="0.2">
      <c r="J46" s="23" t="s">
        <v>14</v>
      </c>
      <c r="K46" s="23" t="s">
        <v>17</v>
      </c>
      <c r="L46" s="27" t="s">
        <v>34</v>
      </c>
      <c r="M46" s="18"/>
      <c r="N46" s="18" t="s">
        <v>33</v>
      </c>
      <c r="O46" s="18">
        <f>AVERAGE(A2:A41)</f>
        <v>3795</v>
      </c>
    </row>
    <row r="47" spans="1:15" x14ac:dyDescent="0.2">
      <c r="A47" s="9">
        <v>5800</v>
      </c>
      <c r="B47" s="20"/>
      <c r="C47" s="2">
        <v>41</v>
      </c>
      <c r="D47" s="4">
        <v>8</v>
      </c>
      <c r="E47" s="4">
        <v>8</v>
      </c>
      <c r="F47" s="3">
        <v>170000</v>
      </c>
      <c r="G47" s="2">
        <v>4</v>
      </c>
      <c r="H47" s="14">
        <v>0.6</v>
      </c>
      <c r="I47" s="17">
        <f t="shared" si="0"/>
        <v>5937.0854393075733</v>
      </c>
      <c r="J47" s="18">
        <f t="shared" si="1"/>
        <v>137.08543930757332</v>
      </c>
      <c r="K47" s="24">
        <f t="shared" si="2"/>
        <v>18792.417670150371</v>
      </c>
      <c r="L47" s="18">
        <f>(A47-$O$46)^2</f>
        <v>4020025</v>
      </c>
      <c r="M47" s="18"/>
      <c r="N47" s="18" t="s">
        <v>12</v>
      </c>
      <c r="O47" s="18">
        <f>SUM(K47:K56)</f>
        <v>60246.346119030866</v>
      </c>
    </row>
    <row r="48" spans="1:15" x14ac:dyDescent="0.2">
      <c r="A48" s="9">
        <v>6000</v>
      </c>
      <c r="B48" s="20"/>
      <c r="C48" s="2">
        <v>42</v>
      </c>
      <c r="D48" s="4">
        <v>8</v>
      </c>
      <c r="E48" s="4">
        <v>8</v>
      </c>
      <c r="F48" s="3">
        <v>170000</v>
      </c>
      <c r="G48" s="2">
        <v>3</v>
      </c>
      <c r="H48" s="14">
        <v>2.2000000000000002</v>
      </c>
      <c r="I48" s="17">
        <f t="shared" si="0"/>
        <v>6037.9132687592446</v>
      </c>
      <c r="J48" s="18">
        <f t="shared" si="1"/>
        <v>37.913268759244602</v>
      </c>
      <c r="K48" s="24">
        <f t="shared" si="2"/>
        <v>1437.4159480107128</v>
      </c>
      <c r="L48" s="18">
        <f t="shared" ref="L48:L56" si="5">(A48-$O$46)^2</f>
        <v>4862025</v>
      </c>
      <c r="M48" s="18"/>
      <c r="N48" s="18" t="s">
        <v>27</v>
      </c>
      <c r="O48" s="18">
        <f>SUM(L47:L56)</f>
        <v>33459250</v>
      </c>
    </row>
    <row r="49" spans="1:15" x14ac:dyDescent="0.2">
      <c r="A49" s="9">
        <v>6100</v>
      </c>
      <c r="B49" s="20"/>
      <c r="C49" s="2">
        <v>43</v>
      </c>
      <c r="D49" s="4">
        <v>8</v>
      </c>
      <c r="E49" s="4">
        <v>8</v>
      </c>
      <c r="F49" s="3">
        <v>170000</v>
      </c>
      <c r="G49" s="2">
        <v>2</v>
      </c>
      <c r="H49" s="14">
        <v>2.1</v>
      </c>
      <c r="I49" s="17">
        <f t="shared" si="0"/>
        <v>6138.7410982109232</v>
      </c>
      <c r="J49" s="18">
        <f t="shared" si="1"/>
        <v>38.741098210923155</v>
      </c>
      <c r="K49" s="24">
        <f t="shared" si="2"/>
        <v>1500.8726905883934</v>
      </c>
      <c r="L49" s="18">
        <f t="shared" si="5"/>
        <v>5313025</v>
      </c>
      <c r="M49" s="18"/>
      <c r="N49" s="18" t="s">
        <v>28</v>
      </c>
      <c r="O49" s="26">
        <f>1-O47/O48</f>
        <v>0.99819941134009182</v>
      </c>
    </row>
    <row r="50" spans="1:15" x14ac:dyDescent="0.2">
      <c r="A50" s="9">
        <v>5600</v>
      </c>
      <c r="B50" s="20"/>
      <c r="C50" s="2">
        <v>44</v>
      </c>
      <c r="D50" s="4">
        <v>6</v>
      </c>
      <c r="E50" s="4">
        <v>7</v>
      </c>
      <c r="F50" s="3">
        <v>190000</v>
      </c>
      <c r="G50" s="2">
        <v>4</v>
      </c>
      <c r="H50" s="14">
        <v>1.5</v>
      </c>
      <c r="I50" s="17">
        <f t="shared" si="0"/>
        <v>5650.7637806340044</v>
      </c>
      <c r="J50" s="18">
        <f t="shared" si="1"/>
        <v>50.763780634004434</v>
      </c>
      <c r="K50" s="24">
        <f t="shared" si="2"/>
        <v>2576.9614242573234</v>
      </c>
      <c r="L50" s="18">
        <f t="shared" si="5"/>
        <v>3258025</v>
      </c>
      <c r="M50" s="18"/>
      <c r="N50" s="18"/>
      <c r="O50" s="18"/>
    </row>
    <row r="51" spans="1:15" x14ac:dyDescent="0.2">
      <c r="A51" s="9">
        <v>5700</v>
      </c>
      <c r="B51" s="20"/>
      <c r="C51" s="2">
        <v>45</v>
      </c>
      <c r="D51" s="4">
        <v>17</v>
      </c>
      <c r="E51" s="4">
        <v>7</v>
      </c>
      <c r="F51" s="3">
        <v>190000</v>
      </c>
      <c r="G51" s="2">
        <v>9</v>
      </c>
      <c r="H51" s="14">
        <v>1.3</v>
      </c>
      <c r="I51" s="17">
        <f t="shared" si="0"/>
        <v>5809.0592670761744</v>
      </c>
      <c r="J51" s="18">
        <f t="shared" si="1"/>
        <v>109.05926707617436</v>
      </c>
      <c r="K51" s="24">
        <f t="shared" si="2"/>
        <v>11893.923735192329</v>
      </c>
      <c r="L51" s="18">
        <f t="shared" si="5"/>
        <v>3629025</v>
      </c>
      <c r="M51" s="18"/>
      <c r="N51" s="18"/>
      <c r="O51" s="18"/>
    </row>
    <row r="52" spans="1:15" x14ac:dyDescent="0.2">
      <c r="A52" s="9">
        <v>6250</v>
      </c>
      <c r="B52" s="20"/>
      <c r="C52" s="2">
        <v>46</v>
      </c>
      <c r="D52" s="4">
        <v>8</v>
      </c>
      <c r="E52" s="4">
        <v>8</v>
      </c>
      <c r="F52" s="3">
        <v>170000</v>
      </c>
      <c r="G52" s="2">
        <v>2</v>
      </c>
      <c r="H52" s="14">
        <v>1.2</v>
      </c>
      <c r="I52" s="17">
        <f t="shared" si="0"/>
        <v>6253.7606529049754</v>
      </c>
      <c r="J52" s="18">
        <f t="shared" si="1"/>
        <v>3.760652904975359</v>
      </c>
      <c r="K52" s="24">
        <f t="shared" si="2"/>
        <v>14.142510271699607</v>
      </c>
      <c r="L52" s="18">
        <f t="shared" si="5"/>
        <v>6027025</v>
      </c>
      <c r="M52" s="18"/>
      <c r="N52" s="18"/>
      <c r="O52" s="18"/>
    </row>
    <row r="53" spans="1:15" x14ac:dyDescent="0.2">
      <c r="A53" s="9">
        <v>4900</v>
      </c>
      <c r="B53" s="20"/>
      <c r="C53" s="2">
        <v>47</v>
      </c>
      <c r="D53" s="4">
        <v>5</v>
      </c>
      <c r="E53" s="4">
        <v>7</v>
      </c>
      <c r="F53" s="3">
        <v>170000</v>
      </c>
      <c r="G53" s="2">
        <v>3</v>
      </c>
      <c r="H53" s="14">
        <v>1.5</v>
      </c>
      <c r="I53" s="17">
        <f t="shared" si="0"/>
        <v>4813.5899902560504</v>
      </c>
      <c r="J53" s="18">
        <f t="shared" si="1"/>
        <v>-86.410009743949558</v>
      </c>
      <c r="K53" s="24">
        <f t="shared" si="2"/>
        <v>7466.6897839494577</v>
      </c>
      <c r="L53" s="18">
        <f t="shared" si="5"/>
        <v>1221025</v>
      </c>
      <c r="M53" s="18"/>
      <c r="N53" s="18"/>
      <c r="O53" s="18"/>
    </row>
    <row r="54" spans="1:15" x14ac:dyDescent="0.2">
      <c r="A54" s="9">
        <v>5000</v>
      </c>
      <c r="B54" s="20"/>
      <c r="C54" s="2">
        <v>48</v>
      </c>
      <c r="D54" s="4">
        <v>5</v>
      </c>
      <c r="E54" s="4">
        <v>7</v>
      </c>
      <c r="F54" s="3">
        <v>170000</v>
      </c>
      <c r="G54" s="2">
        <v>2</v>
      </c>
      <c r="H54" s="14">
        <v>1.6</v>
      </c>
      <c r="I54" s="17">
        <f t="shared" si="0"/>
        <v>4914.417819707729</v>
      </c>
      <c r="J54" s="18">
        <f t="shared" si="1"/>
        <v>-85.582180292271005</v>
      </c>
      <c r="K54" s="24">
        <f t="shared" si="2"/>
        <v>7324.3095835787799</v>
      </c>
      <c r="L54" s="18">
        <f t="shared" si="5"/>
        <v>1452025</v>
      </c>
      <c r="M54" s="18"/>
      <c r="N54" s="18"/>
      <c r="O54" s="18"/>
    </row>
    <row r="55" spans="1:15" x14ac:dyDescent="0.2">
      <c r="A55" s="9">
        <v>5100</v>
      </c>
      <c r="B55" s="20"/>
      <c r="C55" s="2">
        <v>49</v>
      </c>
      <c r="D55" s="4">
        <v>8</v>
      </c>
      <c r="E55" s="4">
        <v>7</v>
      </c>
      <c r="F55" s="3">
        <v>170000</v>
      </c>
      <c r="G55" s="2">
        <v>3</v>
      </c>
      <c r="H55" s="14">
        <v>1.4</v>
      </c>
      <c r="I55" s="17">
        <f t="shared" si="0"/>
        <v>5008.1957454706262</v>
      </c>
      <c r="J55" s="18">
        <f t="shared" si="1"/>
        <v>-91.804254529373793</v>
      </c>
      <c r="K55" s="24">
        <f t="shared" si="2"/>
        <v>8428.0211496940483</v>
      </c>
      <c r="L55" s="18">
        <f t="shared" si="5"/>
        <v>1703025</v>
      </c>
      <c r="M55" s="18"/>
      <c r="N55" s="18"/>
      <c r="O55" s="18"/>
    </row>
    <row r="56" spans="1:15" ht="16" thickBot="1" x14ac:dyDescent="0.25">
      <c r="A56" s="10">
        <v>5200</v>
      </c>
      <c r="B56" s="21"/>
      <c r="C56" s="5">
        <v>50</v>
      </c>
      <c r="D56" s="7">
        <v>8</v>
      </c>
      <c r="E56" s="7">
        <v>7</v>
      </c>
      <c r="F56" s="6">
        <v>170000</v>
      </c>
      <c r="G56" s="5">
        <v>1</v>
      </c>
      <c r="H56" s="15">
        <v>0.5</v>
      </c>
      <c r="I56" s="17">
        <f t="shared" si="0"/>
        <v>5171.511552809292</v>
      </c>
      <c r="J56" s="18">
        <f t="shared" si="1"/>
        <v>-28.48844719070803</v>
      </c>
      <c r="K56" s="24">
        <f t="shared" si="2"/>
        <v>811.59162333776021</v>
      </c>
      <c r="L56" s="18">
        <f t="shared" si="5"/>
        <v>1974025</v>
      </c>
      <c r="M56" s="18"/>
      <c r="N56" s="18"/>
      <c r="O56" s="18"/>
    </row>
  </sheetData>
  <mergeCells count="1">
    <mergeCell ref="Q5:X5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Kellogg School of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Chaithanya Bandi</dc:creator>
  <cp:lastModifiedBy>Han Shangru, Stanley</cp:lastModifiedBy>
  <dcterms:created xsi:type="dcterms:W3CDTF">2014-02-27T03:39:28Z</dcterms:created>
  <dcterms:modified xsi:type="dcterms:W3CDTF">2024-02-17T14:36:29Z</dcterms:modified>
</cp:coreProperties>
</file>