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수업준비\유투브\"/>
    </mc:Choice>
  </mc:AlternateContent>
  <bookViews>
    <workbookView xWindow="0" yWindow="0" windowWidth="28800" windowHeight="12285" activeTab="3"/>
  </bookViews>
  <sheets>
    <sheet name="날짜_시간" sheetId="2" r:id="rId1"/>
    <sheet name="문자열" sheetId="3" r:id="rId2"/>
    <sheet name="조건함수" sheetId="4" r:id="rId3"/>
    <sheet name="합계평균개수" sheetId="1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5" l="1"/>
  <c r="H22" i="5"/>
  <c r="I21" i="5"/>
  <c r="H21" i="5"/>
  <c r="I20" i="5"/>
  <c r="H20" i="5"/>
  <c r="I19" i="5"/>
  <c r="H19" i="5"/>
  <c r="I18" i="5"/>
  <c r="H18" i="5"/>
  <c r="J17" i="5"/>
  <c r="I17" i="5"/>
  <c r="H17" i="5"/>
  <c r="J16" i="5"/>
  <c r="I16" i="5"/>
  <c r="H16" i="5"/>
  <c r="J15" i="5"/>
  <c r="I15" i="5"/>
  <c r="H15" i="5"/>
  <c r="J14" i="5"/>
  <c r="I14" i="5"/>
  <c r="H14" i="5"/>
  <c r="J13" i="5"/>
  <c r="I13" i="5"/>
  <c r="H13" i="5"/>
  <c r="K8" i="5"/>
  <c r="H7" i="5"/>
  <c r="K6" i="5"/>
  <c r="J6" i="5"/>
  <c r="I6" i="5"/>
  <c r="H6" i="5"/>
  <c r="G6" i="5"/>
  <c r="F6" i="5"/>
  <c r="L15" i="1" l="1"/>
  <c r="L16" i="1"/>
  <c r="L17" i="1"/>
  <c r="L18" i="1"/>
</calcChain>
</file>

<file path=xl/sharedStrings.xml><?xml version="1.0" encoding="utf-8"?>
<sst xmlns="http://schemas.openxmlformats.org/spreadsheetml/2006/main" count="188" uniqueCount="131">
  <si>
    <t>이름</t>
    <phoneticPr fontId="1" type="noConversion"/>
  </si>
  <si>
    <t>학과</t>
    <phoneticPr fontId="1" type="noConversion"/>
  </si>
  <si>
    <t>과제</t>
    <phoneticPr fontId="1" type="noConversion"/>
  </si>
  <si>
    <t>출석</t>
    <phoneticPr fontId="1" type="noConversion"/>
  </si>
  <si>
    <t>중간</t>
    <phoneticPr fontId="1" type="noConversion"/>
  </si>
  <si>
    <t>기말</t>
    <phoneticPr fontId="1" type="noConversion"/>
  </si>
  <si>
    <t>유대표</t>
    <phoneticPr fontId="3" type="noConversion"/>
  </si>
  <si>
    <t>송연정</t>
    <phoneticPr fontId="3" type="noConversion"/>
  </si>
  <si>
    <t>이종철</t>
    <phoneticPr fontId="3" type="noConversion"/>
  </si>
  <si>
    <t>김유광</t>
    <phoneticPr fontId="3" type="noConversion"/>
  </si>
  <si>
    <t>이종기</t>
    <phoneticPr fontId="3" type="noConversion"/>
  </si>
  <si>
    <t>홍기철</t>
    <phoneticPr fontId="3" type="noConversion"/>
  </si>
  <si>
    <t>강동주</t>
    <phoneticPr fontId="3" type="noConversion"/>
  </si>
  <si>
    <t>심영란</t>
    <phoneticPr fontId="3" type="noConversion"/>
  </si>
  <si>
    <t>김유명</t>
    <phoneticPr fontId="1" type="noConversion"/>
  </si>
  <si>
    <t>홍길동</t>
    <phoneticPr fontId="3" type="noConversion"/>
  </si>
  <si>
    <t>강호동</t>
    <phoneticPr fontId="3" type="noConversion"/>
  </si>
  <si>
    <t>유광석</t>
    <phoneticPr fontId="3" type="noConversion"/>
  </si>
  <si>
    <t>강병목</t>
    <phoneticPr fontId="3" type="noConversion"/>
  </si>
  <si>
    <t>나영웅</t>
    <phoneticPr fontId="3" type="noConversion"/>
  </si>
  <si>
    <t>조현호</t>
    <phoneticPr fontId="3" type="noConversion"/>
  </si>
  <si>
    <t>문희선</t>
    <phoneticPr fontId="3" type="noConversion"/>
  </si>
  <si>
    <t>박수민</t>
    <phoneticPr fontId="3" type="noConversion"/>
  </si>
  <si>
    <t>복솔이</t>
    <phoneticPr fontId="3" type="noConversion"/>
  </si>
  <si>
    <t>송지수</t>
    <phoneticPr fontId="3" type="noConversion"/>
  </si>
  <si>
    <t>송은경</t>
    <phoneticPr fontId="3" type="noConversion"/>
  </si>
  <si>
    <t>신아영</t>
    <phoneticPr fontId="3" type="noConversion"/>
  </si>
  <si>
    <t>심우광</t>
    <phoneticPr fontId="3" type="noConversion"/>
  </si>
  <si>
    <t>안지오</t>
    <phoneticPr fontId="3" type="noConversion"/>
  </si>
  <si>
    <t>안지혜</t>
    <phoneticPr fontId="3" type="noConversion"/>
  </si>
  <si>
    <t>오수호</t>
    <phoneticPr fontId="3" type="noConversion"/>
  </si>
  <si>
    <t>학년</t>
    <phoneticPr fontId="1" type="noConversion"/>
  </si>
  <si>
    <t>컴퓨터공학과</t>
    <phoneticPr fontId="1" type="noConversion"/>
  </si>
  <si>
    <t>전자공학과</t>
    <phoneticPr fontId="1" type="noConversion"/>
  </si>
  <si>
    <t>기계공학과</t>
    <phoneticPr fontId="1" type="noConversion"/>
  </si>
  <si>
    <t>경영학과</t>
    <phoneticPr fontId="1" type="noConversion"/>
  </si>
  <si>
    <t>경영학과</t>
    <phoneticPr fontId="1" type="noConversion"/>
  </si>
  <si>
    <t>경영학과</t>
    <phoneticPr fontId="1" type="noConversion"/>
  </si>
  <si>
    <t>컴퓨터공학과</t>
    <phoneticPr fontId="1" type="noConversion"/>
  </si>
  <si>
    <t>경영학과</t>
    <phoneticPr fontId="1" type="noConversion"/>
  </si>
  <si>
    <t>결석일수</t>
    <phoneticPr fontId="1" type="noConversion"/>
  </si>
  <si>
    <t>기준날짜</t>
    <phoneticPr fontId="1" type="noConversion"/>
  </si>
  <si>
    <t>오늘날짜</t>
    <phoneticPr fontId="1" type="noConversion"/>
  </si>
  <si>
    <t>년도</t>
    <phoneticPr fontId="1" type="noConversion"/>
  </si>
  <si>
    <t>월</t>
  </si>
  <si>
    <t>월</t>
    <phoneticPr fontId="1" type="noConversion"/>
  </si>
  <si>
    <t>일</t>
  </si>
  <si>
    <t>일</t>
    <phoneticPr fontId="1" type="noConversion"/>
  </si>
  <si>
    <t>3달뒤</t>
    <phoneticPr fontId="1" type="noConversion"/>
  </si>
  <si>
    <t>3달뒤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</si>
  <si>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</si>
  <si>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</si>
  <si>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</si>
  <si>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</si>
  <si>
    <t>목</t>
  </si>
  <si>
    <t>금</t>
  </si>
  <si>
    <t>토</t>
  </si>
  <si>
    <t>화</t>
  </si>
  <si>
    <t>KOREA</t>
    <phoneticPr fontId="1" type="noConversion"/>
  </si>
  <si>
    <t>K</t>
    <phoneticPr fontId="1" type="noConversion"/>
  </si>
  <si>
    <t>O</t>
    <phoneticPr fontId="1" type="noConversion"/>
  </si>
  <si>
    <t>R</t>
    <phoneticPr fontId="1" type="noConversion"/>
  </si>
  <si>
    <t>E</t>
    <phoneticPr fontId="1" type="noConversion"/>
  </si>
  <si>
    <t>A</t>
    <phoneticPr fontId="1" type="noConversion"/>
  </si>
  <si>
    <t>LEFT, MID</t>
    <phoneticPr fontId="1" type="noConversion"/>
  </si>
  <si>
    <t>RIGHT</t>
    <phoneticPr fontId="1" type="noConversion"/>
  </si>
  <si>
    <t>중간</t>
    <phoneticPr fontId="1" type="noConversion"/>
  </si>
  <si>
    <t>합계</t>
    <phoneticPr fontId="1" type="noConversion"/>
  </si>
  <si>
    <t>평균</t>
    <phoneticPr fontId="1" type="noConversion"/>
  </si>
  <si>
    <t>개수</t>
    <phoneticPr fontId="1" type="noConversion"/>
  </si>
  <si>
    <t>최대</t>
    <phoneticPr fontId="1" type="noConversion"/>
  </si>
  <si>
    <t>최소</t>
    <phoneticPr fontId="1" type="noConversion"/>
  </si>
  <si>
    <t>컴퓨터공학과의 중간</t>
    <phoneticPr fontId="1" type="noConversion"/>
  </si>
  <si>
    <t>제품명</t>
    <phoneticPr fontId="1" type="noConversion"/>
  </si>
  <si>
    <t>모델명</t>
    <phoneticPr fontId="1" type="noConversion"/>
  </si>
  <si>
    <t>구분</t>
    <phoneticPr fontId="1" type="noConversion"/>
  </si>
  <si>
    <t>출시년도</t>
    <phoneticPr fontId="1" type="noConversion"/>
  </si>
  <si>
    <t>단가</t>
    <phoneticPr fontId="1" type="noConversion"/>
  </si>
  <si>
    <t>판매량</t>
    <phoneticPr fontId="1" type="noConversion"/>
  </si>
  <si>
    <t>그린PC1</t>
    <phoneticPr fontId="1" type="noConversion"/>
  </si>
  <si>
    <t>RV-A101</t>
    <phoneticPr fontId="1" type="noConversion"/>
  </si>
  <si>
    <t>본체</t>
    <phoneticPr fontId="1" type="noConversion"/>
  </si>
  <si>
    <t>오디오</t>
    <phoneticPr fontId="1" type="noConversion"/>
  </si>
  <si>
    <t>AV-B103</t>
    <phoneticPr fontId="1" type="noConversion"/>
  </si>
  <si>
    <t>가구</t>
    <phoneticPr fontId="1" type="noConversion"/>
  </si>
  <si>
    <t>삼성모니터</t>
    <phoneticPr fontId="1" type="noConversion"/>
  </si>
  <si>
    <t>KM-C110</t>
    <phoneticPr fontId="1" type="noConversion"/>
  </si>
  <si>
    <t>주변기기</t>
    <phoneticPr fontId="1" type="noConversion"/>
  </si>
  <si>
    <t>LG모니터</t>
    <phoneticPr fontId="1" type="noConversion"/>
  </si>
  <si>
    <t>KA-S201</t>
    <phoneticPr fontId="1" type="noConversion"/>
  </si>
  <si>
    <t>책상</t>
    <phoneticPr fontId="1" type="noConversion"/>
  </si>
  <si>
    <t>TA-M201</t>
    <phoneticPr fontId="1" type="noConversion"/>
  </si>
  <si>
    <t>그린PC2</t>
    <phoneticPr fontId="1" type="noConversion"/>
  </si>
  <si>
    <t>RV-A102</t>
    <phoneticPr fontId="1" type="noConversion"/>
  </si>
  <si>
    <t>=함수명(숫자, 자릿수)</t>
    <phoneticPr fontId="1" type="noConversion"/>
  </si>
  <si>
    <t>백</t>
  </si>
  <si>
    <t>십</t>
  </si>
  <si>
    <t>정수</t>
  </si>
  <si>
    <t>소수 
첫째</t>
    <phoneticPr fontId="1" type="noConversion"/>
  </si>
  <si>
    <t>소수 
둘째</t>
    <phoneticPr fontId="1" type="noConversion"/>
  </si>
  <si>
    <t>소수 
셋째</t>
    <phoneticPr fontId="1" type="noConversion"/>
  </si>
  <si>
    <t xml:space="preserve">  </t>
  </si>
  <si>
    <t>~의 자리에서….</t>
  </si>
  <si>
    <t>~ 자리까지 표현</t>
  </si>
  <si>
    <t>반올림</t>
  </si>
  <si>
    <t>ROUND( )</t>
  </si>
  <si>
    <t>올 림</t>
  </si>
  <si>
    <t>ROUNDUP( )</t>
  </si>
  <si>
    <t>내 림</t>
  </si>
  <si>
    <t>ROUNDDOWN( )</t>
  </si>
  <si>
    <t>버 림</t>
  </si>
  <si>
    <t>TRUNC( )</t>
  </si>
  <si>
    <t>성명</t>
    <phoneticPr fontId="1" type="noConversion"/>
  </si>
  <si>
    <t>성별</t>
    <phoneticPr fontId="1" type="noConversion"/>
  </si>
  <si>
    <t>점수</t>
    <phoneticPr fontId="1" type="noConversion"/>
  </si>
  <si>
    <t>점수구간</t>
    <phoneticPr fontId="1" type="noConversion"/>
  </si>
  <si>
    <t>분포도</t>
    <phoneticPr fontId="1" type="noConversion"/>
  </si>
  <si>
    <t>강동구</t>
    <phoneticPr fontId="1" type="noConversion"/>
  </si>
  <si>
    <t>남</t>
    <phoneticPr fontId="1" type="noConversion"/>
  </si>
  <si>
    <t>우인정</t>
    <phoneticPr fontId="1" type="noConversion"/>
  </si>
  <si>
    <t>여</t>
    <phoneticPr fontId="1" type="noConversion"/>
  </si>
  <si>
    <t>손수진</t>
    <phoneticPr fontId="1" type="noConversion"/>
  </si>
  <si>
    <t>염기일</t>
    <phoneticPr fontId="1" type="noConversion"/>
  </si>
  <si>
    <t>신민해</t>
    <phoneticPr fontId="1" type="noConversion"/>
  </si>
  <si>
    <t>양신석</t>
    <phoneticPr fontId="1" type="noConversion"/>
  </si>
  <si>
    <t>유해영</t>
    <phoneticPr fontId="1" type="noConversion"/>
  </si>
  <si>
    <t>이민호</t>
    <phoneticPr fontId="1" type="noConversion"/>
  </si>
  <si>
    <t>조정식</t>
    <phoneticPr fontId="1" type="noConversion"/>
  </si>
  <si>
    <t>심수연</t>
    <phoneticPr fontId="1" type="noConversion"/>
  </si>
  <si>
    <t>학과</t>
    <phoneticPr fontId="1" type="noConversion"/>
  </si>
  <si>
    <t>학년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</si>
</sst>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0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>
      <alignment vertical="center"/>
    </xf>
    <xf numFmtId="14" fontId="0" fillId="0" borderId="1" xfId="0" applyNumberFormat="1" applyBorder="1" applyProtection="1">
      <alignment vertical="center"/>
    </xf>
    <xf numFmtId="0" fontId="0" fillId="0" borderId="1" xfId="0" applyFill="1" applyBorder="1" applyProtection="1">
      <alignment vertical="center"/>
    </xf>
    <xf numFmtId="0" fontId="6" fillId="0" borderId="0" xfId="0" quotePrefix="1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5" fillId="0" borderId="1" xfId="0" applyFont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E27" sqref="E27"/>
    </sheetView>
  </sheetViews>
  <sheetFormatPr defaultRowHeight="16.5"/>
  <sheetData>
    <row r="1" spans="2:8" ht="17.25" thickBot="1"/>
    <row r="2" spans="2:8">
      <c r="B2" t="s">
        <v>41</v>
      </c>
      <c r="H2" s="18" t="s">
        <v>50</v>
      </c>
    </row>
    <row r="3" spans="2:8">
      <c r="B3" t="s">
        <v>42</v>
      </c>
      <c r="H3" s="19" t="s">
        <v>51</v>
      </c>
    </row>
    <row r="4" spans="2:8">
      <c r="H4" s="19" t="s">
        <v>52</v>
      </c>
    </row>
    <row r="5" spans="2:8">
      <c r="B5" t="s">
        <v>43</v>
      </c>
      <c r="H5" s="20" t="s">
        <v>53</v>
      </c>
    </row>
    <row r="6" spans="2:8">
      <c r="B6" t="s">
        <v>45</v>
      </c>
      <c r="H6" s="19" t="s">
        <v>54</v>
      </c>
    </row>
    <row r="7" spans="2:8">
      <c r="B7" t="s">
        <v>47</v>
      </c>
      <c r="H7" s="19" t="s">
        <v>55</v>
      </c>
    </row>
    <row r="8" spans="2:8" ht="17.25" thickBot="1">
      <c r="H8" s="21" t="s">
        <v>56</v>
      </c>
    </row>
    <row r="9" spans="2:8">
      <c r="B9" t="s">
        <v>48</v>
      </c>
      <c r="H9" s="18" t="s">
        <v>46</v>
      </c>
    </row>
    <row r="10" spans="2:8">
      <c r="B10" t="s">
        <v>49</v>
      </c>
      <c r="H10" s="19" t="s">
        <v>44</v>
      </c>
    </row>
    <row r="11" spans="2:8">
      <c r="H11" s="19" t="s">
        <v>57</v>
      </c>
    </row>
    <row r="12" spans="2:8">
      <c r="H12" s="19" t="s">
        <v>53</v>
      </c>
    </row>
    <row r="13" spans="2:8">
      <c r="H13" s="19" t="s">
        <v>54</v>
      </c>
    </row>
    <row r="14" spans="2:8">
      <c r="H14" s="19" t="s">
        <v>55</v>
      </c>
    </row>
    <row r="15" spans="2:8" ht="17.25" thickBot="1">
      <c r="H15" s="21" t="s">
        <v>56</v>
      </c>
    </row>
    <row r="16" spans="2:8">
      <c r="H16" s="18" t="s">
        <v>46</v>
      </c>
    </row>
    <row r="17" spans="8:8">
      <c r="H17" s="19" t="s">
        <v>44</v>
      </c>
    </row>
    <row r="18" spans="8:8">
      <c r="H18" s="19" t="s">
        <v>57</v>
      </c>
    </row>
    <row r="19" spans="8:8">
      <c r="H19" s="19" t="s">
        <v>53</v>
      </c>
    </row>
    <row r="20" spans="8:8">
      <c r="H20" s="19" t="s">
        <v>54</v>
      </c>
    </row>
    <row r="21" spans="8:8">
      <c r="H21" s="19" t="s">
        <v>55</v>
      </c>
    </row>
    <row r="22" spans="8:8" ht="17.25" thickBot="1">
      <c r="H22" s="2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workbookViewId="0">
      <selection activeCell="F7" sqref="F7"/>
    </sheetView>
  </sheetViews>
  <sheetFormatPr defaultRowHeight="16.5"/>
  <sheetData>
    <row r="2" spans="2:10">
      <c r="B2" t="s">
        <v>58</v>
      </c>
    </row>
    <row r="3" spans="2:10">
      <c r="D3" s="22" t="s">
        <v>64</v>
      </c>
      <c r="E3" s="22"/>
      <c r="F3" s="5">
        <v>1</v>
      </c>
      <c r="G3" s="5">
        <v>2</v>
      </c>
      <c r="H3" s="5">
        <v>3</v>
      </c>
      <c r="I3" s="5">
        <v>4</v>
      </c>
      <c r="J3" s="5">
        <v>5</v>
      </c>
    </row>
    <row r="4" spans="2:10">
      <c r="F4" s="5" t="s">
        <v>59</v>
      </c>
      <c r="G4" s="5" t="s">
        <v>60</v>
      </c>
      <c r="H4" s="5" t="s">
        <v>61</v>
      </c>
      <c r="I4" s="5" t="s">
        <v>62</v>
      </c>
      <c r="J4" s="5" t="s">
        <v>63</v>
      </c>
    </row>
    <row r="5" spans="2:10">
      <c r="D5" s="22" t="s">
        <v>65</v>
      </c>
      <c r="E5" s="22"/>
      <c r="F5" s="5">
        <v>5</v>
      </c>
      <c r="G5" s="5">
        <v>4</v>
      </c>
      <c r="H5" s="5">
        <v>3</v>
      </c>
      <c r="I5" s="5">
        <v>2</v>
      </c>
      <c r="J5" s="5">
        <v>1</v>
      </c>
    </row>
  </sheetData>
  <mergeCells count="2">
    <mergeCell ref="D3:E3"/>
    <mergeCell ref="D5:E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F33" sqref="F33"/>
    </sheetView>
  </sheetViews>
  <sheetFormatPr defaultRowHeight="16.5"/>
  <cols>
    <col min="2" max="2" width="14.25" customWidth="1"/>
    <col min="3" max="3" width="11.375" customWidth="1"/>
    <col min="4" max="4" width="12.75" customWidth="1"/>
    <col min="5" max="5" width="11.125" bestFit="1" customWidth="1"/>
  </cols>
  <sheetData>
    <row r="2" spans="2:7">
      <c r="B2" s="23" t="s">
        <v>73</v>
      </c>
      <c r="C2" s="23" t="s">
        <v>74</v>
      </c>
      <c r="D2" s="23" t="s">
        <v>75</v>
      </c>
      <c r="E2" s="23" t="s">
        <v>76</v>
      </c>
      <c r="F2" s="23" t="s">
        <v>77</v>
      </c>
      <c r="G2" s="23" t="s">
        <v>78</v>
      </c>
    </row>
    <row r="3" spans="2:7">
      <c r="B3" s="24" t="s">
        <v>79</v>
      </c>
      <c r="C3" s="23" t="s">
        <v>80</v>
      </c>
      <c r="D3" s="23" t="s">
        <v>81</v>
      </c>
      <c r="E3" s="25">
        <v>43666</v>
      </c>
      <c r="F3" s="23">
        <v>9</v>
      </c>
      <c r="G3" s="23">
        <v>53</v>
      </c>
    </row>
    <row r="4" spans="2:7">
      <c r="B4" s="24" t="s">
        <v>82</v>
      </c>
      <c r="C4" s="23" t="s">
        <v>83</v>
      </c>
      <c r="D4" s="23" t="s">
        <v>84</v>
      </c>
      <c r="E4" s="25">
        <v>38426</v>
      </c>
      <c r="F4" s="23">
        <v>17</v>
      </c>
      <c r="G4" s="23">
        <v>21</v>
      </c>
    </row>
    <row r="5" spans="2:7">
      <c r="B5" s="26" t="s">
        <v>85</v>
      </c>
      <c r="C5" s="23" t="s">
        <v>86</v>
      </c>
      <c r="D5" s="23" t="s">
        <v>87</v>
      </c>
      <c r="E5" s="25">
        <v>42856</v>
      </c>
      <c r="F5" s="23">
        <v>53</v>
      </c>
      <c r="G5" s="23">
        <v>17</v>
      </c>
    </row>
    <row r="6" spans="2:7">
      <c r="B6" s="26" t="s">
        <v>88</v>
      </c>
      <c r="C6" s="23" t="s">
        <v>89</v>
      </c>
      <c r="D6" s="23" t="s">
        <v>87</v>
      </c>
      <c r="E6" s="25">
        <v>36098</v>
      </c>
      <c r="F6" s="23">
        <v>32</v>
      </c>
      <c r="G6" s="23">
        <v>21</v>
      </c>
    </row>
    <row r="7" spans="2:7">
      <c r="B7" s="24" t="s">
        <v>90</v>
      </c>
      <c r="C7" s="23" t="s">
        <v>91</v>
      </c>
      <c r="D7" s="23" t="s">
        <v>84</v>
      </c>
      <c r="E7" s="25">
        <v>43235</v>
      </c>
      <c r="F7" s="23">
        <v>13</v>
      </c>
      <c r="G7" s="23">
        <v>35</v>
      </c>
    </row>
    <row r="8" spans="2:7">
      <c r="B8" s="24" t="s">
        <v>92</v>
      </c>
      <c r="C8" s="23" t="s">
        <v>93</v>
      </c>
      <c r="D8" s="23" t="s">
        <v>81</v>
      </c>
      <c r="E8" s="25">
        <v>38421</v>
      </c>
      <c r="F8" s="23">
        <v>120</v>
      </c>
      <c r="G8" s="23">
        <v>43</v>
      </c>
    </row>
  </sheetData>
  <phoneticPr fontId="1" type="noConversion"/>
  <conditionalFormatting sqref="F3:F8">
    <cfRule type="expression" dxfId="0" priority="1">
      <formula>$E3&gt;="2015-10-10"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3"/>
  <sheetViews>
    <sheetView tabSelected="1" workbookViewId="0">
      <selection activeCell="K5" sqref="K5"/>
    </sheetView>
  </sheetViews>
  <sheetFormatPr defaultRowHeight="16.5"/>
  <cols>
    <col min="2" max="4" width="13.625" customWidth="1"/>
    <col min="11" max="11" width="20" bestFit="1" customWidth="1"/>
    <col min="12" max="17" width="10.625" customWidth="1"/>
  </cols>
  <sheetData>
    <row r="2" spans="2:19">
      <c r="B2" s="5" t="s">
        <v>0</v>
      </c>
      <c r="C2" s="5" t="s">
        <v>1</v>
      </c>
      <c r="D2" s="5" t="s">
        <v>31</v>
      </c>
      <c r="E2" s="5" t="s">
        <v>2</v>
      </c>
      <c r="F2" s="5" t="s">
        <v>3</v>
      </c>
      <c r="G2" s="5" t="s">
        <v>4</v>
      </c>
      <c r="H2" s="13" t="s">
        <v>5</v>
      </c>
      <c r="I2" s="16" t="s">
        <v>40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</row>
    <row r="3" spans="2:19">
      <c r="B3" s="2" t="s">
        <v>8</v>
      </c>
      <c r="C3" s="9" t="s">
        <v>32</v>
      </c>
      <c r="D3" s="1">
        <v>2</v>
      </c>
      <c r="E3" s="3">
        <v>73</v>
      </c>
      <c r="F3" s="3">
        <v>100</v>
      </c>
      <c r="G3" s="12">
        <v>88</v>
      </c>
      <c r="H3" s="14">
        <v>73</v>
      </c>
      <c r="I3" s="3"/>
      <c r="K3" t="s">
        <v>66</v>
      </c>
    </row>
    <row r="4" spans="2:19">
      <c r="B4" s="1" t="s">
        <v>9</v>
      </c>
      <c r="C4" s="10" t="s">
        <v>36</v>
      </c>
      <c r="D4" s="1">
        <v>4</v>
      </c>
      <c r="E4" s="3">
        <v>97</v>
      </c>
      <c r="F4" s="3">
        <v>100</v>
      </c>
      <c r="G4" s="3">
        <v>100</v>
      </c>
      <c r="H4">
        <v>95</v>
      </c>
      <c r="I4" s="3"/>
      <c r="K4" t="s">
        <v>72</v>
      </c>
    </row>
    <row r="5" spans="2:19">
      <c r="B5" s="1" t="s">
        <v>6</v>
      </c>
      <c r="C5" s="9" t="s">
        <v>32</v>
      </c>
      <c r="D5" s="1">
        <v>1</v>
      </c>
      <c r="E5" s="3">
        <v>90</v>
      </c>
      <c r="F5" s="3">
        <v>100</v>
      </c>
      <c r="G5" s="12">
        <v>87</v>
      </c>
      <c r="H5" s="14">
        <v>94</v>
      </c>
      <c r="I5" s="3"/>
    </row>
    <row r="6" spans="2:19">
      <c r="B6" s="1" t="s">
        <v>10</v>
      </c>
      <c r="C6" s="9" t="s">
        <v>34</v>
      </c>
      <c r="D6" s="1">
        <v>1</v>
      </c>
      <c r="E6" s="3">
        <v>0</v>
      </c>
      <c r="F6" s="3">
        <v>90</v>
      </c>
      <c r="G6" s="12">
        <v>88</v>
      </c>
      <c r="H6" s="14">
        <v>91</v>
      </c>
      <c r="I6" s="17">
        <v>3</v>
      </c>
    </row>
    <row r="7" spans="2:19">
      <c r="B7" s="1" t="s">
        <v>11</v>
      </c>
      <c r="C7" s="9" t="s">
        <v>33</v>
      </c>
      <c r="D7" s="1">
        <v>2</v>
      </c>
      <c r="E7" s="3">
        <v>80</v>
      </c>
      <c r="F7" s="3">
        <v>100</v>
      </c>
      <c r="G7" s="12">
        <v>83</v>
      </c>
      <c r="H7" s="14">
        <v>73</v>
      </c>
      <c r="I7" s="3"/>
    </row>
    <row r="8" spans="2:19">
      <c r="B8" s="1" t="s">
        <v>12</v>
      </c>
      <c r="C8" s="10" t="s">
        <v>33</v>
      </c>
      <c r="D8" s="1">
        <v>3</v>
      </c>
      <c r="E8" s="3">
        <v>82</v>
      </c>
      <c r="F8" s="3">
        <v>100</v>
      </c>
      <c r="G8" s="12">
        <v>98</v>
      </c>
      <c r="H8" s="14">
        <v>78</v>
      </c>
      <c r="I8" s="3"/>
    </row>
    <row r="9" spans="2:19">
      <c r="B9" s="1" t="s">
        <v>13</v>
      </c>
      <c r="C9" s="9" t="s">
        <v>32</v>
      </c>
      <c r="D9" s="1">
        <v>3</v>
      </c>
      <c r="E9" s="3">
        <v>73</v>
      </c>
      <c r="F9" s="3">
        <v>75</v>
      </c>
      <c r="G9" s="12">
        <v>62</v>
      </c>
      <c r="H9" s="14">
        <v>88</v>
      </c>
      <c r="I9" s="17">
        <v>1</v>
      </c>
    </row>
    <row r="10" spans="2:19">
      <c r="B10" s="1" t="s">
        <v>14</v>
      </c>
      <c r="C10" s="9" t="s">
        <v>34</v>
      </c>
      <c r="D10" s="1">
        <v>4</v>
      </c>
      <c r="E10" s="3">
        <v>85</v>
      </c>
      <c r="F10" s="3">
        <v>100</v>
      </c>
      <c r="G10" s="12">
        <v>78</v>
      </c>
      <c r="H10" s="15">
        <v>100</v>
      </c>
      <c r="I10" s="3"/>
    </row>
    <row r="11" spans="2:19">
      <c r="B11" s="1" t="s">
        <v>7</v>
      </c>
      <c r="C11" s="11" t="s">
        <v>33</v>
      </c>
      <c r="D11" s="1">
        <v>2</v>
      </c>
      <c r="E11" s="3">
        <v>80</v>
      </c>
      <c r="F11" s="3">
        <v>80</v>
      </c>
      <c r="G11" s="12">
        <v>73</v>
      </c>
      <c r="H11" s="14">
        <v>98</v>
      </c>
      <c r="I11" s="17">
        <v>2</v>
      </c>
    </row>
    <row r="12" spans="2:19">
      <c r="B12" s="1" t="s">
        <v>15</v>
      </c>
      <c r="C12" s="11" t="s">
        <v>35</v>
      </c>
      <c r="D12" s="1">
        <v>2</v>
      </c>
      <c r="E12" s="3">
        <v>82</v>
      </c>
      <c r="F12" s="3">
        <v>90</v>
      </c>
      <c r="G12" s="12">
        <v>95</v>
      </c>
      <c r="H12" s="14">
        <v>62</v>
      </c>
      <c r="I12" s="17">
        <v>1</v>
      </c>
    </row>
    <row r="13" spans="2:19">
      <c r="B13" s="1" t="s">
        <v>16</v>
      </c>
      <c r="C13" s="9" t="s">
        <v>32</v>
      </c>
      <c r="D13" s="1">
        <v>2</v>
      </c>
      <c r="E13" s="3">
        <v>95</v>
      </c>
      <c r="F13" s="3">
        <v>100</v>
      </c>
      <c r="G13" s="3">
        <v>100</v>
      </c>
      <c r="H13">
        <v>98</v>
      </c>
      <c r="I13" s="3"/>
      <c r="P13" s="47" t="s">
        <v>130</v>
      </c>
      <c r="Q13" s="47"/>
      <c r="R13" s="47"/>
      <c r="S13" s="47"/>
    </row>
    <row r="14" spans="2:19">
      <c r="B14" s="1" t="s">
        <v>17</v>
      </c>
      <c r="C14" s="11" t="s">
        <v>34</v>
      </c>
      <c r="D14" s="1">
        <v>1</v>
      </c>
      <c r="E14" s="3">
        <v>80</v>
      </c>
      <c r="F14" s="3">
        <v>75</v>
      </c>
      <c r="G14" s="12">
        <v>98</v>
      </c>
      <c r="H14" s="14">
        <v>94</v>
      </c>
      <c r="I14" s="17">
        <v>3</v>
      </c>
      <c r="P14" s="3">
        <v>1</v>
      </c>
      <c r="Q14" s="3">
        <v>2</v>
      </c>
      <c r="R14" s="3">
        <v>3</v>
      </c>
      <c r="S14" s="3">
        <v>4</v>
      </c>
    </row>
    <row r="15" spans="2:19">
      <c r="B15" s="1" t="s">
        <v>6</v>
      </c>
      <c r="C15" s="10" t="s">
        <v>36</v>
      </c>
      <c r="D15" s="1">
        <v>4</v>
      </c>
      <c r="E15" s="3">
        <v>82</v>
      </c>
      <c r="F15" s="3">
        <v>100</v>
      </c>
      <c r="G15" s="12">
        <v>62</v>
      </c>
      <c r="H15" s="14">
        <v>93</v>
      </c>
      <c r="I15" s="3"/>
      <c r="K15" s="7" t="s">
        <v>32</v>
      </c>
      <c r="L15">
        <f>COUNTIF($C$3:$C$29,K15)</f>
        <v>7</v>
      </c>
      <c r="N15" s="44" t="s">
        <v>129</v>
      </c>
      <c r="O15" s="45" t="s">
        <v>32</v>
      </c>
      <c r="P15" s="3"/>
      <c r="Q15" s="3"/>
      <c r="R15" s="3"/>
      <c r="S15" s="3"/>
    </row>
    <row r="16" spans="2:19">
      <c r="B16" s="1" t="s">
        <v>13</v>
      </c>
      <c r="C16" s="10" t="s">
        <v>33</v>
      </c>
      <c r="D16" s="1">
        <v>3</v>
      </c>
      <c r="E16" s="3">
        <v>73</v>
      </c>
      <c r="F16" s="3">
        <v>100</v>
      </c>
      <c r="G16" s="12">
        <v>78</v>
      </c>
      <c r="H16" s="14">
        <v>89</v>
      </c>
      <c r="I16" s="3"/>
      <c r="K16" s="6" t="s">
        <v>36</v>
      </c>
      <c r="L16">
        <f t="shared" ref="L16:L18" si="0">COUNTIF($C$3:$C$29,K16)</f>
        <v>6</v>
      </c>
      <c r="N16" s="44"/>
      <c r="O16" s="46" t="s">
        <v>36</v>
      </c>
      <c r="P16" s="3"/>
      <c r="Q16" s="3"/>
      <c r="R16" s="3"/>
      <c r="S16" s="3"/>
    </row>
    <row r="17" spans="2:19">
      <c r="B17" s="1" t="s">
        <v>18</v>
      </c>
      <c r="C17" s="10" t="s">
        <v>33</v>
      </c>
      <c r="D17" s="1">
        <v>3</v>
      </c>
      <c r="E17" s="3">
        <v>100</v>
      </c>
      <c r="F17" s="3">
        <v>100</v>
      </c>
      <c r="G17" s="12">
        <v>73</v>
      </c>
      <c r="H17" s="14">
        <v>94</v>
      </c>
      <c r="I17" s="3"/>
      <c r="K17" s="7" t="s">
        <v>34</v>
      </c>
      <c r="L17">
        <f t="shared" si="0"/>
        <v>7</v>
      </c>
      <c r="N17" s="44"/>
      <c r="O17" s="45" t="s">
        <v>34</v>
      </c>
      <c r="P17" s="3"/>
      <c r="Q17" s="3"/>
      <c r="R17" s="3"/>
      <c r="S17" s="3"/>
    </row>
    <row r="18" spans="2:19">
      <c r="B18" s="1" t="s">
        <v>19</v>
      </c>
      <c r="C18" s="9" t="s">
        <v>32</v>
      </c>
      <c r="D18" s="1">
        <v>1</v>
      </c>
      <c r="E18" s="3">
        <v>90</v>
      </c>
      <c r="F18" s="3">
        <v>100</v>
      </c>
      <c r="G18" s="12">
        <v>75</v>
      </c>
      <c r="H18" s="14">
        <v>81</v>
      </c>
      <c r="I18" s="3"/>
      <c r="K18" s="7" t="s">
        <v>33</v>
      </c>
      <c r="L18">
        <f t="shared" si="0"/>
        <v>7</v>
      </c>
      <c r="N18" s="44"/>
      <c r="O18" s="45" t="s">
        <v>33</v>
      </c>
      <c r="P18" s="3"/>
      <c r="Q18" s="3"/>
      <c r="R18" s="3"/>
      <c r="S18" s="3"/>
    </row>
    <row r="19" spans="2:19">
      <c r="B19" s="1" t="s">
        <v>20</v>
      </c>
      <c r="C19" s="9" t="s">
        <v>34</v>
      </c>
      <c r="D19" s="1">
        <v>3</v>
      </c>
      <c r="E19" s="3">
        <v>95</v>
      </c>
      <c r="F19" s="3">
        <v>100</v>
      </c>
      <c r="G19" s="12">
        <v>81</v>
      </c>
      <c r="H19" s="14">
        <v>89</v>
      </c>
      <c r="I19" s="3"/>
      <c r="N19" s="8"/>
      <c r="P19" s="8"/>
    </row>
    <row r="20" spans="2:19">
      <c r="B20" s="1" t="s">
        <v>21</v>
      </c>
      <c r="C20" s="10" t="s">
        <v>33</v>
      </c>
      <c r="D20" s="1">
        <v>4</v>
      </c>
      <c r="E20" s="3">
        <v>0</v>
      </c>
      <c r="F20" s="3">
        <v>80</v>
      </c>
      <c r="G20" s="12">
        <v>73</v>
      </c>
      <c r="H20" s="14">
        <v>83</v>
      </c>
      <c r="I20" s="17">
        <v>2</v>
      </c>
    </row>
    <row r="21" spans="2:19">
      <c r="B21" s="1" t="s">
        <v>22</v>
      </c>
      <c r="C21" s="11" t="s">
        <v>34</v>
      </c>
      <c r="D21" s="1">
        <v>3</v>
      </c>
      <c r="E21" s="3">
        <v>80</v>
      </c>
      <c r="F21" s="3">
        <v>100</v>
      </c>
      <c r="G21" s="12">
        <v>83</v>
      </c>
      <c r="H21" s="14">
        <v>91</v>
      </c>
      <c r="I21" s="3"/>
    </row>
    <row r="22" spans="2:19">
      <c r="B22" s="1" t="s">
        <v>23</v>
      </c>
      <c r="C22" s="11" t="s">
        <v>37</v>
      </c>
      <c r="D22" s="1">
        <v>2</v>
      </c>
      <c r="E22" s="3">
        <v>82</v>
      </c>
      <c r="F22" s="3">
        <v>100</v>
      </c>
      <c r="G22" s="12">
        <v>63</v>
      </c>
      <c r="H22" s="14">
        <v>83</v>
      </c>
      <c r="I22" s="3"/>
    </row>
    <row r="23" spans="2:19">
      <c r="B23" s="1" t="s">
        <v>24</v>
      </c>
      <c r="C23" s="9" t="s">
        <v>38</v>
      </c>
      <c r="D23" s="1">
        <v>3</v>
      </c>
      <c r="E23" s="3">
        <v>90</v>
      </c>
      <c r="F23" s="3">
        <v>100</v>
      </c>
      <c r="G23" s="12">
        <v>91</v>
      </c>
      <c r="H23" s="14">
        <v>93</v>
      </c>
      <c r="I23" s="3"/>
    </row>
    <row r="24" spans="2:19">
      <c r="B24" s="1" t="s">
        <v>25</v>
      </c>
      <c r="C24" s="10" t="s">
        <v>34</v>
      </c>
      <c r="D24" s="1">
        <v>3</v>
      </c>
      <c r="E24" s="3">
        <v>65</v>
      </c>
      <c r="F24" s="3">
        <v>100</v>
      </c>
      <c r="G24" s="12">
        <v>73</v>
      </c>
      <c r="H24" s="14">
        <v>78</v>
      </c>
      <c r="I24" s="3"/>
    </row>
    <row r="25" spans="2:19">
      <c r="B25" s="1" t="s">
        <v>26</v>
      </c>
      <c r="C25" s="9" t="s">
        <v>33</v>
      </c>
      <c r="D25" s="1">
        <v>4</v>
      </c>
      <c r="E25" s="3">
        <v>95</v>
      </c>
      <c r="F25" s="3">
        <v>100</v>
      </c>
      <c r="G25" s="12">
        <v>95</v>
      </c>
      <c r="H25" s="14">
        <v>75</v>
      </c>
      <c r="I25" s="3"/>
    </row>
    <row r="26" spans="2:19">
      <c r="B26" s="1" t="s">
        <v>27</v>
      </c>
      <c r="C26" s="9" t="s">
        <v>32</v>
      </c>
      <c r="D26" s="1">
        <v>4</v>
      </c>
      <c r="E26" s="3">
        <v>80</v>
      </c>
      <c r="F26" s="3">
        <v>100</v>
      </c>
      <c r="G26" s="12">
        <v>73</v>
      </c>
      <c r="H26" s="14">
        <v>89</v>
      </c>
      <c r="I26" s="3"/>
    </row>
    <row r="27" spans="2:19">
      <c r="B27" s="1" t="s">
        <v>28</v>
      </c>
      <c r="C27" s="9" t="s">
        <v>39</v>
      </c>
      <c r="D27" s="1">
        <v>3</v>
      </c>
      <c r="E27" s="3">
        <v>82</v>
      </c>
      <c r="F27" s="3">
        <v>100</v>
      </c>
      <c r="G27" s="12">
        <v>78</v>
      </c>
      <c r="H27" s="14">
        <v>94</v>
      </c>
      <c r="I27" s="3"/>
    </row>
    <row r="28" spans="2:19">
      <c r="B28" s="1" t="s">
        <v>29</v>
      </c>
      <c r="C28" s="11" t="s">
        <v>35</v>
      </c>
      <c r="D28" s="1">
        <v>3</v>
      </c>
      <c r="E28" s="3">
        <v>85</v>
      </c>
      <c r="F28" s="3">
        <v>100</v>
      </c>
      <c r="G28" s="12">
        <v>88</v>
      </c>
      <c r="H28" s="14">
        <v>78</v>
      </c>
      <c r="I28" s="3"/>
    </row>
    <row r="29" spans="2:19">
      <c r="B29" s="1" t="s">
        <v>30</v>
      </c>
      <c r="C29" s="9" t="s">
        <v>34</v>
      </c>
      <c r="D29" s="1">
        <v>1</v>
      </c>
      <c r="E29" s="3">
        <v>95</v>
      </c>
      <c r="F29" s="3">
        <v>100</v>
      </c>
      <c r="G29" s="12">
        <v>94</v>
      </c>
      <c r="H29" s="14">
        <v>98</v>
      </c>
      <c r="I29" s="3"/>
    </row>
    <row r="30" spans="2:19">
      <c r="B30" s="4"/>
      <c r="C30" s="4"/>
      <c r="D30" s="4"/>
    </row>
    <row r="31" spans="2:19">
      <c r="B31" s="4"/>
      <c r="C31" s="4"/>
      <c r="D31" s="4"/>
    </row>
    <row r="32" spans="2:19">
      <c r="B32" s="4"/>
      <c r="C32" s="4"/>
      <c r="D32" s="4"/>
    </row>
    <row r="33" spans="2:4">
      <c r="B33" s="4"/>
      <c r="C33" s="4"/>
      <c r="D33" s="4"/>
    </row>
    <row r="34" spans="2:4">
      <c r="B34" s="4"/>
      <c r="C34" s="4"/>
      <c r="D34" s="4"/>
    </row>
    <row r="35" spans="2:4">
      <c r="B35" s="4"/>
      <c r="C35" s="4"/>
      <c r="D35" s="4"/>
    </row>
    <row r="36" spans="2:4">
      <c r="B36" s="4"/>
      <c r="C36" s="4"/>
      <c r="D36" s="4"/>
    </row>
    <row r="37" spans="2:4">
      <c r="B37" s="4"/>
      <c r="C37" s="4"/>
      <c r="D37" s="4"/>
    </row>
    <row r="38" spans="2:4">
      <c r="B38" s="4"/>
      <c r="C38" s="4"/>
      <c r="D38" s="4"/>
    </row>
    <row r="39" spans="2:4">
      <c r="B39" s="4"/>
      <c r="C39" s="4"/>
      <c r="D39" s="4"/>
    </row>
    <row r="40" spans="2:4">
      <c r="B40" s="4"/>
      <c r="C40" s="4"/>
      <c r="D40" s="4"/>
    </row>
    <row r="41" spans="2:4">
      <c r="B41" s="4"/>
      <c r="C41" s="4"/>
      <c r="D41" s="4"/>
    </row>
    <row r="42" spans="2:4">
      <c r="B42" s="4"/>
      <c r="C42" s="4"/>
      <c r="D42" s="4"/>
    </row>
    <row r="43" spans="2:4">
      <c r="B43" s="4"/>
      <c r="C43" s="4"/>
      <c r="D43" s="4"/>
    </row>
    <row r="44" spans="2:4">
      <c r="B44" s="4"/>
      <c r="C44" s="4"/>
      <c r="D44" s="4"/>
    </row>
    <row r="45" spans="2:4">
      <c r="B45" s="4"/>
      <c r="C45" s="4"/>
      <c r="D45" s="4"/>
    </row>
    <row r="46" spans="2:4">
      <c r="B46" s="4"/>
      <c r="C46" s="4"/>
      <c r="D46" s="4"/>
    </row>
    <row r="47" spans="2:4">
      <c r="B47" s="4"/>
      <c r="C47" s="4"/>
      <c r="D47" s="4"/>
    </row>
    <row r="48" spans="2:4">
      <c r="B48" s="4"/>
      <c r="C48" s="4"/>
      <c r="D48" s="4"/>
    </row>
    <row r="49" spans="2:4">
      <c r="B49" s="4"/>
      <c r="C49" s="4"/>
      <c r="D49" s="4"/>
    </row>
    <row r="50" spans="2:4">
      <c r="B50" s="4"/>
      <c r="C50" s="4"/>
      <c r="D50" s="4"/>
    </row>
    <row r="51" spans="2:4">
      <c r="B51" s="4"/>
      <c r="C51" s="4"/>
      <c r="D51" s="4"/>
    </row>
    <row r="52" spans="2:4">
      <c r="B52" s="4"/>
      <c r="C52" s="4"/>
      <c r="D52" s="4"/>
    </row>
    <row r="53" spans="2:4">
      <c r="B53" s="4"/>
      <c r="C53" s="4"/>
      <c r="D53" s="4"/>
    </row>
  </sheetData>
  <mergeCells count="2">
    <mergeCell ref="P13:S13"/>
    <mergeCell ref="N15:N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2"/>
  <sheetViews>
    <sheetView workbookViewId="0">
      <selection activeCell="E29" sqref="E29"/>
    </sheetView>
  </sheetViews>
  <sheetFormatPr defaultRowHeight="16.5"/>
  <cols>
    <col min="3" max="3" width="21.375" customWidth="1"/>
    <col min="4" max="4" width="19" customWidth="1"/>
    <col min="5" max="11" width="10.625" customWidth="1"/>
  </cols>
  <sheetData>
    <row r="2" spans="2:18">
      <c r="B2" s="27" t="s">
        <v>94</v>
      </c>
      <c r="C2" s="28"/>
      <c r="D2" s="29"/>
      <c r="E2" s="30" t="s">
        <v>95</v>
      </c>
      <c r="F2" s="30" t="s">
        <v>96</v>
      </c>
      <c r="G2" s="30" t="s">
        <v>46</v>
      </c>
      <c r="H2" s="30" t="s">
        <v>97</v>
      </c>
      <c r="I2" s="30" t="s">
        <v>98</v>
      </c>
      <c r="J2" s="30" t="s">
        <v>99</v>
      </c>
      <c r="K2" s="30" t="s">
        <v>100</v>
      </c>
    </row>
    <row r="3" spans="2:18">
      <c r="B3" s="28"/>
      <c r="C3" s="28"/>
      <c r="D3" s="29"/>
      <c r="E3" s="31"/>
      <c r="F3" s="31"/>
      <c r="G3" s="31"/>
      <c r="H3" s="31"/>
      <c r="I3" s="31"/>
      <c r="J3" s="31"/>
      <c r="K3" s="31"/>
    </row>
    <row r="4" spans="2:18" ht="17.25">
      <c r="B4" s="32" t="s">
        <v>101</v>
      </c>
      <c r="C4" s="32" t="s">
        <v>101</v>
      </c>
      <c r="D4" s="32" t="s">
        <v>101</v>
      </c>
      <c r="E4" s="33" t="s">
        <v>102</v>
      </c>
      <c r="F4" s="34"/>
      <c r="G4" s="35"/>
      <c r="H4" s="36"/>
      <c r="I4" s="33" t="s">
        <v>103</v>
      </c>
      <c r="J4" s="34"/>
      <c r="K4" s="35"/>
    </row>
    <row r="5" spans="2:18" ht="24.75" customHeight="1">
      <c r="B5" s="32" t="s">
        <v>101</v>
      </c>
      <c r="C5" s="32" t="s">
        <v>101</v>
      </c>
      <c r="D5" s="32" t="s">
        <v>101</v>
      </c>
      <c r="E5" s="37">
        <v>-3</v>
      </c>
      <c r="F5" s="36">
        <v>-2</v>
      </c>
      <c r="G5" s="36">
        <v>-1</v>
      </c>
      <c r="H5" s="36">
        <v>0</v>
      </c>
      <c r="I5" s="36">
        <v>1</v>
      </c>
      <c r="J5" s="36">
        <v>2</v>
      </c>
      <c r="K5" s="36">
        <v>3</v>
      </c>
    </row>
    <row r="6" spans="2:18" ht="30" customHeight="1">
      <c r="B6" s="38" t="s">
        <v>104</v>
      </c>
      <c r="C6" s="39" t="s">
        <v>105</v>
      </c>
      <c r="D6" s="40">
        <v>5783.2758999999996</v>
      </c>
      <c r="E6" s="40"/>
      <c r="F6" s="40">
        <f>ROUND(D6,-2)</f>
        <v>5800</v>
      </c>
      <c r="G6" s="40">
        <f>ROUND(D6,-1)</f>
        <v>5780</v>
      </c>
      <c r="H6" s="40">
        <f>ROUND(5783.2759,0)</f>
        <v>5783</v>
      </c>
      <c r="I6" s="40">
        <f>ROUND(D6,1)</f>
        <v>5783.3</v>
      </c>
      <c r="J6" s="40">
        <f>ROUND(D6,2)</f>
        <v>5783.28</v>
      </c>
      <c r="K6" s="40">
        <f>ROUND(D6,3)</f>
        <v>5783.2759999999998</v>
      </c>
    </row>
    <row r="7" spans="2:18" ht="30" customHeight="1">
      <c r="B7" s="37" t="s">
        <v>106</v>
      </c>
      <c r="C7" s="41" t="s">
        <v>107</v>
      </c>
      <c r="D7" s="36">
        <v>5783.2758999999996</v>
      </c>
      <c r="E7" s="41"/>
      <c r="F7" s="41"/>
      <c r="G7" s="41"/>
      <c r="H7" s="41">
        <f>ROUNDUP(D7,0)</f>
        <v>5784</v>
      </c>
      <c r="I7" s="41"/>
      <c r="J7" s="41"/>
      <c r="K7" s="41"/>
    </row>
    <row r="8" spans="2:18" ht="30" customHeight="1">
      <c r="B8" s="37" t="s">
        <v>108</v>
      </c>
      <c r="C8" s="41" t="s">
        <v>109</v>
      </c>
      <c r="D8" s="36">
        <v>5783.2758999999996</v>
      </c>
      <c r="E8" s="41"/>
      <c r="F8" s="41"/>
      <c r="G8" s="41"/>
      <c r="H8" s="41"/>
      <c r="I8" s="41"/>
      <c r="J8" s="41"/>
      <c r="K8" s="41">
        <f>ROUNDDOWN(D8,3)</f>
        <v>5783.2749999999996</v>
      </c>
    </row>
    <row r="9" spans="2:18" ht="30" customHeight="1">
      <c r="B9" s="37" t="s">
        <v>110</v>
      </c>
      <c r="C9" s="41" t="s">
        <v>111</v>
      </c>
      <c r="D9" s="36">
        <v>5783.2758999999996</v>
      </c>
      <c r="E9" s="41"/>
      <c r="F9" s="41"/>
      <c r="G9" s="41"/>
      <c r="H9" s="41"/>
      <c r="I9" s="41"/>
      <c r="J9" s="41"/>
      <c r="K9" s="41"/>
    </row>
    <row r="12" spans="2:18">
      <c r="E12" s="42" t="s">
        <v>112</v>
      </c>
      <c r="F12" s="42" t="s">
        <v>113</v>
      </c>
      <c r="G12" s="42" t="s">
        <v>114</v>
      </c>
      <c r="N12" s="3" t="s">
        <v>115</v>
      </c>
      <c r="O12" s="3" t="s">
        <v>116</v>
      </c>
    </row>
    <row r="13" spans="2:18">
      <c r="E13" s="42" t="s">
        <v>117</v>
      </c>
      <c r="F13" s="42" t="s">
        <v>118</v>
      </c>
      <c r="G13" s="42">
        <v>87</v>
      </c>
      <c r="H13">
        <f>_xlfn.RANK.EQ(G13,$G$13:$G$22,0)</f>
        <v>3</v>
      </c>
      <c r="I13">
        <f>_xlfn.RANK.AVG(G13,$G$13:$G$22,0)</f>
        <v>3.5</v>
      </c>
      <c r="J13">
        <f>MAX(G13:G22)</f>
        <v>98</v>
      </c>
      <c r="N13" s="3">
        <v>50</v>
      </c>
      <c r="O13" s="43"/>
      <c r="Q13">
        <v>0</v>
      </c>
      <c r="R13">
        <v>50</v>
      </c>
    </row>
    <row r="14" spans="2:18">
      <c r="E14" s="42" t="s">
        <v>119</v>
      </c>
      <c r="F14" s="42" t="s">
        <v>120</v>
      </c>
      <c r="G14" s="42">
        <v>98</v>
      </c>
      <c r="H14">
        <f t="shared" ref="H14:H22" si="0">_xlfn.RANK.EQ(G14,$G$13:$G$22,0)</f>
        <v>1</v>
      </c>
      <c r="I14">
        <f t="shared" ref="I14:I22" si="1">_xlfn.RANK.AVG(G14,$G$13:$G$22,0)</f>
        <v>1</v>
      </c>
      <c r="J14">
        <f>LARGE(G13:G22,2)</f>
        <v>95</v>
      </c>
      <c r="N14" s="3">
        <v>60</v>
      </c>
      <c r="O14" s="43"/>
      <c r="Q14">
        <v>51</v>
      </c>
      <c r="R14">
        <v>60</v>
      </c>
    </row>
    <row r="15" spans="2:18">
      <c r="E15" s="42" t="s">
        <v>121</v>
      </c>
      <c r="F15" s="42" t="s">
        <v>120</v>
      </c>
      <c r="G15" s="42">
        <v>87</v>
      </c>
      <c r="H15">
        <f t="shared" si="0"/>
        <v>3</v>
      </c>
      <c r="I15">
        <f t="shared" si="1"/>
        <v>3.5</v>
      </c>
      <c r="J15">
        <f>MEDIAN(G13:G22)</f>
        <v>83</v>
      </c>
      <c r="N15" s="3">
        <v>70</v>
      </c>
      <c r="O15" s="43"/>
      <c r="Q15">
        <v>61</v>
      </c>
      <c r="R15">
        <v>70</v>
      </c>
    </row>
    <row r="16" spans="2:18">
      <c r="E16" s="42" t="s">
        <v>122</v>
      </c>
      <c r="F16" s="42" t="s">
        <v>118</v>
      </c>
      <c r="G16" s="42">
        <v>63</v>
      </c>
      <c r="H16">
        <f t="shared" si="0"/>
        <v>9</v>
      </c>
      <c r="I16">
        <f t="shared" si="1"/>
        <v>9</v>
      </c>
      <c r="J16">
        <f>SMALL(G13:G22,2)</f>
        <v>63</v>
      </c>
      <c r="N16" s="3">
        <v>80</v>
      </c>
      <c r="O16" s="43"/>
      <c r="Q16">
        <v>71</v>
      </c>
      <c r="R16">
        <v>80</v>
      </c>
    </row>
    <row r="17" spans="5:18">
      <c r="E17" s="42" t="s">
        <v>123</v>
      </c>
      <c r="F17" s="42" t="s">
        <v>120</v>
      </c>
      <c r="G17" s="42">
        <v>84</v>
      </c>
      <c r="H17">
        <f t="shared" si="0"/>
        <v>5</v>
      </c>
      <c r="I17">
        <f t="shared" si="1"/>
        <v>5</v>
      </c>
      <c r="J17">
        <f>MIN(G13:G22)</f>
        <v>45</v>
      </c>
      <c r="N17" s="3">
        <v>90</v>
      </c>
      <c r="O17" s="43"/>
      <c r="Q17">
        <v>81</v>
      </c>
      <c r="R17">
        <v>90</v>
      </c>
    </row>
    <row r="18" spans="5:18">
      <c r="E18" s="42" t="s">
        <v>124</v>
      </c>
      <c r="F18" s="42" t="s">
        <v>118</v>
      </c>
      <c r="G18" s="42">
        <v>95</v>
      </c>
      <c r="H18">
        <f t="shared" si="0"/>
        <v>2</v>
      </c>
      <c r="I18">
        <f t="shared" si="1"/>
        <v>2</v>
      </c>
      <c r="N18" s="3">
        <v>100</v>
      </c>
      <c r="O18" s="43"/>
      <c r="Q18">
        <v>91</v>
      </c>
      <c r="R18">
        <v>100</v>
      </c>
    </row>
    <row r="19" spans="5:18">
      <c r="E19" s="42" t="s">
        <v>125</v>
      </c>
      <c r="F19" s="42" t="s">
        <v>120</v>
      </c>
      <c r="G19" s="42">
        <v>68</v>
      </c>
      <c r="H19">
        <f t="shared" si="0"/>
        <v>8</v>
      </c>
      <c r="I19">
        <f t="shared" si="1"/>
        <v>8</v>
      </c>
    </row>
    <row r="20" spans="5:18">
      <c r="E20" s="42" t="s">
        <v>126</v>
      </c>
      <c r="F20" s="42" t="s">
        <v>118</v>
      </c>
      <c r="G20" s="42">
        <v>78</v>
      </c>
      <c r="H20">
        <f t="shared" si="0"/>
        <v>7</v>
      </c>
      <c r="I20">
        <f t="shared" si="1"/>
        <v>7</v>
      </c>
    </row>
    <row r="21" spans="5:18">
      <c r="E21" s="42" t="s">
        <v>127</v>
      </c>
      <c r="F21" s="42" t="s">
        <v>118</v>
      </c>
      <c r="G21" s="42">
        <v>82</v>
      </c>
      <c r="H21">
        <f t="shared" si="0"/>
        <v>6</v>
      </c>
      <c r="I21">
        <f t="shared" si="1"/>
        <v>6</v>
      </c>
    </row>
    <row r="22" spans="5:18">
      <c r="E22" s="42" t="s">
        <v>128</v>
      </c>
      <c r="F22" s="42" t="s">
        <v>120</v>
      </c>
      <c r="G22" s="42">
        <v>45</v>
      </c>
      <c r="H22">
        <f t="shared" si="0"/>
        <v>10</v>
      </c>
      <c r="I22">
        <f t="shared" si="1"/>
        <v>10</v>
      </c>
    </row>
  </sheetData>
  <mergeCells count="10">
    <mergeCell ref="J2:J3"/>
    <mergeCell ref="K2:K3"/>
    <mergeCell ref="E4:G4"/>
    <mergeCell ref="I4:K4"/>
    <mergeCell ref="B2:D3"/>
    <mergeCell ref="E2:E3"/>
    <mergeCell ref="F2:F3"/>
    <mergeCell ref="G2:G3"/>
    <mergeCell ref="H2:H3"/>
    <mergeCell ref="I2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날짜_시간</vt:lpstr>
      <vt:lpstr>문자열</vt:lpstr>
      <vt:lpstr>조건함수</vt:lpstr>
      <vt:lpstr>합계평균개수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이민재</dc:creator>
  <cp:lastModifiedBy>이민재</cp:lastModifiedBy>
  <dcterms:created xsi:type="dcterms:W3CDTF">2021-04-04T06:39:13Z</dcterms:created>
  <dcterms:modified xsi:type="dcterms:W3CDTF">2021-06-12T03:34:43Z</dcterms:modified>
</cp:coreProperties>
</file>