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hidePivotFieldList="1" defaultThemeVersion="166925"/>
  <mc:AlternateContent xmlns:mc="http://schemas.openxmlformats.org/markup-compatibility/2006">
    <mc:Choice Requires="x15">
      <x15ac:absPath xmlns:x15ac="http://schemas.microsoft.com/office/spreadsheetml/2010/11/ac" url="C:\Users\hyang\Desktop\"/>
    </mc:Choice>
  </mc:AlternateContent>
  <xr:revisionPtr revIDLastSave="0" documentId="13_ncr:1_{7458322F-CB48-4E1B-9CFD-00CDB5608688}" xr6:coauthVersionLast="43" xr6:coauthVersionMax="43" xr10:uidLastSave="{00000000-0000-0000-0000-000000000000}"/>
  <bookViews>
    <workbookView xWindow="-120" yWindow="-120" windowWidth="19440" windowHeight="15000" activeTab="5" xr2:uid="{00000000-000D-0000-FFFF-FFFF00000000}"/>
  </bookViews>
  <sheets>
    <sheet name="Sheet1" sheetId="1" r:id="rId1"/>
    <sheet name="Sheet2" sheetId="5" r:id="rId2"/>
    <sheet name="Sheet3" sheetId="6" r:id="rId3"/>
    <sheet name="Sheet4" sheetId="4" r:id="rId4"/>
    <sheet name="Sheet5" sheetId="7" r:id="rId5"/>
    <sheet name="Sheet6" sheetId="8" r:id="rId6"/>
  </sheets>
  <definedNames>
    <definedName name="_xlnm._FilterDatabase" localSheetId="0" hidden="1">Sheet1!$F$1:$F$4115</definedName>
    <definedName name="_xlnm._FilterDatabase" localSheetId="5" hidden="1">Sheet6!$F$1:$F$4115</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5" i="8" l="1"/>
  <c r="N5" i="8"/>
  <c r="M5" i="8"/>
  <c r="L5" i="8"/>
  <c r="K5" i="8"/>
  <c r="O4" i="8"/>
  <c r="N4" i="8"/>
  <c r="M4" i="8"/>
  <c r="L4" i="8"/>
  <c r="K4" i="8"/>
  <c r="J5" i="8"/>
  <c r="J4" i="8"/>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3" i="7"/>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D12" i="7"/>
  <c r="D11" i="7"/>
  <c r="D10" i="7"/>
  <c r="D9" i="7"/>
  <c r="D8" i="7"/>
  <c r="D7" i="7"/>
  <c r="D6" i="7"/>
  <c r="D5" i="7"/>
  <c r="D4" i="7"/>
  <c r="D3" i="7"/>
  <c r="C12" i="7"/>
  <c r="C11" i="7"/>
  <c r="C10" i="7"/>
  <c r="C9" i="7"/>
  <c r="C8" i="7"/>
  <c r="C7" i="7"/>
  <c r="C6" i="7"/>
  <c r="C5" i="7"/>
  <c r="C4" i="7"/>
  <c r="C3" i="7"/>
  <c r="B12" i="7"/>
  <c r="B11" i="7"/>
  <c r="B10" i="7"/>
  <c r="B9" i="7"/>
  <c r="B8" i="7"/>
  <c r="B7" i="7"/>
  <c r="B6" i="7"/>
  <c r="B5" i="7"/>
  <c r="B4" i="7"/>
  <c r="B3" i="7"/>
  <c r="B2" i="7"/>
  <c r="D13" i="7"/>
  <c r="D2" i="7"/>
  <c r="C13" i="7"/>
  <c r="C2" i="7"/>
  <c r="B1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<sst xmlns="http://schemas.openxmlformats.org/spreadsheetml/2006/main" count="37433" uniqueCount="8411">
  <si>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</si>
  <si>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</si>
  <si>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</si>
  <si>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</si>
  <si>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</si>
  <si>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</si>
  <si>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</si>
  <si>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</si>
  <si>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</si>
  <si>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</si>
  <si>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</si>
  <si>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</si>
  <si>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</si>
  <si>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</si>
  <si>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</si>
  <si>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</si>
  <si>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</si>
  <si>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</si>
  <si>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</si>
  <si>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</si>
  <si>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</si>
  <si>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</si>
  <si>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</si>
  <si>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</si>
  <si>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</si>
  <si>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</si>
  <si>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</si>
  <si>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</si>
  <si>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</si>
  <si>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</si>
  <si>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</si>
  <si>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</si>
  <si>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</si>
  <si>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</si>
  <si>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</si>
  <si>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</si>
  <si>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</si>
  <si>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</si>
  <si>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</si>
  <si>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</si>
  <si>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</si>
  <si>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</si>
  <si>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</si>
  <si>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</si>
  <si>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</si>
  <si>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</si>
  <si>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</si>
  <si>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</si>
  <si>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</si>
  <si>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</si>
  <si>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</si>
  <si>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</si>
  <si>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</si>
  <si>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</si>
  <si>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</si>
  <si>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</si>
  <si>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</si>
  <si>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</si>
  <si>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</si>
  <si>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</si>
  <si>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</si>
  <si>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</si>
  <si>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</si>
  <si>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</si>
  <si>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</si>
  <si>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</si>
  <si>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</si>
  <si>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</si>
  <si>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</si>
  <si>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</si>
  <si>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</si>
  <si>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</si>
  <si>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</si>
  <si>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</si>
  <si>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</si>
  <si>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</si>
  <si>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</si>
  <si>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</si>
  <si>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</si>
  <si>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</si>
  <si>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</si>
  <si>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</si>
  <si>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</si>
  <si>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</si>
  <si>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</si>
  <si>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</si>
  <si>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</si>
  <si>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</si>
  <si>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</si>
  <si>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</si>
  <si>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</si>
  <si>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</si>
  <si>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</si>
  <si>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</si>
  <si>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</si>
  <si>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</si>
  <si>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</si>
  <si>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</si>
  <si>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</si>
  <si>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</si>
  <si>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</si>
  <si>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</si>
  <si>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</si>
  <si>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</si>
  <si>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</si>
  <si>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</si>
  <si>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</si>
  <si>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</si>
  <si>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</si>
  <si>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</si>
  <si>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</si>
  <si>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</si>
  <si>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</si>
  <si>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</si>
  <si>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</si>
  <si>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</si>
  <si>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</si>
  <si>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</si>
  <si>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</si>
  <si>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</si>
  <si>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</si>
  <si>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</si>
  <si>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</si>
  <si>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</si>
  <si>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</si>
  <si>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</si>
  <si>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</si>
  <si>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</si>
  <si>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</si>
  <si>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</si>
  <si>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</si>
  <si>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</si>
  <si>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</si>
  <si>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</si>
  <si>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</si>
  <si>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</si>
  <si>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</si>
  <si>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</si>
  <si>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</si>
  <si>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</si>
  <si>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</si>
  <si>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</si>
  <si>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</si>
  <si>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</si>
  <si>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</si>
  <si>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</si>
  <si>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</si>
  <si>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</si>
  <si>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</si>
  <si>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</si>
  <si>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</si>
  <si>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</si>
  <si>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</si>
  <si>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</si>
  <si>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</si>
  <si>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</si>
  <si>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</si>
  <si>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</si>
  <si>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</si>
  <si>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</si>
  <si>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</si>
  <si>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</si>
  <si>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</si>
  <si>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</si>
  <si>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</si>
  <si>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</si>
  <si>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</si>
  <si>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</si>
  <si>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</si>
  <si>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</si>
  <si>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</si>
  <si>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</si>
  <si>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</si>
  <si>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</si>
  <si>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</si>
  <si>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</si>
  <si>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</si>
  <si>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</si>
  <si>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</si>
  <si>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</si>
  <si>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</si>
  <si>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</si>
  <si>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</si>
  <si>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</si>
  <si>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</si>
  <si>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</si>
  <si>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</si>
  <si>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</si>
  <si>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</si>
  <si>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</si>
  <si>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</si>
  <si>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</si>
  <si>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</si>
  <si>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</si>
  <si>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</si>
  <si>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</si>
  <si>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</si>
  <si>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</si>
  <si>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</si>
  <si>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</si>
  <si>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</si>
  <si>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</si>
  <si>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</si>
  <si>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</si>
  <si>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</si>
  <si>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</si>
  <si>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</si>
  <si>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</si>
  <si>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</si>
  <si>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</si>
  <si>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</si>
  <si>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</si>
  <si>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</si>
  <si>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</si>
  <si>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</si>
  <si>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</si>
  <si>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</si>
  <si>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</si>
  <si>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</si>
  <si>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</si>
  <si>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</si>
  <si>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</si>
  <si>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</si>
  <si>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</si>
  <si>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</si>
  <si>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</si>
  <si>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</si>
  <si>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</si>
  <si>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</si>
  <si>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</si>
  <si>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</si>
  <si>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</si>
  <si>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</si>
  <si>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</si>
  <si>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</si>
  <si>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</si>
  <si>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</si>
  <si>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</si>
  <si>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</si>
  <si>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</si>
  <si>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</si>
  <si>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</si>
  <si>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</si>
  <si>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</si>
  <si>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</si>
  <si>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</si>
  <si>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</si>
  <si>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</si>
  <si>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</si>
  <si>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</si>
  <si>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</si>
  <si>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</si>
  <si>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</si>
  <si>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</si>
  <si>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</si>
  <si>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</si>
  <si>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</si>
  <si>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</si>
  <si>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</si>
  <si>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</si>
  <si>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</si>
  <si>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</si>
  <si>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</si>
  <si>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</si>
  <si>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</si>
  <si>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</si>
  <si>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</si>
  <si>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</si>
  <si>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</si>
  <si>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</si>
  <si>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</si>
  <si>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</si>
  <si>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</si>
  <si>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</si>
  <si>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</si>
  <si>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</si>
  <si>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</si>
  <si>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</si>
  <si>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</si>
  <si>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</si>
  <si>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</si>
  <si>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</si>
  <si>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</si>
  <si>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</si>
  <si>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</si>
  <si>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</si>
  <si>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</si>
  <si>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</si>
  <si>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</si>
  <si>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</si>
  <si>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</si>
  <si>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</si>
  <si>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</si>
  <si>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</si>
  <si>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</si>
  <si>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</si>
  <si>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</si>
  <si>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</si>
  <si>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</si>
  <si>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</si>
  <si>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</si>
  <si>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</si>
  <si>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</si>
  <si>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</si>
  <si>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</si>
  <si>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</si>
  <si>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</si>
  <si>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</si>
  <si>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</si>
  <si>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</si>
  <si>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</si>
  <si>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</si>
  <si>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</si>
  <si>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</si>
  <si>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</si>
  <si>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</si>
  <si>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</si>
  <si>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</si>
  <si>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</si>
  <si>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</si>
  <si>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</si>
  <si>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</si>
  <si>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</si>
  <si>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</si>
  <si>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</si>
  <si>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</si>
  <si>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</si>
  <si>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</si>
  <si>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</si>
  <si>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</si>
  <si>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</si>
  <si>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</si>
  <si>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</si>
  <si>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</si>
  <si>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</si>
  <si>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</si>
  <si>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</si>
  <si>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</si>
  <si>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</si>
  <si>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</si>
  <si>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</si>
  <si>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</si>
  <si>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</si>
  <si>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</si>
  <si>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</si>
  <si>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</si>
  <si>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</si>
  <si>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</si>
  <si>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</si>
  <si>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</si>
  <si>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</si>
  <si>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</si>
  <si>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</si>
  <si>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</si>
  <si>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</si>
  <si>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</si>
  <si>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</si>
  <si>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</si>
  <si>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</si>
  <si>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</si>
  <si>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</si>
  <si>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</si>
  <si>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</si>
  <si>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</si>
  <si>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</si>
  <si>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</si>
  <si>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</si>
  <si>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</si>
  <si>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</si>
  <si>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</si>
  <si>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</si>
  <si>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</si>
  <si>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</si>
  <si>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</si>
  <si>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</si>
  <si>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</si>
  <si>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</si>
  <si>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</si>
  <si>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</si>
  <si>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</si>
  <si>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</si>
  <si>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</si>
  <si>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</si>
  <si>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</si>
  <si>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</si>
  <si>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</si>
  <si>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</si>
  <si>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</si>
  <si>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</si>
  <si>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</si>
  <si>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</si>
  <si>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</si>
  <si>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</si>
  <si>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</si>
  <si>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</si>
  <si>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</si>
  <si>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</si>
  <si>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</si>
  <si>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</si>
  <si>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</si>
  <si>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</si>
  <si>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</si>
  <si>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</si>
  <si>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</si>
  <si>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</si>
  <si>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</si>
  <si>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</si>
  <si>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</si>
  <si>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</si>
  <si>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</si>
  <si>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</si>
  <si>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</si>
  <si>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</si>
  <si>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</si>
  <si>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</si>
  <si>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</si>
  <si>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</si>
  <si>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</si>
  <si>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</si>
  <si>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</si>
  <si>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</si>
  <si>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</si>
  <si>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</si>
  <si>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</si>
  <si>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</si>
  <si>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</si>
  <si>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</si>
  <si>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</si>
  <si>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</si>
  <si>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</si>
  <si>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</si>
  <si>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</si>
  <si>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</si>
  <si>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</si>
  <si>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</si>
  <si>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</si>
  <si>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</si>
  <si>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</si>
  <si>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</si>
  <si>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</si>
  <si>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</si>
  <si>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</si>
  <si>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</si>
  <si>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</si>
  <si>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</si>
  <si>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</si>
  <si>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</si>
  <si>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</si>
  <si>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</si>
  <si>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</si>
  <si>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</si>
  <si>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</si>
  <si>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</si>
  <si>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</si>
  <si>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</si>
  <si>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</si>
  <si>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</si>
  <si>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</si>
  <si>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</si>
  <si>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</si>
  <si>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</si>
  <si>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</si>
  <si>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</si>
  <si>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</si>
  <si>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</si>
  <si>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</si>
  <si>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</si>
  <si>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</si>
  <si>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</si>
  <si>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</si>
  <si>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</si>
  <si>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</si>
  <si>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</si>
  <si>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</si>
  <si>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</si>
  <si>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</si>
  <si>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</si>
  <si>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</si>
  <si>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</si>
  <si>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</si>
  <si>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</si>
  <si>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</si>
  <si>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</si>
  <si>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</si>
  <si>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</si>
  <si>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</si>
  <si>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</si>
  <si>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</si>
  <si>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</si>
  <si>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</si>
  <si>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</si>
  <si>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</si>
  <si>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</si>
  <si>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</si>
  <si>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</si>
  <si>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</si>
  <si>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</si>
  <si>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</si>
  <si>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</si>
  <si>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</si>
  <si>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</si>
  <si>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</si>
  <si>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</si>
  <si>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</si>
  <si>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</si>
  <si>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</si>
  <si>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</si>
  <si>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</si>
  <si>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</si>
  <si>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</si>
  <si>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</si>
  <si>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</si>
  <si>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</si>
  <si>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</si>
  <si>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</si>
  <si>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</si>
  <si>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</si>
  <si>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</si>
  <si>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</si>
  <si>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</si>
  <si>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</si>
  <si>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</si>
  <si>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</si>
  <si>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</si>
  <si>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</si>
  <si>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</si>
  <si>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</si>
  <si>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</si>
  <si>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</si>
  <si>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</si>
  <si>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</si>
  <si>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</si>
  <si>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</si>
  <si>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</si>
  <si>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</si>
  <si>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</si>
  <si>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</si>
  <si>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</si>
  <si>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</si>
  <si>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</si>
  <si>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</si>
  <si>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</si>
  <si>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</si>
  <si>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</si>
  <si>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</si>
  <si>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</si>
  <si>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</si>
  <si>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</si>
  <si>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</si>
  <si>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</si>
  <si>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</si>
  <si>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</si>
  <si>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</si>
  <si>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</si>
  <si>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</si>
  <si>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</si>
  <si>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</si>
  <si>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</si>
  <si>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</si>
  <si>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</si>
  <si>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</si>
  <si>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</si>
  <si>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</si>
  <si>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</si>
  <si>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</si>
  <si>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</si>
  <si>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</si>
  <si>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</si>
  <si>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</si>
  <si>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</si>
  <si>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</si>
  <si>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</si>
  <si>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</si>
  <si>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</si>
  <si>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</si>
  <si>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</si>
  <si>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</si>
  <si>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</si>
  <si>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</si>
  <si>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</si>
  <si>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</si>
  <si>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</si>
  <si>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</si>
  <si>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</si>
  <si>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</si>
  <si>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</si>
  <si>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</si>
  <si>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</si>
  <si>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</si>
  <si>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</si>
  <si>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</si>
  <si>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</si>
  <si>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</si>
  <si>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</si>
  <si>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</si>
  <si>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</si>
  <si>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</si>
  <si>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</si>
  <si>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</si>
  <si>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</si>
  <si>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</si>
  <si>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</si>
  <si>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</si>
  <si>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</si>
  <si>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</si>
  <si>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</si>
  <si>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</si>
  <si>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</si>
  <si>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</si>
  <si>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</si>
  <si>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</si>
  <si>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</si>
  <si>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</si>
  <si>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</si>
  <si>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</si>
  <si>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</si>
  <si>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</si>
  <si>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</si>
  <si>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</si>
  <si>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</si>
  <si>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</si>
  <si>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</si>
  <si>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</si>
  <si>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</si>
  <si>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</si>
  <si>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</si>
  <si>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</si>
  <si>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</si>
  <si>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</si>
  <si>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</si>
  <si>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</si>
  <si>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</si>
  <si>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</si>
  <si>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</si>
  <si>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</si>
  <si>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</si>
  <si>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</si>
  <si>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</si>
  <si>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</si>
  <si>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</si>
  <si>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</si>
  <si>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</si>
  <si>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</si>
  <si>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</si>
  <si>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</si>
  <si>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</si>
  <si>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</si>
  <si>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</si>
  <si>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</si>
  <si>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</si>
  <si>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</si>
  <si>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</si>
  <si>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</si>
  <si>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</si>
  <si>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</si>
  <si>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</si>
  <si>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</si>
  <si>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</si>
  <si>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</si>
  <si>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</si>
  <si>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</si>
  <si>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</si>
  <si>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</si>
  <si>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</si>
  <si>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</si>
  <si>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</si>
  <si>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</si>
  <si>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</si>
  <si>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</si>
  <si>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</si>
  <si>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</si>
  <si>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</si>
  <si>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</si>
  <si>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</si>
  <si>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</si>
  <si>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</si>
  <si>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</si>
  <si>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</si>
  <si>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</si>
  <si>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</si>
  <si>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</si>
  <si>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</si>
  <si>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</si>
  <si>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</si>
  <si>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</si>
  <si>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</si>
  <si>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</si>
  <si>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</si>
  <si>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</si>
  <si>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</si>
  <si>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</si>
  <si>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</si>
  <si>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</si>
  <si>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</si>
  <si>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</si>
  <si>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</si>
  <si>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</si>
  <si>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</si>
  <si>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</si>
  <si>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</si>
  <si>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</si>
  <si>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</si>
  <si>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</si>
  <si>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</si>
  <si>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</si>
  <si>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</si>
  <si>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</si>
  <si>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</si>
  <si>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</si>
  <si>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</si>
  <si>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</si>
  <si>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</si>
  <si>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</si>
  <si>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</si>
  <si>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</si>
  <si>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</si>
  <si>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</si>
  <si>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</si>
  <si>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</si>
  <si>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</si>
  <si>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</si>
  <si>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</si>
  <si>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</si>
  <si>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</si>
  <si>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</si>
  <si>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</si>
  <si>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</si>
  <si>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</si>
  <si>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</si>
  <si>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</si>
  <si>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</si>
  <si>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</si>
  <si>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</si>
  <si>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</si>
  <si>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</si>
  <si>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</si>
  <si>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</si>
  <si>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</si>
  <si>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</si>
  <si>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</si>
  <si>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</si>
  <si>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</si>
  <si>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</si>
  <si>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</si>
  <si>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</si>
  <si>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</si>
  <si>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</si>
  <si>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</si>
  <si>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</si>
  <si>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</si>
  <si>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</si>
  <si>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</si>
  <si>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</si>
  <si>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</si>
  <si>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</si>
  <si>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</si>
  <si>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</si>
  <si>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</si>
  <si>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</si>
  <si>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</si>
  <si>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</si>
  <si>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</si>
  <si>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</si>
  <si>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</si>
  <si>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</si>
  <si>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</si>
  <si>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</si>
  <si>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</si>
  <si>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</si>
  <si>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</si>
  <si>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</si>
  <si>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</si>
  <si>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</si>
  <si>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</si>
  <si>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</si>
  <si>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</si>
  <si>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</si>
  <si>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</si>
  <si>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</si>
  <si>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</si>
  <si>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</si>
  <si>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</si>
  <si>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</si>
  <si>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</si>
  <si>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</si>
  <si>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</si>
  <si>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</si>
  <si>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</si>
  <si>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</si>
  <si>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</si>
  <si>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</si>
  <si>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</si>
  <si>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</si>
  <si>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</si>
  <si>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</si>
  <si>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</si>
  <si>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</si>
  <si>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</si>
  <si>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</si>
  <si>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</si>
  <si>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</si>
  <si>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</si>
  <si>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</si>
  <si>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</si>
  <si>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</si>
  <si>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</si>
  <si>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</si>
  <si>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</si>
  <si>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</si>
  <si>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</si>
  <si>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</si>
  <si>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</si>
  <si>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</si>
  <si>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</si>
  <si>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</si>
  <si>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</si>
  <si>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</si>
  <si>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</si>
  <si>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</si>
  <si>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</si>
  <si>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</si>
  <si>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</si>
  <si>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</si>
  <si>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</si>
  <si>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</si>
  <si>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</si>
  <si>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</si>
  <si>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</si>
  <si>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</si>
  <si>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</si>
  <si>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</si>
  <si>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</si>
  <si>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</si>
  <si>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</si>
  <si>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</si>
  <si>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</si>
  <si>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</si>
  <si>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</si>
  <si>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</si>
  <si>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</si>
  <si>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</si>
  <si>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</si>
  <si>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</si>
  <si>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</si>
  <si>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</si>
  <si>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</si>
  <si>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</si>
  <si>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</si>
  <si>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</si>
  <si>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</si>
  <si>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</si>
  <si>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</si>
  <si>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</si>
  <si>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</si>
  <si>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</si>
  <si>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</si>
  <si>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</si>
  <si>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</si>
  <si>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</si>
  <si>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</si>
  <si>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</si>
  <si>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</si>
  <si>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</si>
  <si>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</si>
  <si>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</si>
  <si>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</si>
  <si>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</si>
  <si>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</si>
  <si>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</si>
  <si>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</si>
  <si>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</si>
  <si>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</si>
  <si>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</si>
  <si>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</si>
  <si>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</si>
  <si>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</si>
  <si>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</si>
  <si>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</si>
  <si>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</si>
  <si>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</si>
  <si>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</si>
  <si>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</si>
  <si>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</si>
  <si>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</si>
  <si>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</si>
  <si>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</si>
  <si>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</si>
  <si>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</si>
  <si>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</si>
  <si>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</si>
  <si>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</si>
  <si>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</si>
  <si>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</si>
  <si>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</si>
  <si>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</si>
  <si>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</si>
  <si>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</si>
  <si>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</si>
  <si>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</si>
  <si>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</si>
  <si>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</si>
  <si>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</si>
  <si>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</si>
  <si>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</si>
  <si>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</si>
  <si>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</si>
  <si>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</si>
  <si>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</si>
  <si>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</si>
  <si>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</si>
  <si>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</si>
  <si>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</si>
  <si>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</si>
  <si>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</si>
  <si>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</si>
  <si>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</si>
  <si>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</si>
  <si>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</si>
  <si>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</si>
  <si>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</si>
  <si>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</si>
  <si>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</si>
  <si>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</si>
  <si>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</si>
  <si>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</si>
  <si>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</si>
  <si>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</si>
  <si>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</si>
  <si>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</si>
  <si>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</si>
  <si>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</si>
  <si>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</si>
  <si>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</si>
  <si>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</si>
  <si>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</si>
  <si>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</si>
  <si>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</si>
  <si>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</si>
  <si>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</si>
  <si>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</si>
  <si>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</si>
  <si>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</si>
  <si>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</si>
  <si>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</si>
  <si>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</si>
  <si>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</si>
  <si>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</si>
  <si>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</si>
  <si>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</si>
  <si>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</si>
  <si>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</si>
  <si>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</si>
  <si>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</si>
  <si>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</si>
  <si>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</si>
  <si>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</si>
  <si>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</si>
  <si>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</si>
  <si>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</si>
  <si>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</si>
  <si>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</si>
  <si>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</si>
  <si>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</si>
  <si>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</si>
  <si>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</si>
  <si>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</si>
  <si>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</si>
  <si>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</si>
  <si>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</si>
  <si>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</si>
  <si>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</si>
  <si>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</si>
  <si>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</si>
  <si>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</si>
  <si>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</si>
  <si>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</si>
  <si>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</si>
  <si>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</si>
  <si>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</si>
  <si>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</si>
  <si>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</si>
  <si>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</si>
  <si>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</si>
  <si>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</si>
  <si>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</si>
  <si>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</si>
  <si>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</si>
  <si>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</si>
  <si>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</si>
  <si>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</si>
  <si>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</si>
  <si>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</si>
  <si>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</si>
  <si>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</si>
  <si>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</si>
  <si>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</si>
  <si>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</si>
  <si>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</si>
  <si>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</si>
  <si>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</si>
  <si>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</si>
  <si>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</si>
  <si>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</si>
  <si>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</si>
  <si>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</si>
  <si>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</si>
  <si>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</si>
  <si>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</si>
  <si>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</si>
  <si>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</si>
  <si>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</si>
  <si>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</si>
  <si>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</si>
  <si>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</si>
  <si>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</si>
  <si>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</si>
  <si>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</si>
  <si>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</si>
  <si>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</si>
  <si>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</si>
  <si>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</si>
  <si>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</si>
  <si>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</si>
  <si>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</si>
  <si>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</si>
  <si>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</si>
  <si>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</si>
  <si>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</si>
  <si>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</si>
  <si>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</si>
  <si>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</si>
  <si>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</si>
  <si>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</si>
  <si>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</si>
  <si>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</si>
  <si>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</si>
  <si>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</si>
  <si>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</si>
  <si>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</si>
  <si>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</si>
  <si>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</si>
  <si>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</si>
  <si>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</si>
  <si>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</si>
  <si>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</si>
  <si>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</si>
  <si>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</si>
  <si>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</si>
  <si>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</si>
  <si>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</si>
  <si>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</si>
  <si>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</si>
  <si>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</si>
  <si>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</si>
  <si>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</si>
  <si>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</si>
  <si>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</si>
  <si>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</si>
  <si>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</si>
  <si>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</si>
  <si>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</si>
  <si>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</si>
  <si>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</si>
  <si>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</si>
  <si>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</si>
  <si>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</si>
  <si>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</si>
  <si>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</si>
  <si>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</si>
  <si>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</si>
  <si>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</si>
  <si>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</si>
  <si>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</si>
  <si>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</si>
  <si>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</si>
  <si>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</si>
  <si>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</si>
  <si>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</si>
  <si>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</si>
  <si>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</si>
  <si>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</si>
  <si>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</si>
  <si>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</si>
  <si>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</si>
  <si>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</si>
  <si>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</si>
  <si>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</si>
  <si>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</si>
  <si>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</si>
  <si>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</si>
  <si>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</si>
  <si>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</si>
  <si>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</si>
  <si>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</si>
  <si>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</si>
  <si>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</si>
  <si>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</si>
  <si>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</si>
  <si>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</si>
  <si>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</si>
  <si>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</si>
  <si>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</si>
  <si>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</si>
  <si>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</si>
  <si>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</si>
  <si>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</si>
  <si>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</si>
  <si>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</si>
  <si>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</si>
  <si>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</si>
  <si>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</si>
  <si>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</si>
  <si>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</si>
  <si>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</si>
  <si>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</si>
  <si>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</si>
  <si>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</si>
  <si>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</si>
  <si>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</si>
  <si>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</si>
  <si>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</si>
  <si>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</si>
  <si>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</si>
  <si>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</si>
  <si>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</si>
  <si>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</si>
  <si>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</si>
  <si>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</si>
  <si>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</si>
  <si>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</si>
  <si>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</si>
  <si>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</si>
  <si>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</si>
  <si>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</si>
  <si>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</si>
  <si>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</si>
  <si>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</si>
  <si>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</si>
  <si>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</si>
  <si>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</si>
  <si>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</si>
  <si>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</si>
  <si>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</si>
  <si>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</si>
  <si>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</si>
  <si>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</si>
  <si>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</si>
  <si>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</si>
  <si>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</si>
  <si>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</si>
  <si>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</si>
  <si>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</si>
  <si>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</si>
  <si>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</si>
  <si>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</si>
  <si>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</si>
  <si>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</si>
  <si>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</si>
  <si>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</si>
  <si>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</si>
  <si>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</si>
  <si>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</si>
  <si>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</si>
  <si>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</si>
  <si>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</si>
  <si>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</si>
  <si>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</si>
  <si>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</si>
  <si>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</si>
  <si>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</si>
  <si>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</si>
  <si>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</si>
  <si>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</si>
  <si>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</si>
  <si>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</si>
  <si>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</si>
  <si>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</si>
  <si>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</si>
  <si>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</si>
  <si>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</si>
  <si>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</si>
  <si>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</si>
  <si>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</si>
  <si>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</si>
  <si>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</si>
  <si>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</si>
  <si>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</si>
  <si>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</si>
  <si>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</si>
  <si>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</si>
  <si>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</si>
  <si>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</si>
  <si>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</si>
  <si>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</si>
  <si>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</si>
  <si>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</si>
  <si>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</si>
  <si>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</si>
  <si>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</si>
  <si>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</si>
  <si>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</si>
  <si>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</si>
  <si>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</si>
  <si>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</si>
  <si>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</si>
  <si>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</si>
  <si>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</si>
  <si>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</si>
  <si>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</si>
  <si>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</si>
  <si>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</si>
  <si>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</si>
  <si>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</si>
  <si>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</si>
  <si>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</si>
  <si>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</si>
  <si>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</si>
  <si>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</si>
  <si>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</si>
  <si>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</si>
  <si>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</si>
  <si>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</si>
  <si>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</si>
  <si>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</si>
  <si>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</si>
  <si>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</si>
  <si>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</si>
  <si>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</si>
  <si>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</si>
  <si>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</si>
  <si>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</si>
  <si>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</si>
  <si>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</si>
  <si>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</si>
  <si>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</si>
  <si>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</si>
  <si>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</si>
  <si>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</si>
  <si>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</si>
  <si>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</si>
  <si>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</si>
  <si>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</si>
  <si>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</si>
  <si>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</si>
  <si>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</si>
  <si>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</si>
  <si>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</si>
  <si>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</si>
  <si>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</si>
  <si>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</si>
  <si>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</si>
  <si>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</si>
  <si>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</si>
  <si>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</si>
  <si>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</si>
  <si>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</si>
  <si>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</si>
  <si>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</si>
  <si>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</si>
  <si>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</si>
  <si>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</si>
  <si>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</si>
  <si>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</si>
  <si>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</si>
  <si>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</si>
  <si>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</si>
  <si>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</si>
  <si>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</si>
  <si>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</si>
  <si>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</si>
  <si>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</si>
  <si>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</si>
  <si>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</si>
  <si>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</si>
  <si>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</si>
  <si>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</si>
  <si>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</si>
  <si>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</si>
  <si>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</si>
  <si>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</si>
  <si>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</si>
  <si>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</si>
  <si>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</si>
  <si>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</si>
  <si>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</si>
  <si>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</si>
  <si>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</si>
  <si>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</si>
  <si>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</si>
  <si>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</si>
  <si>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</si>
  <si>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</si>
  <si>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</si>
  <si>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</si>
  <si>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</si>
  <si>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</si>
  <si>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</si>
  <si>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</si>
  <si>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</si>
  <si>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</si>
  <si>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</si>
  <si>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</si>
  <si>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</si>
  <si>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</si>
  <si>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</si>
  <si>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</si>
  <si>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</si>
  <si>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</si>
  <si>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</si>
  <si>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</si>
  <si>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</si>
  <si>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</si>
  <si>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</si>
  <si>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</si>
  <si>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</si>
  <si>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</si>
  <si>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</si>
  <si>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</si>
  <si>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</si>
  <si>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</si>
  <si>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</si>
  <si>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</si>
  <si>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</si>
  <si>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</si>
  <si>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</si>
  <si>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</si>
  <si>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</si>
  <si>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</si>
  <si>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</si>
  <si>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</si>
  <si>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</si>
  <si>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</si>
  <si>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</si>
  <si>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</si>
  <si>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</si>
  <si>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</si>
  <si>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</si>
  <si>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</si>
  <si>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</si>
  <si>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</si>
  <si>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</si>
  <si>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</si>
  <si>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</si>
  <si>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</si>
  <si>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</si>
  <si>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</si>
  <si>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</si>
  <si>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</si>
  <si>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</si>
  <si>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</si>
  <si>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</si>
  <si>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</si>
  <si>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</si>
  <si>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</si>
  <si>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</si>
  <si>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</si>
  <si>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</si>
  <si>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</si>
  <si>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</si>
  <si>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</si>
  <si>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</si>
  <si>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</si>
  <si>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</si>
  <si>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</si>
  <si>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</si>
  <si>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</si>
  <si>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</si>
  <si>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</si>
  <si>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</si>
  <si>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</si>
  <si>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</si>
  <si>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</si>
  <si>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</si>
  <si>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</si>
  <si>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</si>
  <si>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</si>
  <si>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</si>
  <si>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</si>
  <si>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</si>
  <si>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</si>
  <si>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</si>
  <si>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</si>
  <si>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</si>
  <si>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</si>
  <si>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</si>
  <si>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</si>
  <si>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</si>
  <si>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</si>
  <si>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</si>
  <si>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</si>
  <si>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</si>
  <si>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</si>
  <si>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</si>
  <si>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</si>
  <si>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</si>
  <si>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</si>
  <si>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</si>
  <si>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</si>
  <si>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</si>
  <si>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</si>
  <si>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</si>
  <si>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</si>
  <si>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</si>
  <si>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</si>
  <si>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</si>
  <si>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</si>
  <si>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</si>
  <si>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</si>
  <si>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</si>
  <si>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</si>
  <si>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</si>
  <si>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</si>
  <si>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</si>
  <si>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</si>
  <si>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</si>
  <si>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</si>
  <si>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</si>
  <si>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</si>
  <si>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</si>
  <si>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</si>
  <si>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</si>
  <si>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</si>
  <si>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</si>
  <si>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</si>
  <si>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</si>
  <si>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</si>
  <si>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</si>
  <si>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</si>
  <si>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</si>
  <si>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</si>
  <si>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</si>
  <si>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</si>
  <si>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</si>
  <si>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</si>
  <si>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</si>
  <si>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</si>
  <si>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</si>
  <si>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</si>
  <si>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</si>
  <si>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</si>
  <si>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</si>
  <si>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</si>
  <si>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</si>
  <si>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</si>
  <si>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</si>
  <si>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</si>
  <si>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</si>
  <si>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</si>
  <si>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</si>
  <si>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</si>
  <si>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</si>
  <si>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</si>
  <si>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</si>
  <si>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</si>
  <si>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</si>
  <si>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</si>
  <si>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</si>
  <si>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</si>
  <si>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</si>
  <si>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</si>
  <si>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</si>
  <si>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</si>
  <si>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</si>
  <si>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</si>
  <si>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</si>
  <si>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</si>
  <si>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</si>
  <si>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</si>
  <si>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</si>
  <si>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</si>
  <si>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</si>
  <si>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</si>
  <si>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</si>
  <si>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</si>
  <si>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</si>
  <si>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</si>
  <si>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</si>
  <si>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</si>
  <si>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</si>
  <si>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</si>
  <si>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</si>
  <si>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</si>
  <si>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</si>
  <si>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</si>
  <si>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</si>
  <si>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</si>
  <si>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</si>
  <si>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</si>
  <si>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</si>
  <si>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</si>
  <si>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</si>
  <si>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</si>
  <si>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</si>
  <si>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</si>
  <si>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</si>
  <si>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</si>
  <si>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</si>
  <si>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</si>
  <si>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</si>
  <si>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</si>
  <si>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</si>
  <si>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</si>
  <si>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</si>
  <si>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</si>
  <si>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</si>
  <si>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</si>
  <si>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</si>
  <si>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</si>
  <si>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</si>
  <si>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</si>
  <si>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</si>
  <si>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</si>
  <si>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</si>
  <si>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</si>
  <si>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</si>
  <si>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</si>
  <si>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</si>
  <si>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</si>
  <si>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</si>
  <si>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</si>
  <si>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</si>
  <si>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</si>
  <si>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</si>
  <si>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</si>
  <si>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</si>
  <si>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</si>
  <si>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</si>
  <si>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</si>
  <si>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</si>
  <si>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</si>
  <si>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</si>
  <si>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</si>
  <si>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</si>
  <si>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</si>
  <si>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</si>
  <si>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</si>
  <si>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</si>
  <si>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</si>
  <si>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</si>
  <si>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</si>
  <si>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</si>
  <si>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</si>
  <si>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</si>
  <si>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</si>
  <si>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</si>
  <si>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</si>
  <si>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</si>
  <si>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</si>
  <si>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</si>
  <si>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</si>
  <si>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</si>
  <si>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</si>
  <si>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</si>
  <si>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</si>
  <si>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</si>
  <si>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</si>
  <si>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</si>
  <si>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</si>
  <si>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</si>
  <si>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</si>
  <si>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</si>
  <si>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</si>
  <si>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</si>
  <si>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</si>
  <si>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</si>
  <si>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</si>
  <si>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</si>
  <si>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</si>
  <si>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</si>
  <si>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</si>
  <si>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</si>
  <si>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</si>
  <si>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</si>
  <si>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</si>
  <si>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</si>
  <si>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</si>
  <si>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</si>
  <si>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</si>
  <si>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</si>
  <si>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</si>
  <si>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</si>
  <si>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</si>
  <si>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</si>
  <si>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</si>
  <si>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</si>
  <si>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</si>
  <si>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</si>
  <si>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</si>
  <si>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</si>
  <si>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</si>
  <si>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</si>
  <si>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</si>
  <si>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</si>
  <si>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</si>
  <si>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</si>
  <si>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</si>
  <si>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</si>
  <si>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</si>
  <si>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</si>
  <si>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</si>
  <si>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</si>
  <si>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</si>
  <si>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</si>
  <si>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</si>
  <si>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</si>
  <si>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</si>
  <si>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</si>
  <si>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</si>
  <si>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</si>
  <si>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</si>
  <si>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</si>
  <si>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</si>
  <si>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</si>
  <si>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</si>
  <si>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</si>
  <si>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</si>
  <si>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</si>
  <si>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</si>
  <si>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</si>
  <si>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</si>
  <si>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</si>
  <si>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</si>
  <si>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</si>
  <si>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</si>
  <si>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</si>
  <si>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</si>
  <si>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</si>
  <si>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</si>
  <si>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</si>
  <si>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</si>
  <si>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</si>
  <si>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</si>
  <si>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</si>
  <si>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</si>
  <si>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</si>
  <si>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</si>
  <si>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</si>
  <si>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</si>
  <si>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</si>
  <si>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</si>
  <si>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</si>
  <si>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</si>
  <si>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</si>
  <si>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</si>
  <si>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</si>
  <si>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</si>
  <si>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</si>
  <si>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</si>
  <si>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</si>
  <si>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</si>
  <si>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</si>
  <si>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</si>
  <si>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</si>
  <si>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</si>
  <si>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</si>
  <si>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</si>
  <si>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</si>
  <si>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</si>
  <si>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</si>
  <si>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</si>
  <si>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</si>
  <si>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</si>
  <si>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</si>
  <si>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</si>
  <si>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</si>
  <si>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</si>
  <si>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</si>
  <si>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</si>
  <si>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</si>
  <si>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</si>
  <si>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</si>
  <si>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</si>
  <si>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</si>
  <si>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</si>
  <si>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</si>
  <si>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</si>
  <si>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</si>
  <si>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</si>
  <si>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</si>
  <si>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</si>
  <si>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</si>
  <si>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</si>
  <si>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</si>
  <si>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</si>
  <si>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</si>
  <si>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</si>
  <si>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</si>
  <si>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</si>
  <si>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</si>
  <si>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</si>
  <si>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</si>
  <si>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</si>
  <si>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</si>
  <si>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</si>
  <si>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</si>
  <si>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</si>
  <si>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</si>
  <si>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</si>
  <si>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</si>
  <si>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</si>
  <si>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</si>
  <si>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</si>
  <si>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</si>
  <si>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</si>
  <si>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</si>
  <si>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</si>
  <si>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</si>
  <si>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</si>
  <si>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</si>
  <si>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</si>
  <si>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</si>
  <si>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</si>
  <si>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</si>
  <si>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</si>
  <si>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</si>
  <si>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</si>
  <si>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</si>
  <si>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</si>
  <si>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</si>
  <si>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</si>
  <si>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</si>
  <si>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</si>
  <si>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</si>
  <si>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</si>
  <si>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</si>
  <si>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</si>
  <si>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</si>
  <si>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</si>
  <si>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</si>
  <si>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</si>
  <si>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</si>
  <si>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</si>
  <si>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</si>
  <si>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</si>
  <si>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</si>
  <si>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</si>
  <si>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</si>
  <si>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</si>
  <si>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</si>
  <si>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</si>
  <si>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</si>
  <si>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</si>
  <si>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</si>
  <si>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</si>
  <si>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</si>
  <si>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</si>
  <si>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</si>
  <si>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</si>
  <si>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</si>
  <si>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</si>
  <si>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</si>
  <si>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</si>
  <si>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</si>
  <si>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</si>
  <si>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</si>
  <si>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</si>
  <si>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</si>
  <si>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</si>
  <si>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</si>
  <si>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</si>
  <si>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</si>
  <si>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</si>
  <si>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</si>
  <si>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</si>
  <si>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</si>
  <si>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</si>
  <si>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</si>
  <si>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</si>
  <si>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</si>
  <si>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</si>
  <si>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</si>
  <si>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</si>
  <si>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</si>
  <si>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</si>
  <si>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</si>
  <si>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</si>
  <si>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</si>
  <si>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</si>
  <si>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</si>
  <si>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</si>
  <si>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</si>
  <si>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</si>
  <si>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</si>
  <si>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</si>
  <si>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</si>
  <si>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</si>
  <si>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</si>
  <si>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</si>
  <si>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</si>
  <si>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</si>
  <si>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</si>
  <si>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</si>
  <si>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</si>
  <si>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</si>
  <si>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</si>
  <si>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</si>
  <si>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</si>
  <si>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</si>
  <si>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</si>
  <si>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</si>
  <si>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</si>
  <si>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</si>
  <si>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</si>
  <si>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</si>
  <si>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</si>
  <si>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</si>
  <si>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</si>
  <si>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</si>
  <si>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</si>
  <si>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</si>
  <si>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</si>
  <si>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</si>
  <si>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</si>
  <si>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</si>
  <si>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</si>
  <si>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</si>
  <si>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</si>
  <si>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</si>
  <si>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</si>
  <si>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</si>
  <si>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</si>
  <si>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</si>
  <si>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</si>
  <si>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</si>
  <si>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</si>
  <si>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</si>
  <si>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</si>
  <si>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</si>
  <si>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</si>
  <si>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</si>
  <si>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</si>
  <si>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</si>
  <si>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</si>
  <si>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</si>
  <si>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</si>
  <si>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</si>
  <si>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</si>
  <si>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</si>
  <si>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</si>
  <si>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</si>
  <si>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</si>
  <si>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</si>
  <si>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</si>
  <si>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</si>
  <si>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</si>
  <si>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</si>
  <si>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</si>
  <si>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</si>
  <si>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</si>
  <si>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</si>
  <si>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</si>
  <si>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</si>
  <si>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</si>
  <si>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</si>
  <si>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</si>
  <si>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</si>
  <si>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</si>
  <si>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</si>
  <si>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</si>
  <si>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</si>
  <si>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</si>
  <si>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</si>
  <si>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</si>
  <si>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</si>
  <si>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</si>
  <si>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</si>
  <si>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</si>
  <si>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</si>
  <si>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</si>
  <si>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</si>
  <si>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</si>
  <si>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</si>
  <si>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</si>
  <si>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</si>
  <si>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</si>
  <si>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</si>
  <si>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</si>
  <si>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</si>
  <si>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</si>
  <si>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</si>
  <si>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</si>
  <si>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</si>
  <si>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</si>
  <si>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</si>
  <si>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</si>
  <si>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</si>
  <si>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</si>
  <si>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</si>
  <si>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</si>
  <si>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</si>
  <si>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</si>
  <si>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</si>
  <si>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</si>
  <si>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</si>
  <si>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</si>
  <si>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</si>
  <si>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</si>
  <si>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</si>
  <si>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</si>
  <si>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</si>
  <si>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</si>
  <si>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</si>
  <si>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</si>
  <si>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</si>
  <si>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</si>
  <si>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</si>
  <si>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</si>
  <si>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</si>
  <si>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</si>
  <si>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</si>
  <si>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</si>
  <si>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</si>
  <si>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</si>
  <si>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</si>
  <si>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</si>
  <si>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</si>
  <si>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</si>
  <si>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</si>
  <si>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</si>
  <si>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</si>
  <si>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</si>
  <si>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</si>
  <si>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</si>
  <si>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</si>
  <si>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</si>
  <si>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</si>
  <si>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</si>
  <si>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</si>
  <si>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</si>
  <si>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</si>
  <si>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</si>
  <si>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</si>
  <si>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</si>
  <si>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</si>
  <si>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</si>
  <si>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</si>
  <si>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</si>
  <si>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</si>
  <si>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</si>
  <si>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</si>
  <si>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</si>
  <si>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</si>
  <si>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</si>
  <si>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</si>
  <si>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</si>
  <si>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</si>
  <si>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</si>
  <si>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</si>
  <si>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</si>
  <si>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</si>
  <si>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</si>
  <si>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</si>
  <si>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</si>
  <si>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</si>
  <si>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</si>
  <si>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</si>
  <si>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</si>
  <si>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</si>
  <si>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</si>
  <si>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</si>
  <si>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</si>
  <si>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</si>
  <si>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</si>
  <si>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</si>
  <si>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</si>
  <si>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</si>
  <si>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</si>
  <si>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</si>
  <si>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</si>
  <si>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</si>
  <si>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</si>
  <si>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</si>
  <si>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</si>
  <si>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</si>
  <si>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</si>
  <si>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</si>
  <si>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</si>
  <si>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</si>
  <si>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</si>
  <si>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</si>
  <si>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</si>
  <si>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</si>
  <si>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</si>
  <si>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</si>
  <si>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</si>
  <si>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</si>
  <si>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</si>
  <si>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</si>
  <si>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</si>
  <si>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</si>
  <si>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</si>
  <si>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</si>
  <si>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</si>
  <si>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</si>
  <si>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</si>
  <si>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</si>
  <si>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</si>
  <si>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</si>
  <si>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</si>
  <si>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</si>
  <si>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</si>
  <si>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</si>
  <si>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</si>
  <si>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</si>
  <si>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</si>
  <si>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</si>
  <si>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</si>
  <si>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</si>
  <si>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</si>
  <si>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</si>
  <si>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</si>
  <si>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</si>
  <si>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</si>
  <si>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</si>
  <si>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</si>
  <si>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</si>
  <si>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</si>
  <si>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</si>
  <si>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</si>
  <si>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</si>
  <si>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</si>
  <si>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</si>
  <si>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</si>
  <si>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</si>
  <si>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</si>
  <si>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</si>
  <si>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</si>
  <si>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</si>
  <si>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</si>
  <si>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</si>
  <si>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</si>
  <si>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</si>
  <si>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</si>
  <si>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</si>
  <si>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</si>
  <si>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</si>
  <si>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</si>
  <si>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</si>
  <si>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</si>
  <si>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</si>
  <si>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</si>
  <si>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</si>
  <si>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</si>
  <si>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</si>
  <si>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</si>
  <si>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</si>
  <si>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</si>
  <si>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</si>
  <si>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</si>
  <si>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</si>
  <si>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</si>
  <si>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</si>
  <si>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</si>
  <si>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</si>
  <si>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</si>
  <si>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</si>
  <si>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</si>
  <si>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</si>
  <si>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</si>
  <si>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</si>
  <si>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</si>
  <si>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</si>
  <si>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</si>
  <si>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</si>
  <si>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</si>
  <si>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</si>
  <si>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</si>
  <si>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</si>
  <si>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</si>
  <si>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</si>
  <si>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</si>
  <si>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</si>
  <si>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</si>
  <si>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</si>
  <si>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</si>
  <si>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</si>
  <si>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</si>
  <si>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</si>
  <si>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</si>
  <si>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</si>
  <si>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</si>
  <si>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</si>
  <si>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</si>
  <si>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</si>
  <si>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</si>
  <si>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</si>
  <si>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</si>
  <si>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</si>
  <si>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</si>
  <si>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</si>
  <si>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</si>
  <si>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</si>
  <si>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</si>
  <si>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</si>
  <si>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</si>
  <si>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</si>
  <si>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</si>
  <si>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</si>
  <si>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</si>
  <si>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</si>
  <si>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</si>
  <si>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</si>
  <si>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</si>
  <si>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</si>
  <si>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</si>
  <si>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</si>
  <si>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</si>
  <si>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</si>
  <si>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</si>
  <si>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</si>
  <si>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</si>
  <si>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</si>
  <si>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</si>
  <si>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</si>
  <si>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</si>
  <si>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</si>
  <si>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</si>
  <si>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</si>
  <si>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</si>
  <si>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</si>
  <si>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</si>
  <si>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</si>
  <si>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</si>
  <si>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</si>
  <si>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</si>
  <si>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</si>
  <si>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</si>
  <si>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</si>
  <si>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</si>
  <si>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</si>
  <si>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</si>
  <si>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</si>
  <si>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</si>
  <si>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</si>
  <si>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</si>
  <si>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</si>
  <si>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</si>
  <si>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</si>
  <si>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</si>
  <si>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</si>
  <si>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</si>
  <si>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</si>
  <si>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</si>
  <si>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</si>
  <si>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</si>
  <si>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</si>
  <si>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</si>
  <si>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</si>
  <si>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</si>
  <si>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</si>
  <si>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</si>
  <si>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</si>
  <si>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</si>
  <si>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</si>
  <si>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</si>
  <si>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</si>
  <si>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</si>
  <si>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</si>
  <si>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</si>
  <si>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</si>
  <si>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</si>
  <si>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</si>
  <si>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</si>
  <si>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</si>
  <si>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</si>
  <si>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</si>
  <si>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</si>
  <si>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</si>
  <si>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</si>
  <si>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</si>
  <si>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</si>
  <si>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</si>
  <si>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</si>
  <si>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</si>
  <si>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</si>
  <si>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</si>
  <si>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</si>
  <si>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</si>
  <si>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</si>
  <si>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</si>
  <si>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</si>
  <si>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</si>
  <si>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</si>
  <si>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</si>
  <si>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</si>
  <si>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</si>
  <si>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</si>
  <si>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</si>
  <si>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</si>
  <si>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</si>
  <si>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</si>
  <si>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</si>
  <si>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</si>
  <si>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</si>
  <si>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</si>
  <si>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</si>
  <si>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</si>
  <si>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</si>
  <si>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</si>
  <si>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</si>
  <si>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</si>
  <si>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</si>
  <si>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</si>
  <si>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</si>
  <si>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</si>
  <si>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</si>
  <si>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</si>
  <si>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</si>
  <si>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</si>
  <si>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</si>
  <si>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</si>
  <si>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</si>
  <si>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</si>
  <si>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</si>
  <si>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</si>
  <si>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</si>
  <si>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</si>
  <si>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</si>
  <si>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</si>
  <si>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</si>
  <si>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</si>
  <si>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</si>
  <si>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</si>
  <si>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</si>
  <si>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</si>
  <si>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</si>
  <si>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</si>
  <si>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</si>
  <si>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</si>
  <si>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</si>
  <si>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</si>
  <si>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</si>
  <si>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</si>
  <si>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</si>
  <si>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</si>
  <si>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</si>
  <si>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</si>
  <si>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</si>
  <si>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</si>
  <si>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</si>
  <si>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</si>
  <si>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</si>
  <si>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</si>
  <si>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</si>
  <si>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</si>
  <si>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</si>
  <si>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</si>
  <si>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</si>
  <si>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</si>
  <si>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</si>
  <si>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</si>
  <si>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</si>
  <si>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</si>
  <si>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</si>
  <si>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</si>
  <si>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</si>
  <si>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</si>
  <si>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</si>
  <si>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</si>
  <si>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</si>
  <si>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</si>
  <si>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</si>
  <si>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</si>
  <si>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</si>
  <si>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</si>
  <si>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</si>
  <si>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</si>
  <si>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</si>
  <si>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</si>
  <si>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</si>
  <si>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</si>
  <si>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</si>
  <si>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</si>
  <si>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</si>
  <si>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</si>
  <si>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</si>
  <si>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</si>
  <si>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</si>
  <si>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</si>
  <si>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</si>
  <si>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</si>
  <si>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</si>
  <si>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</si>
  <si>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</si>
  <si>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</si>
  <si>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</si>
  <si>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</si>
  <si>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</si>
  <si>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</si>
  <si>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</si>
  <si>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</si>
  <si>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</si>
  <si>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</si>
  <si>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</si>
  <si>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</si>
  <si>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</si>
  <si>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</si>
  <si>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</si>
  <si>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</si>
  <si>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</si>
  <si>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</si>
  <si>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</si>
  <si>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</si>
  <si>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</si>
  <si>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</si>
  <si>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</si>
  <si>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</si>
  <si>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</si>
  <si>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</si>
  <si>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</si>
  <si>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</si>
  <si>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</si>
  <si>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</si>
  <si>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</si>
  <si>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</si>
  <si>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</si>
  <si>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</si>
  <si>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</si>
  <si>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</si>
  <si>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</si>
  <si>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</si>
  <si>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</si>
  <si>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</si>
  <si>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</si>
  <si>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</si>
  <si>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</si>
  <si>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</si>
  <si>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</si>
  <si>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</si>
  <si>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</si>
  <si>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</si>
  <si>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</si>
  <si>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</si>
  <si>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</si>
  <si>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</si>
  <si>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</si>
  <si>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</si>
  <si>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</si>
  <si>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</si>
  <si>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</si>
  <si>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</si>
  <si>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</si>
  <si>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</si>
  <si>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</si>
  <si>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</si>
  <si>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</si>
  <si>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</si>
  <si>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</si>
  <si>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</si>
  <si>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</si>
  <si>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</si>
  <si>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</si>
  <si>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</si>
  <si>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</si>
  <si>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</si>
  <si>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</si>
  <si>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</si>
  <si>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</si>
  <si>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</si>
  <si>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</si>
  <si>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</si>
  <si>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</si>
  <si>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</si>
  <si>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</si>
  <si>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</si>
  <si>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</si>
  <si>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</si>
  <si>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</si>
  <si>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</si>
  <si>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</si>
  <si>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</si>
  <si>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</si>
  <si>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</si>
  <si>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</si>
  <si>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</si>
  <si>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</si>
  <si>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</si>
  <si>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</si>
  <si>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</si>
  <si>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</si>
  <si>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</si>
  <si>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</si>
  <si>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</si>
  <si>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</si>
  <si>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</si>
  <si>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</si>
  <si>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</si>
  <si>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</si>
  <si>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</si>
  <si>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</si>
  <si>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</si>
  <si>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</si>
  <si>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</si>
  <si>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</si>
  <si>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</si>
  <si>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</si>
  <si>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</si>
  <si>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</si>
  <si>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</si>
  <si>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</si>
  <si>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</si>
  <si>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</si>
  <si>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</si>
  <si>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</si>
  <si>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</si>
  <si>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</si>
  <si>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</si>
  <si>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</si>
  <si>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</si>
  <si>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</si>
  <si>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</si>
  <si>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</si>
  <si>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</si>
  <si>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</si>
  <si>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</si>
  <si>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</si>
  <si>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</si>
  <si>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</si>
  <si>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</si>
  <si>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</si>
  <si>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</si>
  <si>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</si>
  <si>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</si>
  <si>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</si>
  <si>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</si>
  <si>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</si>
  <si>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</si>
  <si>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</si>
  <si>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</si>
  <si>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</si>
  <si>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</si>
  <si>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</si>
  <si>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</si>
  <si>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</si>
  <si>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</si>
  <si>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</si>
  <si>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</si>
  <si>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</si>
  <si>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</si>
  <si>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</si>
  <si>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</si>
  <si>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</si>
  <si>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</si>
  <si>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</si>
  <si>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</si>
  <si>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</si>
  <si>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</si>
  <si>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</si>
  <si>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</si>
  <si>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</si>
  <si>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</si>
  <si>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</si>
  <si>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</si>
  <si>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</si>
  <si>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</si>
  <si>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</si>
  <si>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</si>
  <si>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</si>
  <si>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</si>
  <si>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</si>
  <si>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</si>
  <si>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</si>
  <si>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</si>
  <si>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</si>
  <si>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</si>
  <si>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</si>
  <si>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</si>
  <si>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</si>
  <si>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</si>
  <si>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</si>
  <si>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</si>
  <si>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</si>
  <si>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</si>
  <si>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</si>
  <si>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</si>
  <si>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</si>
  <si>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</si>
  <si>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</si>
  <si>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</si>
  <si>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</si>
  <si>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</si>
  <si>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</si>
  <si>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</si>
  <si>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</si>
  <si>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</si>
  <si>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</si>
  <si>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</si>
  <si>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</si>
  <si>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</si>
  <si>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</si>
  <si>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</si>
  <si>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</si>
  <si>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</si>
  <si>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</si>
  <si>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</si>
  <si>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</si>
  <si>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</si>
  <si>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</si>
  <si>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</si>
  <si>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</si>
  <si>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</si>
  <si>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</si>
  <si>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</si>
  <si>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</si>
  <si>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</si>
  <si>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</si>
  <si>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</si>
  <si>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</si>
  <si>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</si>
  <si>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</si>
  <si>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</si>
  <si>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</si>
  <si>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</si>
  <si>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</si>
  <si>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</si>
  <si>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</si>
  <si>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</si>
  <si>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</si>
  <si>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</si>
  <si>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</si>
  <si>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</si>
  <si>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</si>
  <si>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</si>
  <si>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</si>
  <si>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</si>
  <si>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</si>
  <si>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</si>
  <si>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</si>
  <si>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</si>
  <si>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</si>
  <si>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</si>
  <si>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</si>
  <si>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</si>
  <si>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</si>
  <si>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</si>
  <si>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</si>
  <si>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</si>
  <si>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</si>
  <si>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</si>
  <si>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</si>
  <si>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</si>
  <si>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</si>
  <si>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</si>
  <si>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</si>
  <si>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</si>
  <si>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</si>
  <si>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</si>
  <si>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</si>
  <si>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</si>
  <si>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</si>
  <si>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</si>
  <si>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</si>
  <si>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</si>
  <si>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</si>
  <si>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</si>
  <si>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</si>
  <si>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</si>
  <si>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</si>
  <si>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</si>
  <si>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</si>
  <si>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</si>
  <si>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</si>
  <si>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</si>
  <si>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</si>
  <si>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</si>
  <si>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</si>
  <si>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</si>
  <si>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</si>
  <si>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</si>
  <si>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</si>
  <si>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</si>
  <si>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</si>
  <si>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</si>
  <si>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</si>
  <si>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</si>
  <si>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</si>
  <si>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</si>
  <si>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</si>
  <si>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</si>
  <si>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</si>
  <si>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</si>
  <si>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</si>
  <si>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</si>
  <si>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</si>
  <si>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</si>
  <si>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</si>
  <si>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</si>
  <si>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</si>
  <si>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</si>
  <si>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</si>
  <si>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</si>
  <si>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</si>
  <si>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</si>
  <si>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</si>
  <si>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</si>
  <si>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</si>
  <si>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</si>
  <si>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</si>
  <si>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</si>
  <si>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</si>
  <si>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</si>
  <si>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</si>
  <si>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</si>
  <si>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</si>
  <si>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</si>
  <si>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</si>
  <si>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</si>
  <si>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</si>
  <si>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</si>
  <si>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</si>
  <si>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</si>
  <si>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</si>
  <si>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</si>
  <si>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</si>
  <si>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</si>
  <si>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</si>
  <si>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</si>
  <si>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</si>
  <si>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</si>
  <si>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</si>
  <si>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</si>
  <si>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</si>
  <si>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</si>
  <si>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</si>
  <si>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</si>
  <si>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</si>
  <si>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</si>
  <si>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</si>
  <si>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</si>
  <si>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</si>
  <si>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</si>
  <si>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</si>
  <si>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</si>
  <si>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</si>
  <si>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</si>
  <si>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</si>
  <si>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</si>
  <si>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</si>
  <si>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</si>
  <si>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</si>
  <si>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</si>
  <si>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</si>
  <si>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</si>
  <si>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</si>
  <si>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</si>
  <si>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</si>
  <si>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</si>
  <si>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</si>
  <si>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</si>
  <si>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</si>
  <si>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</si>
  <si>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</si>
  <si>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</si>
  <si>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</si>
  <si>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</si>
  <si>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</si>
  <si>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</si>
  <si>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</si>
  <si>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</si>
  <si>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</si>
  <si>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</si>
  <si>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</si>
  <si>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</si>
  <si>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</si>
  <si>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</si>
  <si>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</si>
  <si>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</si>
  <si>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</si>
  <si>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</si>
  <si>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</si>
  <si>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</si>
  <si>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</si>
  <si>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</si>
  <si>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</si>
  <si>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</si>
  <si>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</si>
  <si>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</si>
  <si>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</si>
  <si>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</si>
  <si>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</si>
  <si>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</si>
  <si>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</si>
  <si>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</si>
  <si>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</si>
  <si>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</si>
  <si>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</si>
  <si>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</si>
  <si>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</si>
  <si>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</si>
  <si>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</si>
  <si>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</si>
  <si>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</si>
  <si>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</si>
  <si>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</si>
  <si>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</si>
  <si>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</si>
  <si>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</si>
  <si>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</si>
  <si>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</si>
  <si>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</si>
  <si>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</si>
  <si>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</si>
  <si>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</si>
  <si>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</si>
  <si>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</si>
  <si>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</si>
  <si>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</si>
  <si>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</si>
  <si>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</si>
  <si>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</si>
  <si>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</si>
  <si>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</si>
  <si>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</si>
  <si>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</si>
  <si>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</si>
  <si>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</si>
  <si>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</si>
  <si>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</si>
  <si>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</si>
  <si>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</si>
  <si>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</si>
  <si>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</si>
  <si>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</si>
  <si>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</si>
  <si>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</si>
  <si>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</si>
  <si>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</si>
  <si>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</si>
  <si>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</si>
  <si>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</si>
  <si>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</si>
  <si>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</si>
  <si>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</si>
  <si>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</si>
  <si>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</si>
  <si>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</si>
  <si>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</si>
  <si>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</si>
  <si>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</si>
  <si>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</si>
  <si>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</si>
  <si>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</si>
  <si>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</si>
  <si>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</si>
  <si>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</si>
  <si>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</si>
  <si>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</si>
  <si>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</si>
  <si>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</si>
  <si>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</si>
  <si>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</si>
  <si>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</si>
  <si>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</si>
  <si>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</si>
  <si>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</si>
  <si>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</si>
  <si>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</si>
  <si>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</si>
  <si>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</si>
  <si>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</si>
  <si>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</si>
  <si>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</si>
  <si>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</si>
  <si>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</si>
  <si>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</si>
  <si>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</si>
  <si>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</si>
  <si>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</si>
  <si>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</si>
  <si>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</si>
  <si>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</si>
  <si>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</si>
  <si>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</si>
  <si>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</si>
  <si>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</si>
  <si>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</si>
  <si>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</si>
  <si>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</si>
  <si>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</si>
  <si>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</si>
  <si>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</si>
  <si>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</si>
  <si>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</si>
  <si>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</si>
  <si>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</si>
  <si>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</si>
  <si>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</si>
  <si>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</si>
  <si>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</si>
  <si>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</si>
  <si>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</si>
  <si>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</si>
  <si>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</si>
  <si>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</si>
  <si>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</si>
  <si>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</si>
  <si>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</si>
  <si>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</si>
  <si>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</si>
  <si>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</si>
  <si>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</si>
  <si>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</si>
  <si>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</si>
  <si>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</si>
  <si>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</si>
  <si>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</si>
  <si>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</si>
  <si>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</si>
  <si>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</si>
  <si>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</si>
  <si>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</si>
  <si>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</si>
  <si>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</si>
  <si>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</si>
  <si>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</si>
  <si>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</si>
  <si>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</si>
  <si>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</si>
  <si>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</si>
  <si>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</si>
  <si>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</si>
  <si>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</si>
  <si>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</si>
  <si>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</si>
  <si>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</si>
  <si>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</si>
  <si>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</si>
  <si>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</si>
  <si>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</si>
  <si>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</si>
  <si>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</si>
  <si>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</si>
  <si>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</si>
  <si>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</si>
  <si>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</si>
  <si>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</si>
  <si>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</si>
  <si>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</si>
  <si>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</si>
  <si>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</si>
  <si>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</si>
  <si>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</si>
  <si>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</si>
  <si>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</si>
  <si>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</si>
  <si>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</si>
  <si>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</si>
  <si>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</si>
  <si>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</si>
  <si>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</si>
  <si>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</si>
  <si>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</si>
  <si>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</si>
  <si>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</si>
  <si>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</si>
  <si>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</si>
  <si>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</si>
  <si>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</si>
  <si>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</si>
  <si>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</si>
  <si>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</si>
  <si>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</si>
  <si>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</si>
  <si>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</si>
  <si>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</si>
  <si>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</si>
  <si>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</si>
  <si>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</si>
  <si>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</si>
  <si>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</si>
  <si>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</si>
  <si>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</si>
  <si>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</si>
  <si>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</si>
  <si>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</si>
  <si>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</si>
  <si>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</si>
  <si>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</si>
  <si>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</si>
  <si>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</si>
  <si>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</si>
  <si>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</si>
  <si>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</si>
  <si>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</si>
  <si>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</si>
  <si>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</si>
  <si>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</si>
  <si>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</si>
  <si>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</si>
  <si>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</si>
  <si>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</si>
  <si>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</si>
  <si>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</si>
  <si>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</si>
  <si>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</si>
  <si>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</si>
  <si>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</si>
  <si>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</si>
  <si>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</si>
  <si>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</si>
  <si>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</si>
  <si>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</si>
  <si>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</si>
  <si>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</si>
  <si>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</si>
  <si>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</si>
  <si>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</si>
  <si>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</si>
  <si>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</si>
  <si>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</si>
  <si>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</si>
  <si>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</si>
  <si>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</si>
  <si>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</si>
  <si>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</si>
  <si>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</si>
  <si>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</si>
  <si>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</si>
  <si>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</si>
  <si>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</si>
  <si>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</si>
  <si>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</si>
  <si>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</si>
  <si>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</si>
  <si>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</si>
  <si>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</si>
  <si>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</si>
  <si>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</si>
  <si>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</si>
  <si>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</si>
  <si>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</si>
  <si>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</si>
  <si>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</si>
  <si>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</si>
  <si>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</si>
  <si>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</si>
  <si>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</si>
  <si>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</si>
  <si>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</si>
  <si>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</si>
  <si>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</si>
  <si>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</si>
  <si>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</si>
  <si>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</si>
  <si>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</si>
  <si>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</si>
  <si>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</si>
  <si>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</si>
  <si>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</si>
  <si>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</si>
  <si>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</si>
  <si>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</si>
  <si>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</si>
  <si>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</si>
  <si>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</si>
  <si>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</si>
  <si>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</si>
  <si>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</si>
  <si>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</si>
  <si>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</si>
  <si>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</si>
  <si>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</si>
  <si>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</si>
  <si>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</si>
  <si>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</si>
  <si>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</si>
  <si>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</si>
  <si>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</si>
  <si>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</si>
  <si>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</si>
  <si>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</si>
  <si>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</si>
  <si>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</si>
  <si>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</si>
  <si>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</si>
  <si>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</si>
  <si>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</si>
  <si>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</si>
  <si>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</si>
  <si>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</si>
  <si>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</si>
  <si>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</si>
  <si>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</si>
  <si>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</si>
  <si>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</si>
  <si>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</si>
  <si>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</si>
  <si>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</si>
  <si>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</si>
  <si>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</si>
  <si>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</si>
  <si>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</si>
  <si>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</si>
  <si>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</si>
  <si>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</si>
  <si>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</si>
  <si>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</si>
  <si>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</si>
  <si>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</si>
  <si>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</si>
  <si>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</si>
  <si>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</si>
  <si>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</si>
  <si>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</si>
  <si>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</si>
  <si>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</si>
  <si>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</si>
  <si>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</si>
  <si>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</si>
  <si>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</si>
  <si>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</si>
  <si>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</si>
  <si>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</si>
  <si>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</si>
  <si>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</si>
  <si>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</si>
  <si>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</si>
  <si>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</si>
  <si>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</si>
  <si>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</si>
  <si>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</si>
  <si>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</si>
  <si>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</si>
  <si>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</si>
  <si>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</si>
  <si>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</si>
  <si>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</si>
  <si>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</si>
  <si>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</si>
  <si>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</si>
  <si>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</si>
  <si>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</si>
  <si>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</si>
  <si>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</si>
  <si>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</si>
  <si>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</si>
  <si>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</si>
  <si>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</si>
  <si>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</si>
  <si>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</si>
  <si>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</si>
  <si>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</si>
  <si>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</si>
  <si>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</si>
  <si>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</si>
  <si>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</si>
  <si>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</si>
  <si>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</si>
  <si>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</si>
  <si>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</si>
  <si>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</si>
  <si>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</si>
  <si>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</si>
  <si>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</si>
  <si>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</si>
  <si>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</si>
  <si>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</si>
  <si>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</si>
  <si>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</si>
  <si>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</si>
  <si>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</si>
  <si>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</si>
  <si>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</si>
  <si>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</si>
  <si>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</si>
  <si>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</si>
  <si>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</si>
  <si>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</si>
  <si>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</si>
  <si>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</si>
  <si>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</si>
  <si>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</si>
  <si>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</si>
  <si>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</si>
  <si>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</si>
  <si>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</si>
  <si>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</si>
  <si>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</si>
  <si>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</si>
  <si>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</si>
  <si>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</si>
  <si>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</si>
  <si>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</si>
  <si>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</si>
  <si>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</si>
  <si>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</si>
  <si>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</si>
  <si>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</si>
  <si>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</si>
  <si>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</si>
  <si>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</si>
  <si>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</si>
  <si>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</si>
  <si>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</si>
  <si>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</si>
  <si>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</si>
  <si>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</si>
  <si>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</si>
  <si>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</si>
  <si>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</si>
  <si>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</si>
  <si>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</si>
  <si>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</si>
  <si>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</si>
  <si>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</si>
  <si>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</si>
  <si>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</si>
  <si>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</si>
  <si>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</si>
  <si>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</si>
  <si>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</si>
  <si>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</si>
  <si>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</si>
  <si>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</si>
  <si>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</si>
  <si>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</si>
  <si>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</si>
  <si>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</si>
  <si>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</si>
  <si>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</si>
  <si>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</si>
  <si>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</si>
  <si>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</si>
  <si>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</si>
  <si>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</si>
  <si>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</si>
  <si>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</si>
  <si>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</si>
  <si>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</si>
  <si>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</si>
  <si>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</si>
  <si>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</si>
  <si>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</si>
  <si>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</si>
  <si>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</si>
  <si>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</si>
  <si>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</si>
  <si>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</si>
  <si>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</si>
  <si>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</si>
  <si>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</si>
  <si>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</si>
  <si>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</si>
  <si>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</si>
  <si>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</si>
  <si>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</si>
  <si>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</si>
  <si>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</si>
  <si>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</si>
  <si>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</si>
  <si>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</si>
  <si>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</si>
  <si>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</si>
  <si>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</si>
  <si>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</si>
  <si>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</si>
  <si>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</si>
  <si>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</si>
  <si>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</si>
  <si>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</si>
  <si>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</si>
  <si>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</si>
  <si>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</si>
  <si>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</si>
  <si>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</si>
  <si>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</si>
  <si>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</si>
  <si>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</si>
  <si>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</si>
  <si>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</si>
  <si>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</si>
  <si>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</si>
  <si>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</si>
  <si>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</si>
  <si>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</si>
  <si>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</si>
  <si>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</si>
  <si>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</si>
  <si>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</si>
  <si>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</si>
  <si>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</si>
  <si>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</si>
  <si>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</si>
  <si>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</si>
  <si>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</si>
  <si>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</si>
  <si>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</si>
  <si>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</si>
  <si>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</si>
  <si>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</si>
  <si>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</si>
  <si>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</si>
  <si>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</si>
  <si>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</si>
  <si>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</si>
  <si>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</si>
  <si>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</si>
  <si>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</si>
  <si>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</si>
  <si>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</si>
  <si>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</si>
  <si>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</si>
  <si>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</si>
  <si>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</si>
  <si>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</si>
  <si>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</si>
  <si>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</si>
  <si>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</si>
  <si>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</si>
  <si>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</si>
  <si>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</si>
  <si>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</si>
  <si>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</si>
  <si>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</si>
  <si>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</si>
  <si>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</si>
  <si>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</si>
  <si>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</si>
  <si>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</si>
  <si>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</si>
  <si>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</si>
  <si>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</si>
  <si>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</si>
  <si>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</si>
  <si>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</si>
  <si>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</si>
  <si>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</si>
  <si>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</si>
  <si>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</si>
  <si>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</si>
  <si>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</si>
  <si>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</si>
  <si>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</si>
  <si>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</si>
  <si>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</si>
  <si>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</si>
  <si>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</si>
  <si>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</si>
  <si>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</si>
  <si>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</si>
  <si>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</si>
  <si>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</si>
  <si>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</si>
  <si>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</si>
  <si>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</si>
  <si>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</si>
  <si>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</si>
  <si>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</si>
  <si>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</si>
  <si>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</si>
  <si>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</si>
  <si>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</si>
  <si>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</si>
  <si>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</si>
  <si>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</si>
  <si>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</si>
  <si>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</si>
  <si>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</si>
  <si>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</si>
  <si>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</si>
  <si>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</si>
  <si>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</si>
  <si>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</si>
  <si>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</si>
  <si>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</si>
  <si>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</si>
  <si>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</si>
  <si>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</si>
  <si>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</si>
  <si>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</si>
  <si>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</si>
  <si>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</si>
  <si>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</si>
  <si>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</si>
  <si>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</si>
  <si>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</si>
  <si>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</si>
  <si>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</si>
  <si>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</si>
  <si>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</si>
  <si>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</si>
  <si>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</si>
  <si>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</si>
  <si>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</si>
  <si>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</si>
  <si>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</si>
  <si>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</si>
  <si>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</si>
  <si>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</si>
  <si>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</si>
  <si>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</si>
  <si>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</si>
  <si>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</si>
  <si>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</si>
  <si>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</si>
  <si>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</si>
  <si>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</si>
  <si>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</si>
  <si>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</si>
  <si>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</si>
  <si>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</si>
  <si>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</si>
  <si>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</si>
  <si>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</si>
  <si>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</si>
  <si>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</si>
  <si>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</si>
  <si>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</si>
  <si>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</si>
  <si>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</si>
  <si>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</si>
  <si>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</si>
  <si>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</si>
  <si>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</si>
  <si>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</si>
  <si>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</si>
  <si>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</si>
  <si>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</si>
  <si>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</si>
  <si>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</si>
  <si>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</si>
  <si>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</si>
  <si>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</si>
  <si>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</si>
  <si>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</si>
  <si>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</si>
  <si>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</si>
  <si>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</si>
  <si>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</si>
  <si>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</si>
  <si>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</si>
  <si>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</si>
  <si>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</si>
  <si>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</si>
  <si>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</si>
  <si>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</si>
  <si>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</si>
  <si>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</si>
  <si>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</si>
  <si>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</si>
  <si>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</si>
  <si>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</si>
  <si>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</si>
  <si>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</si>
  <si>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</si>
  <si>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</si>
  <si>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</si>
  <si>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</si>
  <si>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</si>
  <si>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</si>
  <si>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</si>
  <si>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</si>
  <si>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</si>
  <si>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</si>
  <si>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</si>
  <si>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</si>
  <si>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</si>
  <si>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</si>
  <si>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</si>
  <si>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</si>
  <si>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</si>
  <si>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</si>
  <si>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</si>
  <si>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</si>
  <si>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</si>
  <si>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</si>
  <si>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</si>
  <si>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</si>
  <si>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</si>
  <si>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</si>
  <si>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</si>
  <si>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</si>
  <si>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</si>
  <si>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</si>
  <si>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</si>
  <si>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</si>
  <si>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</si>
  <si>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</si>
  <si>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</si>
  <si>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</si>
  <si>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</si>
  <si>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</si>
  <si>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</si>
  <si>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</si>
  <si>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</si>
  <si>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</si>
  <si>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</si>
  <si>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</si>
  <si>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</si>
  <si>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</si>
  <si>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</si>
  <si>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</si>
  <si>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</si>
  <si>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</si>
  <si>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</si>
  <si>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</si>
  <si>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</si>
  <si>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</si>
  <si>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</si>
  <si>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</si>
  <si>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</si>
  <si>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</si>
  <si>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</si>
  <si>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</si>
  <si>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</si>
  <si>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</si>
  <si>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</si>
  <si>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</si>
  <si>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</si>
  <si>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</si>
  <si>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</si>
  <si>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</si>
  <si>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</si>
  <si>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</si>
  <si>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</si>
  <si>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</si>
  <si>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</si>
  <si>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</si>
  <si>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</si>
  <si>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</si>
  <si>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</si>
  <si>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</si>
  <si>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</si>
  <si>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</si>
  <si>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</si>
  <si>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</si>
  <si>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</si>
  <si>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</si>
  <si>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</si>
  <si>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</si>
  <si>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</si>
  <si>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</si>
  <si>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</si>
  <si>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</si>
  <si>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</si>
  <si>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</si>
  <si>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</si>
  <si>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</si>
  <si>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</si>
  <si>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</si>
  <si>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</si>
  <si>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</si>
  <si>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</si>
  <si>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</si>
  <si>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</si>
  <si>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</si>
  <si>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</si>
  <si>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</si>
  <si>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</si>
  <si>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</si>
  <si>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</si>
  <si>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</si>
  <si>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</si>
  <si>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</si>
  <si>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</si>
  <si>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</si>
  <si>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</si>
  <si>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</si>
  <si>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</si>
  <si>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</si>
  <si>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</si>
  <si>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</si>
  <si>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</si>
  <si>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</si>
  <si>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</si>
  <si>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</si>
  <si>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</si>
  <si>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</si>
  <si>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</si>
  <si>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</si>
  <si>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</si>
  <si>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</si>
  <si>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</si>
  <si>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</si>
  <si>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</si>
  <si>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</si>
  <si>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</si>
  <si>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</si>
  <si>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</si>
  <si>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</si>
  <si>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</si>
  <si>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</si>
  <si>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</si>
  <si>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</si>
  <si>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</si>
  <si>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</si>
  <si>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</si>
  <si>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</si>
  <si>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</si>
  <si>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</si>
  <si>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</si>
  <si>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</si>
  <si>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</si>
  <si>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</si>
  <si>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</si>
  <si>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</si>
  <si>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</si>
  <si>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</si>
  <si>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</si>
  <si>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</si>
  <si>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</si>
  <si>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</si>
  <si>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</si>
  <si>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</si>
  <si>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</si>
  <si>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</si>
  <si>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</si>
  <si>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</si>
  <si>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</si>
  <si>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</si>
  <si>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</si>
  <si>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</si>
  <si>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</si>
  <si>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</si>
  <si>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</si>
  <si>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</si>
  <si>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</si>
  <si>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</si>
  <si>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</si>
  <si>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</si>
  <si>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</si>
  <si>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</si>
  <si>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</si>
  <si>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</si>
  <si>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</si>
  <si>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</si>
  <si>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</si>
  <si>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</si>
  <si>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</si>
  <si>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</si>
  <si>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</si>
  <si>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</si>
  <si>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</si>
  <si>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</si>
  <si>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</si>
  <si>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</si>
  <si>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</si>
  <si>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</si>
  <si>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</si>
  <si>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</si>
  <si>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</si>
  <si>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</si>
  <si>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</si>
  <si>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</si>
  <si>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</si>
  <si>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</si>
  <si>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</si>
  <si>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</si>
  <si>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</si>
  <si>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</si>
  <si>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</si>
  <si>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</si>
  <si>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</si>
  <si>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</si>
  <si>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</si>
  <si>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</si>
  <si>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</si>
  <si>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</si>
  <si>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</si>
  <si>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</si>
  <si>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</si>
  <si>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</si>
  <si>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</si>
  <si>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</si>
  <si>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</si>
  <si>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</si>
  <si>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</si>
  <si>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</si>
  <si>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</si>
  <si>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</si>
  <si>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</si>
  <si>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</si>
  <si>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</si>
  <si>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</si>
  <si>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</si>
  <si>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</si>
  <si>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</si>
  <si>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</si>
  <si>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</si>
  <si>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</si>
  <si>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</si>
  <si>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</si>
  <si>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</si>
  <si>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</si>
  <si>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</si>
  <si>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</si>
  <si>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</si>
  <si>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</si>
  <si>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</si>
  <si>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</si>
  <si>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</si>
  <si>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</si>
  <si>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</si>
  <si>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</si>
  <si>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</si>
  <si>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</si>
  <si>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</si>
  <si>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</si>
  <si>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</si>
  <si>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</si>
  <si>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</si>
  <si>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</si>
  <si>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</si>
  <si>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</si>
  <si>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</si>
  <si>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</si>
  <si>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</si>
  <si>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</si>
  <si>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</si>
  <si>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</si>
  <si>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</si>
  <si>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</si>
  <si>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</si>
  <si>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</si>
  <si>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</si>
  <si>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</si>
  <si>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</si>
  <si>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</si>
  <si>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</si>
  <si>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</si>
  <si>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</si>
  <si>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</si>
  <si>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</si>
  <si>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</si>
  <si>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</si>
  <si>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</si>
  <si>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</si>
  <si>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</si>
  <si>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</si>
  <si>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</si>
  <si>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</si>
  <si>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</si>
  <si>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</si>
  <si>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</si>
  <si>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</si>
  <si>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</si>
  <si>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</si>
  <si>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</si>
  <si>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</si>
  <si>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</si>
  <si>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</si>
  <si>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</si>
  <si>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</si>
  <si>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</si>
  <si>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</si>
  <si>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</si>
  <si>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</si>
  <si>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</si>
  <si>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</si>
  <si>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</si>
  <si>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</si>
  <si>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</si>
  <si>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</si>
  <si>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</si>
  <si>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</si>
  <si>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</si>
  <si>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</si>
  <si>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</si>
  <si>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</si>
  <si>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</si>
  <si>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</si>
  <si>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</si>
  <si>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</si>
  <si>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</si>
  <si>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</si>
  <si>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</si>
  <si>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</si>
  <si>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</si>
  <si>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</si>
  <si>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</si>
  <si>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</si>
  <si>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</si>
  <si>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</si>
  <si>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</si>
  <si>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</si>
  <si>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</si>
  <si>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</si>
  <si>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</si>
  <si>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</si>
  <si>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</si>
  <si>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</si>
  <si>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</si>
  <si>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</si>
  <si>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</si>
  <si>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</si>
  <si>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</si>
  <si>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</si>
  <si>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</si>
  <si>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</si>
  <si>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</si>
  <si>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</si>
  <si>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</si>
  <si>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</si>
  <si>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</si>
  <si>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</si>
  <si>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</si>
  <si>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</si>
  <si>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</si>
  <si>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</si>
  <si>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</si>
  <si>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</si>
  <si>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</si>
  <si>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</si>
  <si>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</si>
  <si>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</si>
  <si>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</si>
  <si>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</si>
  <si>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</si>
  <si>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</si>
  <si>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</si>
  <si>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</si>
  <si>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</si>
  <si>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</si>
  <si>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</si>
  <si>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</si>
  <si>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</si>
  <si>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</si>
  <si>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</si>
  <si>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</si>
  <si>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</si>
  <si>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</si>
  <si>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</si>
  <si>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</si>
  <si>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</si>
  <si>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</si>
  <si>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</si>
  <si>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</si>
  <si>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</si>
  <si>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</si>
  <si>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</si>
  <si>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</si>
  <si>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</si>
  <si>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</si>
  <si>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</si>
  <si>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</si>
  <si>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</si>
  <si>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</si>
  <si>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</si>
  <si>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</si>
  <si>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</si>
  <si>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</si>
  <si>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</si>
  <si>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</si>
  <si>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</si>
  <si>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</si>
  <si>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</si>
  <si>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</si>
  <si>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</si>
  <si>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</si>
  <si>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</si>
  <si>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</si>
  <si>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</si>
  <si>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</si>
  <si>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</si>
  <si>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</si>
  <si>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</si>
  <si>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</si>
  <si>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</si>
  <si>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</si>
  <si>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</si>
  <si>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</si>
  <si>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</si>
  <si>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</si>
  <si>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</si>
  <si>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</si>
  <si>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</si>
  <si>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</si>
  <si>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</si>
  <si>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</si>
  <si>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</si>
  <si>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</si>
  <si>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</si>
  <si>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</si>
  <si>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</si>
  <si>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</si>
  <si>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</si>
  <si>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</si>
  <si>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</si>
  <si>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</si>
  <si>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</si>
  <si>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</si>
  <si>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</si>
  <si>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</si>
  <si>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</si>
  <si>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</si>
  <si>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</si>
  <si>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</si>
  <si>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</si>
  <si>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</si>
  <si>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</si>
  <si>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</si>
  <si>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</si>
  <si>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</si>
  <si>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</si>
  <si>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</si>
  <si>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</si>
  <si>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</si>
  <si>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</si>
  <si>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</si>
  <si>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</si>
  <si>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</si>
  <si>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</si>
  <si>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</si>
  <si>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</si>
  <si>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</si>
  <si>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</si>
  <si>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</si>
  <si>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</si>
  <si>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</si>
  <si>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</si>
  <si>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</si>
  <si>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</si>
  <si>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</si>
  <si>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</si>
  <si>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</si>
  <si>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</si>
  <si>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</si>
  <si>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</si>
  <si>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</si>
  <si>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</si>
  <si>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</si>
  <si>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</si>
  <si>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</si>
  <si>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</si>
  <si>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</si>
  <si>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</si>
  <si>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</si>
  <si>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</si>
  <si>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</si>
  <si>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</si>
  <si>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</si>
  <si>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</si>
  <si>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</si>
  <si>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</si>
  <si>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</si>
  <si>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</si>
  <si>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</si>
  <si>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</si>
  <si>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</si>
  <si>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</si>
  <si>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</si>
  <si>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</si>
  <si>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</si>
  <si>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</si>
  <si>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</si>
  <si>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</si>
  <si>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</si>
  <si>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</si>
  <si>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</si>
  <si>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</si>
  <si>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</si>
  <si>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</si>
  <si>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</si>
  <si>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</si>
  <si>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</si>
  <si>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</si>
  <si>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</si>
  <si>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</si>
  <si>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</si>
  <si>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</si>
  <si>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</si>
  <si>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</si>
  <si>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</si>
  <si>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</si>
  <si>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</si>
  <si>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</si>
  <si>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</si>
  <si>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</si>
  <si>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</si>
  <si>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</si>
  <si>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</si>
  <si>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</si>
  <si>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</si>
  <si>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</si>
  <si>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</si>
  <si>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</si>
  <si>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</si>
  <si>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</si>
  <si>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</si>
  <si>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</si>
  <si>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</si>
  <si>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</si>
  <si>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</si>
  <si>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</si>
  <si>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</si>
  <si>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</si>
  <si>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</si>
  <si>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</si>
  <si>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</si>
  <si>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</si>
  <si>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</si>
  <si>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</si>
  <si>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</si>
  <si>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</si>
  <si>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</si>
  <si>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</si>
  <si>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</si>
  <si>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</si>
  <si>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</si>
  <si>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</si>
  <si>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</si>
  <si>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</si>
  <si>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</si>
  <si>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</si>
  <si>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</si>
  <si>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</si>
  <si>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</si>
  <si>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</si>
  <si>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</si>
  <si>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</si>
  <si>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</si>
  <si>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</si>
  <si>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</si>
  <si>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</si>
  <si>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</si>
  <si>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</si>
  <si>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</si>
  <si>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</si>
  <si>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</si>
  <si>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</si>
  <si>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</si>
  <si>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</si>
  <si>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</si>
  <si>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</si>
  <si>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</si>
  <si>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</si>
  <si>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</si>
  <si>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</si>
  <si>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</si>
  <si>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</si>
  <si>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</si>
  <si>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</si>
  <si>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</si>
  <si>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</si>
  <si>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</si>
  <si>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</si>
  <si>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</si>
  <si>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</si>
  <si>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</si>
  <si>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</si>
  <si>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</si>
  <si>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</si>
  <si>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</si>
  <si>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</si>
  <si>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</si>
  <si>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</si>
  <si>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</si>
  <si>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</si>
  <si>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</si>
  <si>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</si>
  <si>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</si>
  <si>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</si>
  <si>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</si>
  <si>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</si>
  <si>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</si>
  <si>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</si>
  <si>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</si>
  <si>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</si>
  <si>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</si>
  <si>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</si>
  <si>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</si>
  <si>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</si>
  <si>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</si>
  <si>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</si>
  <si>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</si>
  <si>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</si>
  <si>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</si>
  <si>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</si>
  <si>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</si>
  <si>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</si>
  <si>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</si>
  <si>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</si>
  <si>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</si>
  <si>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</si>
  <si>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</si>
  <si>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</si>
  <si>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</si>
  <si>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</si>
  <si>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</si>
  <si>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</si>
  <si>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</si>
  <si>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</si>
  <si>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</si>
  <si>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</si>
  <si>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</si>
  <si>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</si>
  <si>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</si>
  <si>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</si>
  <si>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</si>
  <si>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</si>
  <si>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</si>
  <si>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</si>
  <si>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</si>
  <si>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</si>
  <si>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</si>
  <si>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</si>
  <si>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</si>
  <si>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</si>
  <si>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</si>
  <si>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</si>
  <si>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</si>
  <si>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</si>
  <si>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</si>
  <si>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</si>
  <si>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</si>
  <si>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</si>
  <si>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</si>
  <si>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</si>
  <si>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</si>
  <si>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</si>
  <si>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</si>
  <si>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</si>
  <si>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</si>
  <si>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</si>
  <si>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</si>
  <si>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</si>
  <si>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</si>
  <si>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</si>
  <si>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</si>
  <si>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</si>
  <si>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</si>
  <si>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</si>
  <si>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</si>
  <si>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</si>
  <si>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</si>
  <si>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</si>
  <si>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</si>
  <si>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</si>
  <si>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</si>
  <si>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</si>
  <si>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</si>
  <si>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</si>
  <si>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</si>
  <si>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</si>
  <si>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</si>
  <si>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</si>
  <si>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</si>
  <si>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</si>
  <si>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</si>
  <si>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</si>
  <si>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</si>
  <si>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</si>
  <si>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</si>
  <si>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</si>
  <si>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</si>
  <si>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</si>
  <si>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</si>
  <si>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</si>
  <si>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</si>
  <si>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</si>
  <si>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</si>
  <si>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</si>
  <si>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</si>
  <si>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</si>
  <si>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</si>
  <si>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</si>
  <si>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</si>
  <si>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</si>
  <si>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</si>
  <si>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</si>
  <si>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</si>
  <si>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</si>
  <si>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</si>
  <si>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</si>
  <si>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</si>
  <si>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</si>
  <si>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</si>
  <si>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</si>
  <si>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</si>
  <si>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</si>
  <si>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</si>
  <si>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</si>
  <si>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</si>
  <si>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</si>
  <si>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</si>
  <si>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</si>
  <si>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</si>
  <si>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</si>
  <si>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</si>
  <si>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</si>
  <si>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</si>
  <si>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</si>
  <si>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</si>
  <si>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</si>
  <si>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</si>
  <si>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</si>
  <si>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</si>
  <si>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</si>
  <si>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</si>
  <si>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</si>
  <si>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</si>
  <si>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</si>
  <si>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</si>
  <si>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</si>
  <si>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</si>
  <si>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</si>
  <si>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</si>
  <si>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</si>
  <si>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</si>
  <si>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</si>
  <si>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</si>
  <si>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</si>
  <si>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</si>
  <si>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</si>
  <si>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</si>
  <si>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</si>
  <si>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</si>
  <si>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</si>
  <si>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</si>
  <si>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</si>
  <si>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</si>
  <si>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</si>
  <si>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</si>
  <si>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</si>
  <si>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</si>
  <si>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</si>
  <si>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</si>
  <si>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</si>
  <si>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</si>
  <si>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</si>
  <si>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</si>
  <si>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</si>
  <si>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</si>
  <si>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</si>
  <si>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</si>
  <si>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</si>
  <si>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</si>
  <si>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</si>
  <si>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</si>
  <si>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</si>
  <si>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</si>
  <si>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</si>
  <si>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</si>
  <si>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</si>
  <si>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</si>
  <si>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</si>
  <si>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</si>
  <si>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</si>
  <si>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</si>
  <si>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</si>
  <si>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</si>
  <si>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</si>
  <si>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</si>
  <si>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</si>
  <si>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</si>
  <si>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</si>
  <si>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</si>
  <si>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</si>
  <si>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</si>
  <si>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</si>
  <si>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</si>
  <si>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</si>
  <si>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</si>
  <si>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</si>
  <si>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</si>
  <si>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</si>
  <si>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</si>
  <si>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</si>
  <si>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</si>
  <si>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</si>
  <si>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</si>
  <si>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</si>
  <si>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</si>
  <si>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</si>
  <si>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</si>
  <si>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</si>
  <si>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</si>
  <si>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</si>
  <si>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</si>
  <si>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</si>
  <si>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</si>
  <si>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</si>
  <si>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</si>
  <si>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</si>
  <si>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</si>
  <si>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</si>
  <si>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</si>
  <si>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</si>
  <si>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</si>
  <si>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</si>
  <si>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</si>
  <si>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</si>
  <si>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</si>
  <si>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</si>
  <si>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</si>
  <si>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</si>
  <si>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</si>
  <si>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</si>
  <si>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</si>
  <si>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</si>
  <si>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</si>
  <si>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</si>
  <si>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</si>
  <si>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</si>
  <si>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</si>
  <si>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</si>
  <si>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</si>
  <si>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</si>
  <si>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</si>
  <si>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</si>
  <si>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</si>
  <si>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</si>
  <si>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</si>
  <si>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</si>
  <si>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</si>
  <si>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</si>
  <si>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</si>
  <si>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</si>
  <si>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</si>
  <si>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</si>
  <si>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</si>
  <si>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</si>
  <si>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</si>
  <si>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</si>
  <si>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</si>
  <si>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</si>
  <si>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</si>
  <si>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</si>
  <si>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</si>
  <si>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</si>
  <si>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</si>
  <si>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</si>
  <si>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</si>
  <si>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</si>
  <si>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</si>
  <si>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</si>
  <si>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</si>
  <si>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</si>
  <si>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</si>
  <si>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</si>
  <si>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</si>
  <si>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</si>
  <si>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</si>
  <si>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</si>
  <si>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</si>
  <si>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</si>
  <si>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</si>
  <si>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</si>
  <si>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</si>
  <si>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</si>
  <si>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</si>
  <si>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</si>
  <si>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</si>
  <si>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</si>
  <si>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</si>
  <si>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</si>
  <si>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</si>
  <si>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</si>
  <si>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</si>
  <si>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</si>
  <si>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</si>
  <si>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</si>
  <si>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</si>
  <si>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</si>
  <si>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</si>
  <si>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</si>
  <si>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</si>
  <si>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</si>
  <si>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</si>
  <si>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</si>
  <si>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</si>
  <si>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</si>
  <si>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</si>
  <si>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</si>
  <si>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</si>
  <si>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</si>
  <si>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</si>
  <si>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</si>
  <si>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</si>
  <si>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</si>
  <si>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</si>
  <si>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</si>
  <si>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</si>
  <si>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</si>
  <si>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</si>
  <si>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</si>
  <si>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</si>
  <si>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</si>
  <si>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</si>
  <si>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</si>
  <si>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</si>
  <si>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</si>
  <si>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</si>
  <si>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</si>
  <si>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</si>
  <si>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</si>
  <si>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</si>
  <si>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</si>
  <si>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</si>
  <si>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</si>
  <si>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</si>
  <si>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</si>
  <si>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</si>
  <si>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</si>
  <si>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</si>
  <si>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</si>
  <si>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</si>
  <si>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</si>
  <si>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</si>
  <si>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</si>
  <si>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</si>
  <si>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</si>
  <si>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</si>
  <si>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</si>
  <si>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</si>
  <si>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</si>
  <si>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</si>
  <si>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</si>
  <si>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</si>
  <si>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</si>
  <si>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</si>
  <si>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</si>
  <si>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</si>
  <si>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</si>
  <si>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</si>
  <si>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</si>
  <si>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</si>
  <si>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</si>
  <si>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</si>
  <si>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</si>
  <si>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</si>
  <si>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</si>
  <si>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</si>
  <si>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</si>
  <si>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</si>
  <si>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</si>
  <si>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</si>
  <si>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</si>
  <si>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</si>
  <si>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</si>
  <si>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</si>
  <si>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</si>
  <si>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</si>
  <si>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</si>
  <si>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</si>
  <si>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</si>
  <si>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</si>
  <si>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</si>
  <si>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</si>
  <si>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</si>
  <si>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</si>
  <si>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</si>
  <si>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</si>
  <si>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</si>
  <si>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</si>
  <si>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</si>
  <si>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</si>
  <si>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</si>
  <si>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</si>
  <si>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</si>
  <si>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</si>
  <si>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</si>
  <si>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</si>
  <si>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</si>
  <si>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</si>
  <si>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</si>
  <si>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</si>
  <si>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</si>
  <si>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</si>
  <si>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</si>
  <si>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</si>
  <si>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</si>
  <si>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</si>
  <si>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</si>
  <si>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</si>
  <si>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</si>
  <si>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</si>
  <si>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</si>
  <si>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</si>
  <si>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</si>
  <si>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</si>
  <si>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</si>
  <si>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</si>
  <si>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</si>
  <si>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</si>
  <si>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</si>
  <si>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</si>
  <si>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</si>
  <si>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</si>
  <si>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</si>
  <si>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</si>
  <si>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</si>
  <si>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</si>
  <si>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</si>
  <si>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</si>
  <si>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</si>
  <si>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</si>
  <si>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</si>
  <si>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</si>
  <si>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</si>
  <si>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</si>
  <si>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</si>
  <si>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</si>
  <si>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</si>
  <si>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</si>
  <si>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</si>
  <si>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</si>
  <si>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</si>
  <si>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</si>
  <si>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</si>
  <si>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</si>
  <si>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</si>
  <si>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</si>
  <si>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</si>
  <si>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</si>
  <si>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</si>
  <si>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</si>
  <si>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</si>
  <si>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</si>
  <si>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</si>
  <si>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</si>
  <si>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</si>
  <si>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</si>
  <si>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</si>
  <si>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</si>
  <si>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</si>
  <si>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</si>
  <si>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</si>
  <si>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</si>
  <si>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</si>
  <si>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</si>
  <si>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</si>
  <si>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</si>
  <si>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</si>
  <si>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</si>
  <si>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</si>
  <si>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</si>
  <si>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</si>
  <si>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</si>
  <si>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</si>
  <si>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</si>
  <si>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</si>
  <si>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</si>
  <si>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</si>
  <si>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</si>
  <si>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</si>
  <si>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</si>
  <si>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</si>
  <si>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</si>
  <si>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</si>
  <si>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</si>
  <si>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</si>
  <si>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</si>
  <si>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</si>
  <si>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</si>
  <si>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</si>
  <si>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</si>
  <si>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</si>
  <si>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</si>
  <si>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</si>
  <si>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</si>
  <si>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</si>
  <si>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</si>
  <si>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</si>
  <si>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</si>
  <si>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</si>
  <si>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</si>
  <si>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</si>
  <si>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</si>
  <si>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</si>
  <si>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</si>
  <si>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</si>
  <si>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</si>
  <si>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</si>
  <si>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</si>
  <si>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</si>
  <si>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</si>
  <si>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</si>
  <si>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</si>
  <si>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</si>
  <si>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</si>
  <si>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</si>
  <si>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</si>
  <si>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</si>
  <si>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</si>
  <si>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</si>
  <si>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</si>
  <si>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</si>
  <si>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</si>
  <si>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</si>
  <si>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</si>
  <si>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</si>
  <si>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</si>
  <si>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</si>
  <si>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</si>
  <si>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</si>
  <si>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</si>
  <si>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</si>
  <si>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</si>
  <si>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</si>
  <si>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</si>
  <si>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</si>
  <si>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</si>
  <si>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</si>
  <si>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</si>
  <si>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</si>
  <si>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</si>
  <si>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</si>
  <si>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</si>
  <si>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</si>
  <si>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</si>
  <si>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</si>
  <si>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</si>
  <si>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</si>
  <si>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</si>
  <si>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</si>
  <si>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</si>
  <si>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</si>
  <si>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</si>
  <si>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</si>
  <si>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</si>
  <si>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</si>
  <si>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</si>
  <si>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</si>
  <si>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</si>
  <si>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</si>
  <si>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</si>
  <si>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</si>
  <si>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</si>
  <si>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</si>
  <si>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</si>
  <si>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</si>
  <si>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</si>
  <si>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</si>
  <si>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</si>
  <si>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</si>
  <si>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</si>
  <si>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</si>
  <si>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</si>
  <si>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</si>
  <si>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</si>
  <si>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</si>
  <si>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</si>
  <si>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</si>
  <si>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</si>
  <si>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</si>
  <si>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</si>
  <si>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</si>
  <si>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</si>
  <si>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</si>
  <si>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</si>
  <si>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</si>
  <si>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</si>
  <si>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</si>
  <si>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</si>
  <si>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</si>
  <si>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</si>
  <si>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</si>
  <si>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</si>
  <si>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</si>
  <si>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</si>
  <si>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</si>
  <si>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</si>
  <si>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</si>
  <si>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</si>
  <si>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</si>
  <si>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</si>
  <si>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</si>
  <si>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</si>
  <si>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</si>
  <si>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</si>
  <si>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</si>
  <si>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</si>
  <si>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</si>
  <si>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</si>
  <si>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</si>
  <si>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</si>
  <si>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</si>
  <si>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</si>
  <si>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</si>
  <si>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</si>
  <si>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</si>
  <si>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</si>
  <si>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</si>
  <si>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</si>
  <si>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</si>
  <si>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</si>
  <si>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</si>
  <si>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</si>
  <si>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</si>
  <si>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</si>
  <si>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</si>
  <si>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</si>
  <si>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</si>
  <si>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</si>
  <si>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</si>
  <si>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</si>
  <si>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</si>
  <si>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</si>
  <si>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</si>
  <si>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</si>
  <si>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</si>
  <si>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</si>
  <si>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</si>
  <si>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</si>
  <si>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</si>
  <si>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</si>
  <si>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</si>
  <si>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</si>
  <si>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</si>
  <si>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</si>
  <si>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</si>
  <si>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</si>
  <si>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</si>
  <si>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</si>
  <si>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</si>
  <si>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</si>
  <si>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</si>
  <si>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</si>
  <si>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</si>
  <si>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</si>
  <si>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</si>
  <si>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</si>
  <si>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</si>
  <si>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</si>
  <si>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</si>
  <si>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</si>
  <si>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</si>
  <si>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</si>
  <si>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</si>
  <si>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</si>
  <si>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</si>
  <si>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</si>
  <si>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</si>
  <si>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</si>
  <si>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</si>
  <si>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</si>
  <si>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</si>
  <si>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</si>
  <si>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</si>
  <si>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</si>
  <si>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</si>
  <si>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</si>
  <si>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</si>
  <si>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</si>
  <si>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</si>
  <si>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</si>
  <si>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</si>
  <si>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</si>
  <si>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</si>
  <si>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</si>
  <si>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</si>
  <si>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</si>
  <si>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</si>
  <si>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</si>
  <si>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</si>
  <si>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</si>
  <si>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</si>
  <si>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</si>
  <si>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</si>
  <si>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</si>
  <si>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</si>
  <si>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</si>
  <si>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</si>
  <si>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</si>
  <si>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</si>
  <si>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</si>
  <si>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</si>
  <si>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</si>
  <si>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</si>
  <si>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</si>
  <si>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</si>
  <si>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</si>
  <si>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</si>
  <si>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</si>
  <si>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</si>
  <si>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</si>
  <si>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</si>
  <si>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</si>
  <si>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</si>
  <si>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</si>
  <si>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</si>
  <si>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</si>
  <si>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</si>
  <si>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</si>
  <si>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</si>
  <si>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</si>
  <si>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</si>
  <si>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</si>
  <si>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</si>
  <si>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</si>
  <si>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</si>
  <si>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</si>
  <si>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</si>
  <si>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</si>
  <si>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</si>
  <si>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</si>
  <si>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</si>
  <si>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</si>
  <si>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</si>
  <si>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</si>
  <si>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</si>
  <si>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</si>
  <si>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</si>
  <si>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</si>
  <si>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</si>
  <si>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</si>
  <si>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</si>
  <si>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</si>
  <si>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</si>
  <si>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</si>
  <si>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</si>
  <si>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</si>
  <si>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</si>
  <si>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</si>
  <si>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</si>
  <si>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</si>
  <si>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</si>
  <si>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</si>
  <si>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</si>
  <si>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</si>
  <si>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</si>
  <si>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</si>
  <si>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</si>
  <si>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</si>
  <si>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</si>
  <si>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</si>
  <si>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</si>
  <si>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</si>
  <si>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</si>
  <si>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</si>
  <si>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</si>
  <si>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</si>
  <si>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</si>
  <si>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</si>
  <si>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</si>
  <si>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</si>
  <si>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</si>
  <si>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</si>
  <si>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</si>
  <si>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</si>
  <si>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</si>
  <si>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</si>
  <si>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</si>
  <si>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</si>
  <si>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</si>
  <si>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</si>
  <si>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</si>
  <si>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</si>
  <si>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</si>
  <si>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</si>
  <si>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</si>
  <si>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</si>
  <si>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</si>
  <si>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</si>
  <si>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</si>
  <si>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</si>
  <si>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</si>
  <si>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</si>
  <si>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</si>
  <si>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</si>
  <si>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</si>
  <si>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</si>
  <si>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</si>
  <si>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</si>
  <si>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</si>
  <si>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</si>
  <si>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</si>
  <si>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</si>
  <si>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</si>
  <si>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</si>
  <si>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</si>
  <si>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</si>
  <si>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</si>
  <si>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</si>
  <si>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</si>
  <si>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</si>
  <si>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</si>
  <si>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</si>
  <si>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</si>
  <si>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</si>
  <si>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</si>
  <si>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</si>
  <si>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</si>
  <si>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</si>
  <si>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</si>
  <si>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</si>
  <si>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</si>
  <si>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</si>
  <si>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</si>
  <si>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</si>
  <si>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</si>
  <si>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</si>
  <si>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</si>
  <si>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</si>
  <si>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</si>
  <si>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</si>
  <si>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</si>
  <si>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</si>
  <si>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</si>
  <si>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</si>
  <si>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</si>
  <si>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</si>
  <si>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</si>
  <si>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</si>
  <si>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</si>
  <si>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</si>
  <si>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</si>
  <si>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</si>
  <si>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</si>
  <si>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</si>
  <si>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</si>
  <si>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</si>
  <si>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</si>
  <si>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</si>
  <si>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</si>
  <si>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</si>
  <si>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</si>
  <si>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</si>
  <si>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</si>
  <si>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</si>
  <si>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</si>
  <si>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</si>
  <si>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</si>
  <si>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</si>
  <si>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</si>
  <si>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</si>
  <si>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</si>
  <si>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</si>
  <si>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</si>
  <si>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</si>
  <si>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</si>
  <si>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</si>
  <si>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</si>
  <si>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</si>
  <si>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</si>
  <si>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</si>
  <si>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</si>
  <si>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</si>
  <si>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</si>
  <si>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</si>
  <si>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</si>
  <si>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</si>
  <si>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</si>
  <si>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</si>
  <si>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</si>
  <si>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</si>
  <si>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</si>
  <si>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</si>
  <si>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</si>
  <si>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</si>
  <si>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</si>
  <si>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</si>
  <si>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</si>
  <si>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</si>
  <si>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</si>
  <si>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</si>
  <si>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</si>
  <si>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</si>
  <si>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</si>
  <si>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</si>
  <si>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</si>
  <si>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</si>
  <si>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</si>
  <si>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</si>
  <si>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</si>
  <si>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</si>
  <si>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</si>
  <si>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</si>
  <si>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</si>
  <si>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</si>
  <si>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</si>
  <si>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</si>
  <si>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</si>
  <si>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</si>
  <si>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</si>
  <si>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</si>
  <si>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</si>
  <si>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</si>
  <si>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</si>
  <si>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</si>
  <si>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</si>
  <si>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</si>
  <si>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</si>
  <si>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</si>
  <si>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</si>
  <si>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</si>
  <si>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</si>
  <si>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</si>
  <si>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</si>
  <si>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</si>
  <si>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</si>
  <si>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</si>
  <si>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</si>
  <si>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</si>
  <si>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</si>
  <si>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</si>
  <si>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</si>
  <si>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</si>
  <si>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</si>
  <si>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</si>
  <si>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</si>
  <si>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</si>
  <si>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</si>
  <si>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</si>
  <si>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</si>
  <si>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</si>
  <si>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</si>
  <si>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</si>
  <si>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</si>
  <si>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</si>
  <si>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</si>
  <si>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</si>
  <si>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</si>
  <si>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</si>
  <si>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</si>
  <si>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</si>
  <si>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</si>
  <si>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</si>
  <si>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</si>
  <si>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</si>
  <si>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</si>
  <si>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</si>
  <si>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</si>
  <si>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</si>
  <si>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</si>
  <si>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</si>
  <si>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</si>
  <si>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</si>
  <si>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</si>
  <si>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</si>
  <si>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</si>
  <si>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</si>
  <si>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</si>
  <si>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</si>
  <si>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</si>
  <si>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</si>
  <si>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</si>
  <si>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</si>
  <si>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</si>
  <si>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</si>
  <si>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</si>
  <si>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</si>
  <si>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</si>
  <si>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</si>
  <si>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</si>
  <si>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</si>
  <si>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</si>
  <si>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</si>
  <si>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</si>
  <si>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</si>
  <si>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</si>
  <si>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</si>
  <si>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</si>
  <si>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</si>
  <si>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</si>
  <si>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</si>
  <si>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</si>
  <si>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</si>
  <si>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</si>
  <si>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</si>
  <si>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</si>
  <si>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</si>
  <si>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</si>
  <si>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</si>
  <si>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</si>
  <si>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</si>
  <si>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</si>
  <si>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</si>
  <si>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</si>
  <si>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</si>
  <si>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</si>
  <si>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</si>
  <si>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</si>
  <si>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</si>
  <si>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</si>
  <si>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</si>
  <si>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</si>
  <si>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</si>
  <si>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</si>
  <si>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</si>
  <si>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</si>
  <si>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</si>
  <si>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</si>
  <si>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</si>
  <si>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</si>
  <si>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</si>
  <si>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</si>
  <si>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</si>
  <si>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</si>
  <si>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</si>
  <si>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</si>
  <si>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</si>
  <si>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</si>
  <si>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</si>
  <si>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</si>
  <si>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</si>
  <si>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</si>
  <si>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</si>
  <si>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</si>
  <si>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</si>
  <si>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</si>
  <si>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</si>
  <si>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</si>
  <si>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</si>
  <si>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</si>
  <si>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</si>
  <si>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</si>
  <si>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</si>
  <si>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</si>
  <si>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</si>
  <si>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</si>
  <si>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</si>
  <si>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</si>
  <si>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</si>
  <si>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</si>
  <si>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</si>
  <si>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</si>
  <si>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</si>
  <si>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</si>
  <si>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</si>
  <si>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</si>
  <si>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</si>
  <si>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</si>
  <si>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</si>
  <si>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</si>
  <si>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</si>
  <si>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</si>
  <si>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</si>
  <si>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</si>
  <si>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</si>
  <si>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</si>
  <si>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</si>
  <si>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</si>
  <si>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</si>
  <si>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</si>
  <si>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</si>
  <si>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</si>
  <si>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</si>
  <si>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</si>
  <si>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</si>
  <si>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</si>
  <si>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</si>
  <si>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</si>
  <si>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</si>
  <si>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</si>
  <si>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</si>
  <si>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</si>
  <si>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</si>
  <si>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</si>
  <si>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</si>
  <si>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</si>
  <si>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</si>
  <si>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</si>
  <si>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</si>
  <si>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</si>
  <si>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</si>
  <si>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</si>
  <si>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</si>
  <si>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</si>
  <si>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</si>
  <si>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</si>
  <si>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</si>
  <si>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</si>
  <si>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</si>
  <si>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</si>
  <si>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</si>
  <si>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</si>
  <si>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</si>
  <si>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</si>
  <si>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</si>
  <si>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</si>
  <si>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</si>
  <si>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</si>
  <si>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</si>
  <si>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</si>
  <si>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</si>
  <si>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</si>
  <si>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</si>
  <si>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</si>
  <si>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</si>
  <si>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</si>
  <si>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</si>
  <si>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</si>
  <si>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</si>
  <si>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</si>
  <si>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</si>
  <si>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</si>
  <si>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</si>
  <si>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</si>
  <si>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</si>
  <si>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</si>
  <si>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</si>
  <si>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</si>
  <si>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</si>
  <si>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</si>
  <si>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</si>
  <si>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</si>
  <si>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</si>
  <si>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</si>
  <si>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</si>
  <si>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</si>
  <si>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</si>
  <si>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</si>
  <si>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</si>
  <si>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</si>
  <si>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</si>
  <si>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</si>
  <si>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</si>
  <si>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</si>
  <si>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</si>
  <si>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</si>
  <si>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</si>
  <si>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</si>
  <si>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</si>
  <si>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</si>
  <si>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</si>
  <si>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</si>
  <si>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</si>
  <si>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</si>
  <si>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</si>
  <si>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</si>
  <si>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</si>
  <si>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</si>
  <si>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</si>
  <si>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</si>
  <si>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</si>
  <si>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</si>
  <si>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</si>
  <si>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</si>
  <si>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</si>
  <si>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</si>
  <si>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</si>
  <si>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</si>
  <si>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</si>
  <si>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</si>
  <si>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</si>
  <si>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</si>
  <si>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</si>
  <si>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</si>
  <si>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</si>
  <si>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</si>
  <si>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</si>
  <si>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</si>
  <si>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</si>
  <si>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</si>
  <si>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</si>
  <si>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</si>
  <si>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</si>
  <si>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</si>
  <si>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</si>
  <si>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</si>
  <si>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</si>
  <si>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</si>
  <si>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</si>
  <si>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</si>
  <si>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</si>
  <si>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</si>
  <si>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</si>
  <si>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</si>
  <si>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</si>
  <si>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</si>
  <si>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</si>
  <si>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</si>
  <si>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</si>
  <si>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</si>
  <si>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</si>
  <si>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</si>
  <si>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</si>
  <si>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</si>
  <si>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</si>
  <si>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</si>
  <si>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</si>
  <si>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</si>
  <si>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</si>
  <si>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</si>
  <si>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</si>
  <si>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</si>
  <si>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</si>
  <si>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</si>
  <si>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</si>
  <si>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</si>
  <si>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</si>
  <si>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</si>
  <si>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</si>
  <si>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</si>
  <si>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</si>
  <si>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</si>
  <si>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</si>
  <si>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</si>
  <si>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</si>
  <si>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</si>
  <si>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</si>
  <si>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</si>
  <si>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</si>
  <si>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</si>
  <si>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</si>
  <si>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</si>
  <si>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</si>
  <si>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</si>
  <si>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</si>
  <si>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</si>
  <si>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</si>
  <si>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</si>
  <si>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</si>
  <si>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</si>
  <si>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</si>
  <si>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</si>
  <si>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</si>
  <si>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</si>
  <si>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</si>
  <si>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</si>
  <si>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</si>
  <si>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</si>
  <si>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</si>
  <si>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</si>
  <si>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</si>
  <si>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</si>
  <si>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</si>
  <si>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</si>
  <si>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</si>
  <si>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</si>
  <si>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</si>
  <si>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</si>
  <si>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</si>
  <si>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</si>
  <si>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</si>
  <si>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</si>
  <si>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</si>
  <si>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</si>
  <si>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</si>
  <si>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</si>
  <si>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</si>
  <si>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</si>
  <si>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</si>
  <si>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</si>
  <si>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</si>
  <si>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</si>
  <si>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</si>
  <si>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</si>
  <si>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</si>
  <si>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</si>
  <si>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</si>
  <si>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</si>
  <si>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</si>
  <si>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</si>
  <si>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</si>
  <si>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</si>
  <si>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</si>
  <si>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</si>
  <si>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</si>
  <si>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</si>
  <si>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</si>
  <si>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</si>
  <si>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</si>
  <si>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</si>
  <si>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</si>
  <si>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</si>
  <si>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</si>
  <si>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</si>
  <si>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</si>
  <si>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</si>
  <si>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</si>
  <si>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</si>
  <si>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</si>
  <si>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</si>
  <si>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</si>
  <si>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</si>
  <si>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</si>
  <si>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</si>
  <si>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</si>
  <si>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</si>
  <si>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</si>
  <si>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</si>
  <si>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</si>
  <si>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</si>
  <si>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</si>
  <si>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</si>
  <si>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</si>
  <si>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</si>
  <si>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</si>
  <si>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</si>
  <si>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</si>
  <si>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</si>
  <si>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</si>
  <si>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</si>
  <si>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</si>
  <si>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</si>
  <si>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</si>
  <si>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</si>
  <si>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</si>
  <si>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</si>
  <si>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</si>
  <si>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</si>
  <si>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</si>
  <si>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</si>
  <si>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</si>
  <si>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</si>
  <si>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</si>
  <si>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</si>
  <si>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</si>
  <si>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</si>
  <si>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</si>
  <si>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</si>
  <si>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</si>
  <si>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</si>
  <si>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</si>
  <si>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</si>
  <si>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</si>
  <si>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</si>
  <si>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</si>
  <si>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</si>
  <si>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</si>
  <si>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</si>
  <si>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</si>
  <si>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</si>
  <si>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</si>
  <si>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</si>
  <si>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</si>
  <si>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</si>
  <si>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</si>
  <si>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</si>
  <si>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</si>
  <si>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</si>
  <si>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</si>
  <si>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</si>
  <si>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</si>
  <si>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</si>
  <si>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</si>
  <si>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</si>
  <si>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</si>
  <si>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</si>
  <si>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</si>
  <si>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</si>
  <si>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</si>
  <si>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</si>
  <si>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</si>
  <si>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</si>
  <si>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</si>
  <si>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</si>
  <si>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</si>
  <si>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</si>
  <si>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</si>
  <si>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</si>
  <si>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</si>
  <si>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</si>
  <si>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</si>
  <si>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</si>
  <si>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</si>
  <si>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</si>
  <si>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</si>
  <si>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</si>
  <si>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</si>
  <si>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</si>
  <si>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</si>
  <si>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</si>
  <si>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</si>
  <si>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</si>
  <si>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</si>
  <si>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</si>
  <si>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</si>
  <si>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</si>
  <si>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</si>
  <si>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</si>
  <si>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</si>
  <si>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</si>
  <si>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</si>
  <si>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</si>
  <si>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</si>
  <si>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</si>
  <si>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</si>
  <si>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</si>
  <si>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</si>
  <si>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</si>
  <si>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</si>
  <si>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</si>
  <si>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</si>
  <si>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</si>
  <si>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</si>
  <si>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</si>
  <si>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</si>
  <si>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</si>
  <si>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</si>
  <si>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</si>
  <si>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</si>
  <si>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</si>
  <si>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</si>
  <si>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</si>
  <si>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</si>
  <si>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</si>
  <si>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</si>
  <si>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</si>
  <si>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</si>
  <si>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</si>
  <si>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</si>
  <si>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</si>
  <si>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</si>
  <si>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</si>
  <si>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</si>
  <si>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</si>
  <si>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</si>
  <si>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</si>
  <si>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</si>
  <si>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</si>
  <si>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</si>
  <si>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</si>
  <si>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</si>
  <si>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</si>
  <si>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</si>
  <si>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</si>
  <si>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</si>
  <si>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</si>
  <si>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</si>
  <si>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</si>
  <si>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</si>
  <si>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</si>
  <si>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</si>
  <si>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</si>
  <si>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</si>
  <si>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</si>
  <si>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</si>
  <si>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</si>
  <si>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</si>
  <si>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</si>
  <si>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</si>
  <si>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</si>
  <si>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</si>
  <si>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</si>
  <si>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</si>
  <si>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</si>
  <si>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</si>
  <si>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</si>
  <si>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</si>
  <si>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</si>
  <si>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</si>
  <si>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</si>
  <si>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</si>
  <si>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</si>
  <si>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</si>
  <si>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</si>
  <si>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</si>
  <si>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</si>
  <si>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</si>
  <si>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</si>
  <si>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</si>
  <si>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</si>
  <si>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</si>
  <si>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</si>
  <si>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</si>
  <si>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</si>
  <si>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</si>
  <si>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</si>
  <si>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</si>
  <si>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</si>
  <si>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</si>
  <si>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</si>
  <si>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</si>
  <si>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</si>
  <si>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</si>
  <si>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</si>
  <si>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</si>
  <si>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</si>
  <si>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</si>
  <si>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</si>
  <si>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</si>
  <si>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</si>
  <si>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</si>
  <si>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</si>
  <si>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</si>
  <si>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</si>
  <si>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</si>
  <si>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</si>
  <si>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</si>
  <si>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</si>
  <si>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</si>
  <si>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</si>
  <si>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</si>
  <si>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</si>
  <si>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</si>
  <si>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</si>
  <si>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</si>
  <si>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</si>
  <si>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</si>
  <si>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</si>
  <si>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</si>
  <si>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</si>
  <si>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</si>
  <si>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</si>
  <si>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</si>
  <si>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</si>
  <si>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</si>
  <si>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</si>
  <si>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</si>
  <si>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</si>
  <si>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</si>
  <si>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</si>
  <si>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</si>
  <si>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</si>
  <si>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</si>
  <si>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</si>
  <si>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</si>
  <si>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</si>
  <si>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</si>
  <si>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</si>
  <si>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</si>
  <si>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</si>
  <si>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</si>
  <si>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</si>
  <si>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</si>
  <si>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</si>
  <si>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</si>
  <si>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</si>
  <si>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</si>
  <si>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</si>
  <si>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</si>
  <si>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</si>
  <si>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</si>
  <si>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</si>
  <si>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</si>
  <si>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</si>
  <si>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</si>
  <si>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</si>
  <si>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</si>
  <si>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</si>
  <si>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</si>
  <si>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</si>
  <si>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</si>
  <si>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</si>
  <si>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</si>
  <si>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</si>
  <si>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</si>
  <si>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</si>
  <si>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</si>
  <si>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</si>
  <si>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</si>
  <si>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</si>
  <si>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</si>
  <si>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</si>
  <si>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</si>
  <si>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</si>
  <si>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</si>
  <si>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</si>
  <si>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</si>
  <si>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</si>
  <si>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</si>
  <si>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</si>
  <si>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</si>
  <si>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</si>
  <si>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</si>
  <si>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</si>
  <si>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</si>
  <si>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</si>
  <si>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</si>
  <si>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</si>
  <si>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</si>
  <si>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</si>
  <si>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</si>
  <si>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</si>
  <si>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</si>
  <si>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</si>
  <si>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</si>
  <si>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</si>
  <si>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</si>
  <si>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</si>
  <si>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</si>
  <si>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</si>
  <si>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</si>
  <si>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</si>
  <si>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</si>
  <si>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</si>
  <si>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</si>
  <si>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</si>
  <si>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</si>
  <si>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</si>
  <si>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</si>
  <si>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</si>
  <si>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</si>
  <si>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</si>
  <si>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</si>
  <si>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</si>
  <si>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</si>
  <si>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</si>
  <si>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</si>
  <si>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</si>
  <si>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</si>
  <si>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</si>
  <si>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</si>
  <si>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</si>
  <si>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</si>
  <si>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</si>
  <si>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</si>
  <si>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</si>
  <si>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</si>
  <si>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</si>
  <si>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</si>
  <si>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</si>
  <si>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</si>
  <si>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</si>
  <si>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</si>
  <si>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</si>
  <si>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</si>
  <si>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</si>
  <si>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</si>
  <si>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</si>
  <si>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</si>
  <si>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</si>
  <si>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</si>
  <si>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</si>
  <si>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</si>
  <si>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</si>
  <si>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</si>
  <si>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</si>
  <si>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</si>
  <si>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</si>
  <si>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</si>
  <si>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</si>
  <si>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</si>
  <si>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</si>
  <si>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</si>
  <si>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</si>
  <si>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</si>
  <si>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</si>
  <si>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</si>
  <si>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</si>
  <si>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</si>
  <si>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</si>
  <si>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</si>
  <si>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</si>
  <si>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</si>
  <si>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</si>
  <si>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</si>
  <si>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</si>
  <si>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</si>
  <si>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</si>
  <si>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</si>
  <si>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</si>
  <si>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</si>
  <si>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</si>
  <si>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</si>
  <si>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</si>
  <si>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</si>
  <si>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</si>
  <si>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</si>
  <si>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</si>
  <si>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</si>
  <si>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</si>
  <si>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</si>
  <si>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</si>
  <si>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</si>
  <si>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</si>
  <si>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</si>
  <si>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</si>
  <si>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</si>
  <si>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</si>
  <si>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</si>
  <si>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</si>
  <si>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</si>
  <si>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</si>
  <si>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</si>
  <si>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</si>
  <si>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</si>
  <si>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</si>
  <si>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</si>
  <si>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</si>
  <si>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</si>
  <si>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</si>
  <si>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</si>
  <si>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</si>
  <si>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</si>
  <si>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</si>
  <si>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</si>
  <si>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</si>
  <si>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</si>
  <si>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</si>
  <si>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</si>
  <si>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</si>
  <si>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</si>
  <si>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</si>
  <si>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</si>
  <si>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</si>
  <si>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</si>
  <si>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</si>
  <si>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</si>
  <si>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</si>
  <si>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</si>
  <si>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</si>
  <si>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</si>
  <si>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</si>
  <si>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</si>
  <si>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</si>
  <si>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</si>
  <si>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</si>
  <si>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</si>
  <si>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</si>
  <si>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</si>
  <si>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</si>
  <si>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</si>
  <si>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</si>
  <si>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</si>
  <si>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</si>
  <si>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</si>
  <si>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</si>
  <si>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</si>
  <si>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</si>
  <si>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</si>
  <si>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</si>
  <si>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</si>
  <si>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</si>
  <si>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</si>
  <si>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</si>
  <si>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</si>
  <si>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</si>
  <si>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</si>
  <si>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</si>
  <si>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</si>
  <si>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</si>
  <si>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</si>
  <si>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</si>
  <si>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</si>
  <si>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</si>
  <si>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</si>
  <si>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</si>
  <si>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</si>
  <si>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</si>
  <si>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</si>
  <si>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</si>
  <si>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</si>
  <si>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</si>
  <si>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</si>
  <si>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</si>
  <si>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</si>
  <si>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</si>
  <si>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</si>
  <si>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</si>
  <si>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</si>
  <si>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</si>
  <si>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</si>
  <si>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</si>
  <si>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</si>
  <si>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</si>
  <si>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</si>
  <si>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</si>
  <si>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</si>
  <si>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</si>
  <si>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</si>
  <si>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</si>
  <si>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</si>
  <si>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</si>
  <si>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</si>
  <si>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</si>
  <si>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</si>
  <si>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</si>
  <si>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</si>
  <si>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</si>
  <si>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</si>
  <si>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</si>
  <si>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</si>
  <si>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</si>
  <si>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</si>
  <si>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</si>
  <si>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</si>
  <si>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</si>
  <si>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</si>
  <si>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</si>
  <si>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</si>
  <si>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</si>
  <si>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</si>
  <si>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</si>
  <si>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</si>
  <si>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</si>
  <si>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</si>
  <si>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</si>
  <si>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</si>
  <si>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</si>
  <si>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</si>
  <si>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</si>
  <si>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</si>
  <si>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</si>
  <si>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</si>
  <si>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</si>
  <si>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</si>
  <si>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</si>
  <si>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</si>
  <si>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</si>
  <si>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</si>
  <si>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</si>
  <si>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</si>
  <si>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</si>
  <si>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</si>
  <si>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</si>
  <si>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</si>
  <si>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</si>
  <si>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</si>
  <si>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</si>
  <si>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</si>
  <si>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</si>
  <si>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</si>
  <si>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</si>
  <si>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</si>
  <si>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</si>
  <si>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</si>
  <si>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</si>
  <si>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</si>
  <si>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</si>
  <si>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</si>
  <si>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</si>
  <si>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</si>
  <si>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</si>
  <si>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</si>
  <si>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</si>
  <si>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</si>
  <si>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</si>
  <si>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</si>
  <si>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</si>
  <si>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</si>
  <si>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</si>
  <si>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</si>
  <si>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</si>
  <si>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</si>
  <si>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</si>
  <si>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</si>
  <si>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</si>
  <si>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</si>
  <si>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</si>
  <si>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</si>
  <si>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</si>
  <si>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</si>
  <si>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</si>
  <si>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</si>
  <si>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</si>
  <si>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</si>
  <si>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</si>
  <si>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</si>
  <si>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</si>
  <si>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</si>
  <si>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</si>
  <si>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</si>
  <si>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</si>
  <si>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</si>
  <si>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</si>
  <si>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</si>
  <si>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</si>
  <si>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</si>
  <si>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</si>
  <si>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</si>
  <si>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</si>
  <si>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</si>
  <si>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</si>
  <si>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</si>
  <si>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</si>
  <si>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</si>
  <si>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</si>
  <si>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</si>
  <si>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</si>
  <si>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</si>
  <si>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</si>
  <si>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</si>
  <si>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</si>
  <si>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</si>
  <si>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</si>
  <si>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</si>
  <si>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</si>
  <si>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</si>
  <si>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</si>
  <si>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</si>
  <si>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</si>
  <si>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</si>
  <si>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</si>
  <si>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</si>
  <si>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</si>
  <si>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</si>
  <si>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</si>
  <si>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</si>
  <si>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</si>
  <si>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</si>
  <si>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</si>
  <si>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</si>
  <si>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</si>
  <si>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</si>
  <si>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</si>
  <si>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</si>
  <si>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</si>
  <si>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</si>
  <si>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</si>
  <si>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</si>
  <si>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</si>
  <si>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</si>
  <si>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</si>
  <si>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</si>
  <si>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</si>
  <si>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</si>
  <si>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</si>
  <si>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</si>
  <si>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</si>
  <si>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</si>
  <si>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</si>
  <si>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</si>
  <si>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</si>
  <si>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</si>
  <si>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</si>
  <si>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</si>
  <si>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</si>
  <si>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</si>
  <si>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</si>
  <si>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</si>
  <si>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</si>
  <si>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</si>
  <si>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</si>
  <si>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</si>
  <si>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</si>
  <si>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</si>
  <si>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</si>
  <si>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</si>
  <si>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</si>
  <si>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</si>
  <si>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</si>
  <si>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</si>
  <si>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</si>
  <si>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</si>
  <si>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</si>
  <si>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</si>
  <si>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</si>
  <si>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</si>
  <si>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</si>
  <si>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</si>
  <si>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</si>
  <si>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</si>
  <si>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</si>
  <si>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</si>
  <si>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</si>
  <si>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</si>
  <si>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</si>
  <si>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</si>
  <si>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</si>
  <si>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</si>
  <si>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</si>
  <si>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</si>
  <si>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</si>
  <si>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</si>
  <si>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</si>
  <si>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</si>
  <si>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</si>
  <si>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</si>
  <si>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</si>
  <si>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</si>
  <si>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</si>
  <si>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</si>
  <si>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</si>
  <si>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</si>
  <si>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</si>
  <si>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</si>
  <si>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</si>
  <si>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</si>
  <si>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</si>
  <si>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</si>
  <si>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</si>
  <si>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</si>
  <si>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</si>
  <si>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</si>
  <si>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</si>
  <si>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</si>
  <si>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</si>
  <si>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</si>
  <si>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</si>
  <si>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</si>
  <si>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</si>
  <si>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</si>
  <si>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</si>
  <si>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</si>
  <si>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</si>
  <si>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</si>
  <si>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</si>
  <si>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</si>
  <si>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</si>
  <si>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</si>
  <si>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</si>
  <si>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</si>
  <si>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</si>
  <si>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</si>
  <si>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</si>
  <si>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</si>
  <si>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</si>
  <si>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</si>
  <si>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</si>
  <si>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</si>
  <si>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</si>
  <si>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</si>
  <si>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</si>
  <si>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</si>
  <si>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</si>
  <si>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</si>
  <si>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</si>
  <si>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</si>
  <si>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</si>
  <si>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</si>
  <si>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</si>
  <si>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</si>
  <si>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</si>
  <si>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</si>
  <si>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</si>
  <si>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</si>
  <si>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</si>
  <si>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</si>
  <si>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</si>
  <si>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</si>
  <si>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</si>
  <si>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</si>
  <si>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</si>
  <si>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</si>
  <si>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</si>
  <si>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</si>
  <si>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</si>
  <si>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</si>
  <si>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</si>
  <si>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</si>
  <si>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</si>
  <si>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</si>
  <si>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</si>
  <si>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</si>
  <si>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</si>
  <si>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</si>
  <si>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</si>
  <si>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</si>
  <si>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</si>
  <si>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</si>
  <si>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</si>
  <si>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</si>
  <si>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</si>
  <si>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</si>
  <si>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</si>
  <si>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</si>
  <si>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</si>
  <si>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</si>
  <si>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</si>
  <si>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</si>
  <si>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</si>
  <si>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</si>
  <si>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</si>
  <si>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</si>
  <si>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</si>
  <si>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</si>
  <si>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</si>
  <si>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</si>
  <si>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</si>
  <si>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</si>
  <si>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</si>
  <si>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</si>
  <si>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</si>
  <si>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</si>
  <si>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</si>
  <si>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</si>
  <si>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</si>
  <si>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</si>
  <si>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</si>
  <si>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</si>
  <si>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</si>
  <si>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</si>
  <si>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</si>
  <si>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</si>
  <si>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</si>
  <si>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</si>
  <si>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</si>
  <si>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</si>
  <si>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</si>
  <si>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</si>
  <si>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</si>
  <si>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</si>
  <si>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</si>
  <si>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</si>
  <si>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</si>
  <si>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</si>
  <si>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</si>
  <si>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</si>
  <si>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</si>
  <si>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</si>
  <si>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</si>
  <si>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</si>
  <si>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</si>
  <si>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</si>
  <si>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</si>
  <si>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</si>
  <si>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</si>
  <si>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</si>
  <si>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</si>
  <si>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</si>
  <si>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</si>
  <si>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</si>
  <si>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</si>
  <si>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</si>
  <si>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</si>
  <si>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</si>
  <si>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</si>
  <si>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</si>
  <si>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</si>
  <si>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</si>
  <si>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</si>
  <si>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</si>
  <si>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</si>
  <si>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</si>
  <si>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</si>
  <si>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</si>
  <si>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</si>
  <si>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</si>
  <si>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</si>
  <si>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</si>
  <si>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</si>
  <si>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</si>
  <si>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</si>
  <si>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</si>
  <si>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</si>
  <si>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</si>
  <si>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</si>
  <si>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</si>
  <si>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</si>
  <si>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</si>
  <si>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</si>
  <si>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</si>
  <si>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</si>
  <si>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</si>
  <si>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</si>
  <si>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</si>
  <si>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</si>
  <si>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</si>
  <si>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</si>
  <si>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</si>
  <si>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</si>
  <si>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</si>
  <si>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</si>
  <si>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</si>
  <si>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</si>
  <si>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</si>
  <si>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</si>
  <si>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</si>
  <si>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</si>
  <si>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</si>
  <si>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</si>
  <si>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</si>
  <si>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</si>
  <si>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</si>
  <si>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</si>
  <si>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</si>
  <si>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</si>
  <si>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</si>
  <si>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</si>
  <si>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</si>
  <si>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</si>
  <si>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</si>
  <si>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</si>
  <si>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</si>
  <si>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</si>
  <si>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</si>
  <si>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</si>
  <si>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</si>
  <si>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</si>
  <si>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</si>
  <si>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</si>
  <si>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</si>
  <si>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</si>
  <si>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</si>
  <si>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</si>
  <si>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</si>
  <si>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</si>
  <si>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</si>
  <si>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</si>
  <si>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</si>
  <si>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</si>
  <si>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</si>
  <si>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</si>
  <si>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</si>
  <si>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</si>
  <si>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</si>
  <si>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</si>
  <si>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</si>
  <si>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</si>
  <si>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</si>
  <si>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</si>
  <si>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</si>
  <si>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</si>
  <si>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</si>
  <si>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</si>
  <si>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</si>
  <si>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</si>
  <si>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</si>
  <si>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</si>
  <si>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</si>
  <si>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</si>
  <si>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</si>
  <si>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</si>
  <si>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</si>
  <si>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</si>
  <si>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</si>
  <si>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</si>
  <si>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</si>
  <si>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</si>
  <si>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</si>
  <si>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</si>
  <si>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</si>
  <si>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</si>
  <si>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</si>
  <si>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</si>
  <si>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</si>
  <si>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</si>
  <si>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</si>
  <si>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</si>
  <si>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</si>
  <si>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</si>
  <si>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</si>
  <si>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</si>
  <si>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</si>
  <si>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</si>
  <si>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</si>
  <si>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</si>
  <si>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</si>
  <si>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</si>
  <si>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</si>
  <si>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</si>
  <si>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</si>
  <si>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</si>
  <si>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</si>
  <si>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</si>
  <si>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</si>
  <si>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</si>
  <si>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</si>
  <si>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</si>
  <si>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</si>
  <si>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</si>
  <si>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</si>
  <si>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</si>
  <si>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</si>
  <si>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</si>
  <si>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</si>
  <si>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</si>
  <si>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</si>
  <si>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</si>
  <si>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</si>
  <si>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</si>
  <si>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</si>
  <si>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</si>
  <si>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</si>
  <si>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</si>
  <si>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</si>
  <si>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</si>
  <si>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</si>
  <si>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</si>
  <si>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</si>
  <si>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</si>
  <si>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</si>
  <si>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</si>
  <si>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</si>
  <si>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</si>
  <si>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</si>
  <si>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</si>
  <si>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</si>
  <si>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</si>
  <si>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</si>
  <si>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</si>
  <si>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</si>
  <si>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</si>
  <si>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</si>
  <si>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</si>
  <si>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</si>
  <si>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</si>
  <si>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</si>
  <si>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</si>
  <si>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</si>
  <si>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</si>
  <si>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</si>
  <si>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</si>
  <si>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</si>
  <si>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</si>
  <si>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</si>
  <si>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</si>
  <si>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</si>
  <si>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</si>
  <si>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</si>
  <si>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</si>
  <si>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</si>
  <si>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</si>
  <si>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</si>
  <si>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</si>
  <si>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</si>
  <si>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</si>
  <si>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</si>
  <si>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</si>
  <si>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</si>
  <si>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</si>
  <si>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</si>
  <si>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</si>
  <si>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</si>
  <si>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</si>
  <si>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</si>
  <si>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</si>
  <si>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</si>
  <si>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</si>
  <si>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</si>
  <si>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</si>
  <si>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</si>
  <si>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</si>
  <si>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</si>
  <si>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</si>
  <si>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</si>
  <si>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</si>
  <si>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</si>
  <si>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</si>
  <si>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</si>
  <si>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</si>
  <si>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</si>
  <si>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</si>
  <si>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</si>
  <si>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</si>
  <si>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</si>
  <si>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</si>
  <si>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</si>
  <si>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</si>
  <si>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</si>
  <si>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</si>
  <si>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</si>
  <si>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</si>
  <si>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</si>
  <si>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</si>
  <si>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</si>
  <si>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</si>
  <si>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</si>
  <si>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</si>
  <si>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</si>
  <si>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</si>
  <si>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</si>
  <si>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</si>
  <si>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</si>
  <si>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</si>
  <si>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</si>
  <si>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</si>
  <si>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</si>
  <si>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</si>
  <si>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</si>
  <si>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</si>
  <si>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</si>
  <si>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</si>
  <si>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</si>
  <si>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</si>
  <si>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</si>
  <si>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</si>
  <si>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</si>
  <si>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</si>
  <si>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</si>
  <si>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</si>
  <si>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</si>
  <si>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</si>
  <si>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</si>
  <si>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</si>
  <si>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</si>
  <si>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</si>
  <si>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</si>
  <si>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</si>
  <si>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</si>
  <si>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</si>
  <si>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</si>
  <si>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</si>
  <si>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</si>
  <si>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</si>
  <si>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</si>
  <si>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</si>
  <si>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</si>
  <si>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</si>
  <si>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</si>
  <si>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</si>
  <si>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</si>
  <si>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</si>
  <si>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</si>
  <si>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</si>
  <si>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</si>
  <si>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</si>
  <si>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</si>
  <si>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</si>
  <si>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</si>
  <si>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</si>
  <si>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</si>
  <si>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</si>
  <si>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</si>
  <si>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</si>
  <si>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</si>
  <si>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</si>
  <si>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</si>
  <si>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</si>
  <si>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</si>
  <si>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</si>
  <si>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</si>
  <si>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</si>
  <si>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</si>
  <si>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</si>
  <si>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</si>
  <si>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</si>
  <si>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</si>
  <si>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</si>
  <si>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</si>
  <si>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</si>
  <si>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</si>
  <si>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</si>
  <si>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</si>
  <si>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</si>
  <si>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</si>
  <si>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</si>
  <si>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</si>
  <si>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</si>
  <si>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</si>
  <si>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</si>
  <si>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</si>
  <si>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</si>
  <si>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</si>
  <si>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</si>
  <si>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</si>
  <si>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</si>
  <si>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</si>
  <si>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</si>
  <si>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</si>
  <si>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</si>
  <si>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</si>
  <si>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</si>
  <si>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</si>
  <si>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</si>
  <si>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</si>
  <si>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</si>
  <si>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</si>
  <si>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</si>
  <si>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</si>
  <si>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</si>
  <si>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</si>
  <si>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</si>
  <si>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</si>
  <si>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</si>
  <si>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</si>
  <si>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</si>
  <si>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</si>
  <si>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</si>
  <si>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</si>
  <si>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</si>
  <si>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</si>
  <si>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</si>
  <si>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</si>
  <si>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</si>
  <si>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</si>
  <si>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</si>
  <si>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</si>
  <si>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</si>
  <si>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</si>
  <si>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</si>
  <si>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</si>
  <si>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</si>
  <si>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</si>
  <si>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</si>
  <si>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</si>
  <si>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</si>
  <si>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</si>
  <si>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</si>
  <si>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</si>
  <si>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</si>
  <si>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</si>
  <si>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</si>
  <si>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</si>
  <si>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</si>
  <si>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</si>
  <si>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</si>
  <si>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</si>
  <si>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</si>
  <si>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</si>
  <si>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</si>
  <si>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</si>
  <si>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</si>
  <si>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</si>
  <si>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</si>
  <si>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</si>
  <si>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</si>
  <si>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</si>
  <si>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</si>
  <si>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</si>
  <si>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</si>
  <si>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</si>
  <si>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</si>
  <si>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</si>
  <si>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</si>
  <si>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</si>
  <si>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</si>
  <si>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</si>
  <si>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</si>
  <si>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</si>
  <si>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</si>
  <si>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</si>
  <si>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</si>
  <si>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</si>
  <si>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</si>
  <si>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</si>
  <si>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</si>
  <si>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</si>
  <si>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</si>
  <si>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</si>
  <si>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</si>
  <si>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</si>
  <si>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</si>
  <si>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</si>
  <si>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</si>
  <si>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</si>
  <si>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</si>
  <si>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</si>
  <si>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</si>
  <si>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</si>
  <si>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</si>
  <si>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</si>
  <si>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</si>
  <si>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</si>
  <si>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</si>
  <si>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</si>
  <si>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</si>
  <si>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</si>
  <si>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</si>
  <si>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</si>
  <si>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</si>
  <si>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</si>
  <si>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</si>
  <si>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</si>
  <si>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</si>
  <si>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</si>
  <si>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</si>
  <si>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</si>
  <si>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</si>
  <si>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</si>
  <si>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</si>
  <si>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</si>
  <si>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</si>
  <si>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</si>
  <si>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</si>
  <si>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</si>
  <si>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</si>
  <si>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</si>
  <si>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</si>
  <si>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</si>
  <si>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</si>
  <si>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</si>
  <si>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</si>
  <si>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</si>
  <si>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</si>
  <si>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</si>
  <si>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</si>
  <si>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</si>
  <si>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</si>
  <si>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</si>
  <si>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</si>
  <si>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</si>
  <si>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</si>
  <si>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</si>
  <si>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</si>
  <si>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</si>
  <si>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</si>
  <si>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</si>
  <si>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</si>
  <si>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</si>
  <si>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</si>
  <si>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</si>
  <si>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</si>
  <si>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</si>
  <si>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</si>
  <si>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</si>
  <si>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</si>
  <si>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</si>
  <si>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</si>
  <si>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</si>
  <si>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</si>
  <si>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</si>
  <si>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</si>
  <si>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</si>
  <si>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</si>
  <si>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</si>
  <si>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</si>
  <si>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</si>
  <si>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</si>
  <si>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</si>
  <si>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</si>
  <si>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</si>
  <si>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</si>
  <si>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</si>
  <si>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</si>
  <si>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</si>
  <si>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</si>
  <si>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</si>
  <si>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</si>
  <si>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</si>
  <si>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</si>
  <si>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</si>
  <si>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</si>
  <si>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</si>
  <si>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</si>
  <si>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</si>
  <si>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</si>
  <si>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</si>
  <si>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</si>
  <si>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</si>
  <si>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</si>
  <si>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</si>
  <si>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</si>
  <si>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</si>
  <si>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</si>
  <si>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</si>
  <si>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</si>
  <si>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</si>
  <si>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</si>
  <si>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</si>
  <si>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</si>
  <si>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</si>
  <si>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</si>
  <si>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</si>
  <si>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</si>
  <si>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</si>
  <si>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</si>
  <si>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</si>
  <si>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</si>
  <si>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</si>
  <si>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</si>
  <si>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</si>
  <si>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</si>
  <si>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</si>
  <si>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</si>
  <si>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</si>
  <si>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</si>
  <si>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</si>
  <si>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</si>
  <si>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</si>
  <si>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</si>
  <si>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</si>
  <si>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</si>
  <si>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</si>
  <si>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</si>
  <si>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</si>
  <si>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</si>
  <si>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</si>
  <si>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</si>
  <si>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</si>
  <si>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</si>
  <si>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</si>
  <si>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</si>
  <si>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</si>
  <si>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</si>
  <si>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</si>
  <si>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</si>
  <si>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</si>
  <si>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</si>
  <si>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</si>
  <si>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</si>
  <si>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</si>
  <si>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</si>
  <si>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</si>
  <si>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</si>
  <si>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</si>
  <si>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</si>
  <si>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</si>
  <si>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</si>
  <si>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</si>
  <si>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</si>
  <si>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</si>
  <si>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</si>
  <si>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</si>
  <si>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</si>
  <si>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</si>
  <si>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</si>
  <si>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</si>
  <si>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</si>
  <si>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</si>
  <si>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</si>
  <si>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</si>
  <si>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</si>
  <si>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</si>
  <si>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</si>
  <si>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</si>
  <si>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</si>
  <si>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</si>
  <si>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</si>
  <si>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</si>
  <si>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</si>
  <si>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</si>
  <si>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</si>
  <si>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</si>
  <si>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</si>
  <si>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</si>
  <si>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</si>
  <si>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</si>
  <si>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</si>
  <si>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</si>
  <si>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</si>
  <si>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</si>
  <si>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</si>
  <si>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</si>
  <si>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</si>
  <si>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</si>
  <si>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</si>
  <si>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</si>
  <si>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</si>
  <si>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</si>
  <si>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</si>
  <si>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</si>
  <si>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</si>
  <si>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</si>
  <si>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</si>
  <si>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</si>
  <si>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</si>
  <si>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</si>
  <si>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</si>
  <si>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</si>
  <si>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</si>
  <si>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</si>
  <si>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</si>
  <si>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</si>
  <si>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</si>
  <si>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</si>
  <si>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</si>
  <si>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</si>
  <si>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</si>
  <si>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</si>
  <si>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</si>
  <si>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</si>
  <si>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</si>
  <si>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</si>
  <si>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</si>
  <si>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</si>
  <si>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</si>
  <si>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</si>
  <si>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</si>
  <si>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</si>
  <si>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</si>
  <si>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</si>
  <si>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</si>
  <si>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</si>
  <si>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</si>
  <si>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</si>
  <si>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</si>
  <si>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</si>
  <si>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</si>
  <si>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</si>
  <si>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</si>
  <si>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</si>
  <si>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</si>
  <si>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</si>
  <si>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</si>
  <si>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</si>
  <si>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</si>
  <si>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</si>
  <si>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</si>
  <si>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</si>
  <si>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</si>
  <si>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</si>
  <si>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</si>
  <si>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</si>
  <si>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</si>
  <si>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</si>
  <si>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</si>
  <si>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</si>
  <si>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</si>
  <si>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</si>
  <si>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</si>
  <si>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</si>
  <si>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</si>
  <si>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</si>
  <si>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</si>
  <si>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</si>
  <si>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</si>
  <si>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</si>
  <si>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</si>
  <si>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</si>
  <si>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</si>
  <si>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</si>
  <si>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</si>
  <si>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</si>
  <si>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</si>
  <si>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</si>
  <si>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</si>
  <si>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</si>
  <si>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</si>
  <si>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</si>
  <si>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</si>
  <si>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</si>
  <si>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</si>
  <si>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</si>
  <si>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</si>
  <si>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</si>
  <si>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</si>
  <si>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</si>
  <si>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</si>
  <si>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</si>
  <si>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</si>
  <si>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</si>
  <si>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</si>
  <si>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</si>
  <si>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</si>
  <si>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</si>
  <si>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</si>
  <si>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</si>
  <si>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</si>
  <si>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</si>
  <si>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</si>
  <si>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</si>
  <si>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</si>
  <si>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</si>
  <si>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</si>
  <si>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</si>
  <si>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</si>
  <si>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</si>
  <si>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</si>
  <si>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</si>
  <si>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</si>
  <si>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</si>
  <si>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</si>
  <si>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</si>
  <si>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</si>
  <si>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</si>
  <si>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</si>
  <si>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</si>
  <si>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</si>
  <si>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</si>
  <si>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</si>
  <si>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</si>
  <si>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</si>
  <si>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</si>
  <si>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</si>
  <si>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</si>
  <si>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</si>
  <si>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</si>
  <si>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</si>
  <si>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</si>
  <si>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</si>
  <si>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</si>
  <si>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</si>
  <si>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</si>
  <si>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</si>
  <si>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</si>
  <si>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</si>
  <si>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</si>
  <si>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</si>
  <si>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</si>
  <si>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</si>
  <si>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</si>
  <si>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</si>
  <si>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</si>
  <si>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</si>
  <si>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</si>
  <si>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</si>
  <si>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</si>
  <si>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</si>
  <si>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</si>
  <si>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</si>
  <si>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</si>
  <si>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</si>
  <si>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</si>
  <si>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</si>
  <si>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</si>
  <si>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</si>
  <si>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</si>
  <si>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</si>
  <si>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</si>
  <si>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</si>
  <si>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</si>
  <si>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</si>
  <si>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</si>
  <si>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</si>
  <si>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</si>
  <si>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</si>
  <si>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</si>
  <si>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</si>
  <si>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</si>
  <si>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</si>
  <si>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</si>
  <si>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</si>
  <si>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</si>
  <si>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</si>
  <si>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</si>
  <si>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</si>
  <si>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</si>
  <si>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</si>
  <si>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</si>
  <si>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</si>
  <si>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</si>
  <si>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</si>
  <si>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</si>
  <si>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</si>
  <si>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</si>
  <si>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</si>
  <si>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</si>
  <si>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</si>
  <si>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</si>
  <si>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</si>
  <si>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</si>
  <si>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</si>
  <si>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</si>
  <si>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</si>
  <si>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</si>
  <si>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</si>
  <si>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</si>
  <si>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</si>
  <si>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</si>
  <si>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</si>
  <si>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</si>
  <si>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</si>
  <si>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</si>
  <si>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</si>
  <si>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</si>
  <si>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</si>
  <si>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</si>
  <si>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</si>
  <si>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</si>
  <si>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</si>
  <si>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</si>
  <si>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</si>
  <si>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</si>
  <si>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</si>
  <si>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</si>
  <si>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</si>
  <si>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</si>
  <si>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</si>
  <si>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</si>
  <si>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</si>
  <si>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</si>
  <si>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</si>
  <si>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</si>
  <si>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</si>
  <si>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</si>
  <si>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</si>
  <si>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</si>
  <si>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</si>
  <si>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</si>
  <si>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</si>
  <si>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</si>
  <si>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</si>
  <si>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</si>
  <si>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</si>
  <si>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</si>
  <si>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</si>
  <si>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</si>
  <si>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</si>
  <si>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</si>
  <si>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</si>
  <si>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</si>
  <si>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</si>
  <si>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</si>
  <si>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</si>
  <si>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</si>
  <si>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</si>
  <si>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</si>
  <si>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</si>
  <si>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</si>
  <si>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</si>
  <si>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</si>
  <si>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</si>
  <si>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</si>
  <si>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</si>
  <si>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</si>
  <si>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</si>
  <si>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</si>
  <si>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</si>
  <si>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</si>
  <si>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</si>
  <si>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</si>
  <si>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</si>
  <si>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</si>
  <si>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</si>
  <si>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</si>
  <si>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</si>
  <si>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</si>
  <si>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</si>
  <si>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</si>
  <si>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</si>
  <si>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</si>
  <si>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</si>
  <si>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</si>
  <si>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</si>
  <si>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</si>
  <si>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</si>
  <si>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</si>
  <si>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</si>
  <si>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</si>
  <si>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</si>
  <si>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</si>
  <si>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</si>
  <si>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</si>
  <si>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</si>
  <si>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</si>
  <si>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</si>
  <si>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</si>
  <si>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</si>
  <si>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</si>
  <si>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</si>
  <si>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</si>
  <si>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</si>
  <si>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</si>
  <si>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</si>
  <si>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</si>
  <si>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</si>
  <si>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</si>
  <si>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</si>
  <si>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</si>
  <si>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</si>
  <si>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</si>
  <si>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</si>
  <si>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</si>
  <si>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</si>
  <si>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</si>
  <si>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</si>
  <si>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</si>
  <si>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</si>
  <si>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</si>
  <si>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</si>
  <si>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</si>
  <si>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</si>
  <si>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</si>
  <si>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</si>
  <si>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</si>
  <si>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</si>
  <si>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</si>
  <si>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</si>
  <si>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</si>
  <si>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</si>
  <si>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</si>
  <si>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</si>
  <si>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</si>
  <si>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</si>
  <si>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</si>
  <si>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</si>
  <si>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</si>
  <si>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</si>
  <si>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</si>
  <si>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</si>
  <si>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</si>
  <si>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</si>
  <si>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</si>
  <si>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</si>
  <si>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</si>
  <si>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</si>
  <si>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</si>
  <si>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</si>
  <si>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</si>
  <si>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</si>
  <si>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</si>
  <si>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</si>
  <si>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</si>
  <si>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</si>
  <si>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</si>
  <si>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</si>
  <si>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</si>
  <si>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</si>
  <si>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</si>
  <si>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</si>
  <si>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</si>
  <si>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</si>
  <si>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</si>
  <si>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</si>
  <si>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</si>
  <si>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</si>
  <si>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</si>
  <si>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</si>
  <si>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</si>
  <si>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</si>
  <si>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</si>
  <si>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</si>
  <si>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</si>
  <si>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</si>
  <si>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</si>
  <si>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</si>
  <si>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</si>
  <si>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</si>
  <si>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</si>
  <si>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</si>
  <si>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</si>
  <si>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</si>
  <si>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</si>
  <si>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</si>
  <si>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</si>
  <si>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</si>
  <si>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</si>
  <si>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</si>
  <si>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</si>
  <si>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</si>
  <si>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</si>
  <si>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</si>
  <si>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</si>
  <si>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</si>
  <si>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</si>
  <si>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</si>
  <si>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</si>
  <si>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</si>
  <si>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</si>
  <si>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</si>
  <si>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</si>
  <si>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</si>
  <si>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</si>
  <si>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</si>
  <si>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</si>
  <si>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</si>
  <si>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</si>
  <si>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</si>
  <si>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</si>
  <si>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</si>
  <si>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</si>
  <si>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</si>
  <si>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</si>
  <si>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</si>
  <si>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</si>
  <si>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</si>
  <si>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</si>
  <si>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</si>
  <si>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</si>
  <si>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</si>
  <si>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</si>
  <si>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</si>
  <si>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</si>
  <si>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</si>
  <si>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</si>
  <si>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</si>
  <si>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</si>
  <si>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</si>
  <si>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</si>
  <si>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</si>
  <si>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</si>
  <si>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</si>
  <si>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</si>
  <si>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</si>
  <si>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</si>
  <si>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</si>
  <si>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</si>
  <si>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</si>
  <si>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</si>
  <si>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</si>
  <si>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</si>
  <si>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</si>
  <si>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</si>
  <si>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</si>
  <si>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</si>
  <si>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</si>
  <si>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</si>
  <si>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</si>
  <si>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</si>
  <si>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</si>
  <si>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</si>
  <si>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</si>
  <si>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</si>
  <si>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</si>
  <si>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</si>
  <si>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</si>
  <si>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</si>
  <si>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</si>
  <si>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</si>
  <si>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</si>
  <si>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</si>
  <si>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</si>
  <si>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</si>
  <si>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</si>
  <si>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</si>
  <si>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</si>
  <si>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</si>
  <si>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</si>
  <si>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</si>
  <si>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</si>
  <si>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</si>
  <si>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</si>
  <si>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</si>
  <si>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</si>
  <si>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</si>
  <si>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</si>
  <si>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</si>
  <si>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</si>
  <si>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</si>
  <si>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</si>
  <si>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</si>
  <si>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</si>
  <si>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</si>
  <si>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</si>
  <si>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</si>
  <si>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</si>
  <si>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</si>
  <si>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</si>
  <si>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</si>
  <si>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</si>
  <si>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</si>
  <si>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</si>
  <si>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</si>
  <si>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</si>
  <si>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</si>
  <si>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</si>
  <si>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</si>
  <si>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</si>
  <si>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</si>
  <si>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</si>
  <si>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</si>
  <si>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</si>
  <si>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</si>
  <si>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</si>
  <si>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</si>
  <si>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</si>
  <si>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</si>
  <si>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</si>
  <si>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</si>
  <si>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</si>
  <si>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</si>
  <si>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</si>
  <si>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</si>
  <si>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</si>
  <si>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</si>
  <si>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</si>
  <si>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</si>
  <si>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</si>
  <si>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</si>
  <si>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</si>
  <si>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</si>
  <si>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</si>
  <si>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</si>
  <si>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</si>
  <si>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</si>
  <si>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</si>
  <si>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</si>
  <si>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</si>
  <si>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</si>
  <si>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</si>
  <si>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</si>
  <si>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</si>
  <si>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</si>
  <si>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</si>
  <si>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</si>
  <si>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</si>
  <si>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</si>
  <si>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</si>
  <si>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</si>
  <si>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</si>
  <si>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</si>
  <si>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</si>
  <si>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</si>
  <si>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</si>
  <si>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</si>
  <si>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</si>
  <si>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</si>
  <si>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</si>
  <si>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</si>
  <si>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</si>
  <si>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</si>
  <si>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</si>
  <si>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</si>
  <si>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</si>
  <si>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</si>
  <si>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</si>
  <si>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</si>
  <si>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</si>
  <si>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</si>
  <si>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</si>
  <si>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</si>
  <si>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</si>
  <si>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</si>
  <si>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</si>
  <si>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</si>
  <si>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</si>
  <si>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</si>
  <si>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</si>
  <si>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</si>
  <si>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</si>
  <si>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</si>
  <si>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</si>
  <si>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</si>
  <si>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</si>
  <si>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</si>
  <si>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</si>
  <si>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</si>
  <si>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</si>
  <si>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</si>
  <si>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</si>
  <si>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</si>
  <si>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</si>
  <si>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</si>
  <si>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</si>
  <si>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</si>
  <si>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</si>
  <si>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</si>
  <si>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</si>
  <si>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</si>
  <si>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</si>
  <si>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</si>
  <si>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</si>
  <si>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</si>
  <si>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</si>
  <si>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</si>
  <si>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</si>
  <si>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</si>
  <si>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</si>
  <si>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</si>
  <si>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</si>
  <si>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</si>
  <si>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</si>
  <si>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</si>
  <si>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</si>
  <si>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</si>
  <si>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</si>
  <si>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</si>
  <si>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</si>
  <si>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</si>
  <si>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</si>
  <si>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</si>
  <si>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</si>
  <si>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</si>
  <si>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</si>
  <si>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</si>
  <si>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</si>
  <si>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</si>
  <si>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</si>
  <si>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</si>
  <si>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</si>
  <si>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</si>
  <si>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</si>
  <si>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</si>
  <si>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</si>
  <si>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</si>
  <si>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</si>
  <si>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</si>
  <si>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</si>
  <si>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</si>
  <si>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</si>
  <si>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</si>
  <si>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</si>
  <si>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</si>
  <si>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</si>
  <si>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</si>
  <si>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</si>
  <si>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</si>
  <si>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</si>
  <si>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</si>
  <si>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</si>
  <si>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</si>
  <si>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</si>
  <si>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</si>
  <si>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</si>
  <si>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</si>
  <si>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</si>
  <si>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</si>
  <si>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</si>
  <si>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</si>
  <si>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</si>
  <si>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</si>
  <si>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</si>
  <si>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</si>
  <si>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</si>
  <si>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</si>
  <si>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</si>
  <si>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</si>
  <si>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</si>
  <si>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</si>
  <si>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</si>
  <si>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</si>
  <si>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</si>
  <si>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</si>
  <si>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</si>
  <si>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</si>
  <si>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</si>
  <si>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</si>
  <si>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</si>
  <si>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</si>
  <si>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</si>
  <si>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</si>
  <si>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</si>
  <si>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</si>
  <si>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</si>
  <si>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</si>
  <si>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</si>
  <si>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</si>
  <si>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</si>
  <si>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</si>
  <si>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</si>
  <si>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</si>
  <si>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</si>
  <si>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</si>
  <si>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</si>
  <si>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</si>
  <si>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</si>
  <si>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</si>
  <si>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</si>
  <si>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</si>
  <si>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</si>
  <si>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</si>
  <si>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</si>
  <si>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</si>
  <si>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</si>
  <si>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</si>
  <si>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</si>
  <si>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</si>
  <si>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</si>
  <si>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</si>
  <si>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</si>
  <si>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</si>
  <si>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</si>
  <si>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</si>
  <si>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</si>
  <si>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</si>
  <si>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</si>
  <si>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</si>
  <si>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</si>
  <si>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</si>
  <si>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</si>
  <si>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</si>
  <si>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</si>
  <si>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</si>
  <si>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</si>
  <si>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</si>
  <si>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</si>
  <si>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</si>
  <si>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</si>
  <si>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</si>
  <si>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</si>
  <si>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</si>
  <si>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</si>
  <si>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</si>
  <si>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</si>
  <si>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</si>
  <si>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</si>
  <si>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</si>
  <si>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</si>
  <si>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</si>
  <si>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</si>
  <si>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</si>
  <si>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</si>
  <si>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</si>
  <si>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</si>
  <si>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</si>
  <si>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</si>
  <si>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</si>
  <si>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</si>
  <si>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</si>
  <si>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</si>
  <si>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</si>
  <si>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</si>
  <si>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</si>
  <si>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</si>
  <si>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</si>
  <si>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</si>
  <si>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</si>
  <si>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</si>
  <si>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</si>
  <si>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</si>
  <si>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</si>
  <si>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</si>
  <si>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</si>
  <si>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</si>
  <si>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</si>
  <si>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</si>
  <si>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</si>
  <si>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</si>
  <si>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</si>
  <si>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</si>
  <si>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</si>
  <si>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</si>
  <si>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</si>
  <si>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</si>
  <si>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</si>
  <si>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</si>
  <si>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</si>
  <si>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</si>
  <si>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</si>
  <si>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</si>
  <si>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</si>
  <si>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</si>
  <si>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</si>
  <si>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</si>
  <si>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</si>
  <si>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</si>
  <si>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</si>
  <si>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</si>
  <si>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</si>
  <si>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</si>
  <si>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</si>
  <si>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</si>
  <si>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</si>
  <si>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</si>
  <si>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</si>
  <si>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</si>
  <si>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</si>
  <si>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</si>
  <si>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</si>
  <si>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</si>
  <si>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</si>
  <si>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</si>
  <si>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</si>
  <si>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</si>
  <si>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</si>
  <si>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</si>
  <si>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</si>
  <si>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</si>
  <si>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</si>
  <si>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</si>
  <si>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</si>
  <si>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</si>
  <si>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</si>
  <si>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</si>
  <si>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</si>
  <si>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</si>
  <si>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</si>
  <si>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</si>
  <si>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</si>
  <si>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</si>
  <si>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</si>
  <si>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</si>
  <si>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</si>
  <si>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</si>
  <si>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</si>
  <si>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</si>
  <si>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</si>
  <si>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</si>
  <si>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</si>
  <si>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</si>
  <si>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</si>
  <si>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</si>
  <si>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</si>
  <si>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</si>
  <si>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</si>
  <si>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</si>
  <si>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</si>
  <si>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</si>
  <si>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</si>
  <si>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</si>
  <si>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</si>
  <si>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</si>
  <si>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</si>
  <si>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</si>
  <si>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</si>
  <si>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</si>
  <si>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</si>
  <si>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</si>
  <si>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</si>
  <si>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</si>
  <si>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</si>
  <si>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</si>
  <si>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</si>
  <si>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</si>
  <si>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</si>
  <si>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</si>
  <si>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</si>
  <si>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</si>
  <si>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</si>
  <si>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</si>
  <si>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</si>
  <si>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</si>
  <si>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</si>
  <si>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</si>
  <si>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</si>
  <si>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</si>
  <si>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</si>
  <si>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</si>
  <si>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</si>
  <si>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</si>
  <si>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</si>
  <si>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</si>
  <si>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</si>
  <si>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</si>
  <si>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</si>
  <si>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</si>
  <si>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</si>
  <si>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</si>
  <si>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</si>
  <si>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</si>
  <si>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</si>
  <si>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</si>
  <si>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</si>
  <si>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</si>
  <si>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</si>
  <si>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</si>
  <si>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</si>
  <si>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</si>
  <si>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</si>
  <si>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</si>
  <si>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</si>
  <si>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</si>
  <si>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</si>
  <si>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</si>
  <si>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</si>
  <si>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</si>
  <si>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</si>
  <si>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</si>
  <si>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</si>
  <si>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</si>
  <si>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</si>
  <si>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</si>
  <si>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</si>
  <si>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</si>
  <si>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</si>
  <si>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</si>
  <si>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</si>
  <si>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</si>
  <si>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</si>
  <si>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</si>
  <si>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</si>
  <si>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</si>
  <si>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</si>
  <si>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</si>
  <si>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</si>
  <si>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</si>
  <si>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</si>
  <si>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</si>
  <si>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</si>
  <si>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</si>
  <si>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</si>
  <si>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</si>
  <si>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</si>
  <si>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</si>
  <si>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</si>
  <si>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</si>
  <si>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</si>
  <si>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</si>
  <si>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</si>
  <si>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</si>
  <si>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</si>
  <si>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</si>
  <si>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</si>
  <si>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</si>
  <si>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</si>
  <si>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</si>
  <si>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</si>
  <si>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</si>
  <si>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</si>
  <si>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</si>
  <si>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</si>
  <si>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</si>
  <si>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</si>
  <si>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</si>
  <si>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</si>
  <si>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</si>
  <si>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</si>
  <si>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</si>
  <si>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</si>
  <si>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</si>
  <si>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</si>
  <si>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</si>
  <si>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</si>
  <si>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</si>
  <si>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</si>
  <si>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</si>
  <si>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</si>
  <si>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</si>
  <si>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</si>
  <si>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</si>
  <si>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</si>
  <si>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</si>
  <si>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</si>
  <si>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</si>
  <si>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</si>
  <si>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</si>
  <si>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</si>
  <si>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</si>
  <si>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</si>
  <si>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</si>
  <si>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</si>
  <si>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</si>
  <si>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</si>
  <si>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</si>
  <si>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</si>
  <si>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</si>
  <si>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</si>
  <si>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</si>
  <si>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</si>
  <si>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</si>
  <si>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</si>
  <si>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</si>
  <si>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</si>
  <si>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</si>
  <si>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</si>
  <si>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</si>
  <si>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</si>
  <si>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</si>
  <si>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</si>
  <si>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</si>
  <si>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</si>
  <si>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</si>
  <si>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</si>
  <si>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</si>
  <si>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</si>
  <si>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</si>
  <si>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</si>
  <si>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</si>
  <si>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</si>
  <si>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</si>
  <si>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</si>
  <si>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</si>
  <si>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</si>
  <si>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</si>
  <si>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</si>
  <si>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</si>
  <si>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</si>
  <si>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</si>
  <si>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</si>
  <si>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</si>
  <si>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</si>
  <si>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</si>
  <si>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</si>
  <si>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</si>
  <si>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</si>
  <si>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</si>
  <si>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</si>
  <si>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</si>
  <si>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</si>
  <si>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</si>
  <si>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</si>
  <si>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</si>
  <si>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</si>
  <si>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</si>
  <si>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</si>
  <si>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</si>
  <si>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</si>
  <si>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</si>
  <si>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</si>
  <si>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</si>
  <si>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</si>
  <si>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</si>
  <si>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</si>
  <si>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</si>
  <si>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</si>
  <si>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</si>
  <si>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</si>
  <si>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</si>
  <si>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</si>
  <si>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</si>
  <si>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</si>
  <si>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</si>
  <si>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</si>
  <si>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</si>
  <si>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</si>
  <si>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</si>
  <si>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</si>
  <si>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</si>
  <si>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</si>
  <si>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</si>
  <si>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</si>
  <si>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</si>
  <si>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</si>
  <si>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</si>
  <si>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</si>
  <si>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</si>
  <si>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</si>
  <si>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</si>
  <si>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</si>
  <si>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</si>
  <si>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</si>
  <si>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</si>
  <si>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</si>
  <si>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</si>
  <si>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</si>
  <si>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</si>
  <si>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</si>
  <si>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</si>
  <si>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</si>
  <si>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</si>
  <si>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</si>
  <si>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</si>
  <si>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</si>
  <si>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</si>
  <si>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</si>
  <si>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</si>
  <si>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</si>
  <si>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</si>
  <si>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</si>
  <si>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</si>
  <si>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</si>
  <si>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</si>
  <si>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</si>
  <si>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</si>
  <si>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</si>
  <si>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</si>
  <si>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</si>
  <si>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</si>
  <si>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</si>
  <si>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</si>
  <si>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</si>
  <si>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</si>
  <si>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</si>
  <si>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</si>
  <si>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</si>
  <si>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</si>
  <si>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</si>
  <si>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</si>
  <si>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</si>
  <si>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</si>
  <si>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</si>
  <si>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</si>
  <si>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</si>
  <si>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</si>
  <si>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</si>
  <si>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</si>
  <si>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</si>
  <si>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</si>
  <si>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</si>
  <si>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</si>
  <si>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</si>
  <si>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</si>
  <si>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</si>
  <si>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</si>
  <si>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</si>
  <si>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</si>
  <si>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</si>
  <si>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</si>
  <si>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</si>
  <si>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</si>
  <si>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</si>
  <si>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</si>
  <si>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</si>
  <si>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</si>
  <si>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</si>
  <si>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</si>
  <si>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</si>
  <si>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</si>
  <si>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</si>
  <si>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</si>
  <si>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</si>
  <si>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</si>
  <si>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</si>
  <si>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</si>
  <si>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</si>
  <si>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</si>
  <si>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</si>
  <si>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</si>
  <si>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</si>
  <si>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</si>
  <si>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</si>
  <si>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</si>
  <si>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</si>
  <si>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</si>
  <si>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</si>
  <si>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</si>
  <si>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</si>
  <si>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</si>
  <si>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</si>
  <si>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</si>
  <si>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</si>
  <si>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</si>
  <si>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</si>
  <si>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</si>
  <si>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</si>
  <si>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</si>
  <si>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</si>
  <si>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</si>
  <si>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</si>
  <si>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</si>
  <si>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</si>
  <si>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</si>
  <si>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</si>
  <si>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</si>
  <si>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</si>
  <si>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</si>
  <si>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</si>
  <si>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</si>
  <si>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</si>
  <si>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</si>
  <si>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</si>
  <si>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</si>
  <si>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</si>
  <si>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</si>
  <si>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</si>
  <si>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</si>
  <si>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</si>
  <si>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</si>
  <si>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</si>
  <si>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</si>
  <si>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</si>
  <si>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</si>
  <si>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</si>
  <si>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</si>
  <si>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</si>
  <si>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</si>
  <si>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</si>
  <si>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</si>
  <si>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</si>
  <si>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</si>
  <si>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</si>
  <si>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</si>
  <si>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</si>
  <si>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</si>
  <si>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</si>
  <si>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</si>
  <si>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</si>
  <si>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</si>
  <si>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</si>
  <si>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</si>
  <si>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</si>
  <si>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</si>
  <si>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</si>
  <si>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</si>
  <si>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</si>
  <si>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</si>
  <si>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</si>
  <si>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</si>
  <si>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</si>
  <si>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</si>
  <si>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</si>
  <si>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</si>
  <si>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</si>
  <si>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</si>
  <si>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</si>
  <si>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</si>
  <si>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</si>
  <si>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</si>
  <si>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</si>
  <si>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</si>
  <si>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</si>
  <si>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</si>
  <si>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</si>
  <si>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</si>
  <si>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</si>
  <si>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</si>
  <si>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</si>
  <si>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</si>
  <si>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</si>
  <si>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</si>
  <si>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</si>
  <si>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</si>
  <si>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</si>
  <si>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</si>
  <si>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</si>
  <si>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</si>
  <si>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</si>
  <si>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</si>
  <si>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</si>
  <si>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</si>
  <si>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</si>
  <si>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</si>
  <si>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</si>
  <si>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</si>
  <si>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</si>
  <si>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</si>
  <si>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</si>
  <si>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</si>
  <si>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</si>
  <si>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</si>
  <si>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</si>
  <si>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</si>
  <si>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</si>
  <si>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</si>
  <si>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</si>
  <si>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</si>
  <si>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</si>
  <si>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</si>
  <si>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</si>
  <si>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</si>
  <si>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</si>
  <si>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</si>
  <si>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</si>
  <si>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</si>
  <si>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</si>
  <si>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</si>
  <si>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</si>
  <si>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</si>
  <si>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</si>
  <si>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</si>
  <si>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</si>
  <si>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</si>
  <si>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</si>
  <si>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</si>
  <si>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</si>
  <si>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</si>
  <si>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</si>
  <si>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</si>
  <si>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</si>
  <si>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</si>
  <si>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</si>
  <si>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</si>
  <si>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</si>
  <si>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</si>
  <si>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</si>
  <si>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</si>
  <si>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</si>
  <si>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</si>
  <si>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</si>
  <si>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</si>
  <si>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</si>
  <si>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</si>
  <si>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</si>
  <si>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</si>
  <si>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</si>
  <si>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</si>
  <si>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</si>
  <si>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</si>
  <si>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</si>
  <si>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</si>
  <si>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</si>
  <si>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</si>
  <si>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</si>
  <si>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</si>
  <si>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</si>
  <si>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</si>
  <si>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</si>
  <si>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</si>
  <si>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</si>
  <si>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</si>
  <si>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</si>
  <si>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</si>
  <si>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</si>
  <si>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</si>
  <si>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</si>
  <si>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</si>
  <si>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</si>
  <si>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</si>
  <si>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</si>
  <si>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</si>
  <si>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</si>
  <si>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</si>
  <si>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</si>
  <si>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</si>
  <si>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</si>
  <si>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</si>
  <si>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</si>
  <si>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</si>
  <si>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</si>
  <si>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</si>
  <si>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</si>
  <si>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</si>
  <si>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</si>
  <si>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</si>
  <si>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</si>
  <si>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</si>
  <si>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</si>
  <si>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</si>
  <si>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</si>
  <si>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</si>
  <si>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</si>
  <si>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</si>
  <si>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</si>
  <si>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</si>
  <si>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</si>
  <si>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</si>
  <si>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</si>
  <si>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</si>
  <si>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</si>
  <si>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</si>
  <si>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</si>
  <si>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</si>
  <si>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</si>
  <si>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</si>
  <si>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</si>
  <si>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</si>
  <si>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</si>
  <si>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</si>
  <si>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</si>
  <si>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</si>
  <si>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</si>
  <si>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</si>
  <si>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</si>
  <si>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</si>
  <si>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</si>
  <si>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</si>
  <si>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</si>
  <si>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</si>
  <si>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</si>
  <si>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</si>
  <si>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</si>
  <si>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</si>
  <si>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</si>
  <si>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</si>
  <si>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</si>
  <si>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</si>
  <si>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</si>
  <si>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</si>
  <si>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</si>
  <si>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</si>
  <si>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</si>
  <si>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</si>
  <si>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</si>
  <si>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</si>
  <si>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</si>
  <si>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</si>
  <si>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</si>
  <si>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</si>
  <si>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</si>
  <si>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</si>
  <si>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</si>
  <si>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</si>
  <si>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</si>
  <si>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</si>
  <si>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</si>
  <si>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</si>
  <si>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</si>
  <si>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</si>
  <si>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</si>
  <si>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</si>
  <si>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</si>
  <si>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</si>
  <si>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</si>
  <si>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</si>
  <si>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</si>
  <si>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</si>
  <si>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</si>
  <si>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</si>
  <si>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</si>
  <si>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</si>
  <si>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</si>
  <si>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</si>
  <si>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</si>
  <si>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</si>
  <si>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</si>
  <si>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</si>
  <si>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</si>
  <si>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</si>
  <si>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</si>
  <si>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</si>
  <si>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</si>
  <si>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</si>
  <si>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</si>
  <si>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</si>
  <si>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</si>
  <si>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</si>
  <si>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</si>
  <si>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</si>
  <si>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</si>
  <si>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</si>
  <si>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</si>
  <si>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</si>
  <si>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</si>
  <si>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</si>
  <si>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</si>
  <si>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</si>
  <si>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</si>
  <si>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</si>
  <si>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</si>
  <si>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</si>
  <si>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</si>
  <si>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</si>
  <si>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</si>
  <si>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</si>
  <si>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</si>
  <si>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</si>
  <si>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</si>
  <si>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</si>
  <si>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</si>
  <si>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</si>
  <si>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</si>
  <si>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</si>
  <si>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</si>
  <si>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</si>
  <si>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</si>
  <si>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</si>
  <si>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</si>
  <si>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</si>
  <si>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</si>
  <si>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</si>
  <si>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</si>
  <si>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</si>
  <si>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</si>
  <si>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</si>
  <si>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</si>
  <si>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</si>
  <si>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</si>
  <si>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</si>
  <si>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</si>
  <si>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</si>
  <si>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</si>
  <si>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</si>
  <si>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</si>
  <si>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</si>
  <si>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</si>
  <si>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</si>
  <si>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</si>
  <si>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</si>
  <si>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</si>
  <si>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</si>
  <si>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</si>
  <si>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</si>
  <si>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</si>
  <si>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</si>
  <si>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</si>
  <si>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</si>
  <si>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</si>
  <si>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</si>
  <si>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</si>
  <si>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</si>
  <si>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</si>
  <si>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</si>
  <si>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</si>
  <si>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</si>
  <si>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</si>
  <si>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</si>
  <si>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</si>
  <si>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</si>
  <si>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</si>
  <si>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</si>
  <si>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</si>
  <si>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</si>
  <si>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</si>
  <si>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</si>
  <si>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</si>
  <si>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</si>
  <si>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</si>
  <si>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</si>
  <si>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</si>
  <si>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</si>
  <si>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</si>
  <si>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</si>
  <si>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</si>
  <si>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</si>
  <si>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</si>
  <si>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</si>
  <si>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</si>
  <si>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</si>
  <si>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</si>
  <si>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</si>
  <si>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</si>
  <si>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</si>
  <si>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</si>
  <si>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</si>
  <si>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</si>
  <si>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</si>
  <si>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</si>
  <si>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</si>
  <si>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</si>
  <si>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</si>
  <si>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</si>
  <si>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</si>
  <si>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</si>
  <si>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</si>
  <si>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</si>
  <si>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</si>
  <si>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</si>
  <si>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</si>
  <si>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</si>
  <si>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</si>
  <si>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</si>
  <si>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</si>
  <si>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</si>
  <si>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</si>
  <si>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</si>
  <si>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</si>
  <si>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</si>
  <si>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</si>
  <si>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</si>
  <si>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</si>
  <si>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</si>
  <si>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</si>
  <si>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</si>
  <si>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</si>
  <si>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</si>
  <si>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</si>
  <si>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</si>
  <si>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</si>
  <si>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</si>
  <si>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</si>
  <si>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</si>
  <si>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</si>
  <si>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</si>
  <si>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</si>
  <si>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</si>
  <si>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</si>
  <si>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</si>
  <si>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</si>
  <si>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</si>
  <si>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</si>
  <si>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</si>
  <si>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</si>
  <si>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</si>
  <si>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</si>
  <si>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</si>
  <si>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</si>
  <si>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</si>
  <si>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</si>
  <si>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</si>
  <si>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</si>
  <si>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</si>
  <si>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</si>
  <si>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</si>
  <si>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</si>
  <si>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</si>
  <si>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</si>
  <si>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</si>
  <si>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</si>
  <si>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</si>
  <si>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</si>
  <si>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</si>
  <si>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</si>
  <si>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</si>
  <si>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</si>
  <si>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</si>
  <si>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</si>
  <si>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</si>
  <si>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</si>
  <si>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</si>
  <si>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</si>
  <si>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</si>
  <si>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</si>
  <si>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</si>
  <si>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</si>
  <si>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</si>
  <si>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</si>
  <si>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</si>
  <si>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</si>
  <si>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</si>
  <si>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</si>
  <si>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</si>
  <si>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</si>
  <si>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</si>
  <si>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</si>
  <si>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</si>
  <si>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</si>
  <si>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</si>
  <si>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</si>
  <si>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</si>
  <si>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</si>
  <si>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</si>
  <si>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</si>
  <si>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</si>
  <si>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</si>
  <si>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</si>
  <si>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</si>
  <si>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</si>
  <si>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</si>
  <si>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</si>
  <si>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</si>
  <si>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</si>
  <si>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</si>
  <si>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</si>
  <si>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</si>
  <si>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</si>
  <si>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</si>
  <si>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</si>
  <si>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</si>
  <si>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</si>
  <si>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</si>
  <si>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</si>
  <si>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</si>
  <si>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a</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</si>
  <si>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</si>
  <si>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</si>
  <si>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</si>
  <si>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</si>
  <si>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</si>
  <si>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</si>
  <si>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</si>
  <si>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</si>
  <si>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</si>
  <si>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</si>
  <si>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</si>
  <si>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</si>
  <si>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</si>
  <si>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</si>
  <si>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</si>
  <si>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</si>
  <si>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</si>
  <si>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</si>
  <si>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</si>
  <si>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</si>
  <si>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</si>
  <si>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</si>
  <si>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</si>
  <si>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</si>
  <si>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</si>
  <si>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</si>
  <si>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</si>
  <si>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</si>
  <si>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</si>
  <si>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</si>
  <si>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</si>
  <si>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</si>
  <si>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</si>
  <si>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</si>
  <si>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</si>
  <si>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</si>
  <si>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</si>
  <si>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</si>
  <si>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</si>
  <si>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</si>
  <si>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</si>
  <si>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</si>
  <si>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</si>
  <si>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</si>
  <si>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</si>
  <si>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</si>
  <si>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</si>
  <si>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</si>
  <si>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</si>
  <si>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</si>
  <si>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</si>
  <si>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</si>
  <si>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Count of state</t>
  </si>
  <si>
    <t>Column Labels</t>
  </si>
  <si>
    <t>Grand Total</t>
  </si>
  <si>
    <t>Row Labels</t>
  </si>
  <si>
    <t>(All)</t>
  </si>
  <si>
    <t>Date created conversion</t>
  </si>
  <si>
    <t>Date ended conversion</t>
  </si>
  <si>
    <t>years</t>
  </si>
  <si>
    <t>Jan</t>
  </si>
  <si>
    <t>Feb</t>
  </si>
  <si>
    <t>Mar</t>
  </si>
  <si>
    <t>Apr</t>
  </si>
  <si>
    <t>May</t>
  </si>
  <si>
    <t>Jun</t>
  </si>
  <si>
    <t>Jul</t>
  </si>
  <si>
    <t>Aug</t>
  </si>
  <si>
    <t>Sep</t>
  </si>
  <si>
    <t>Oct</t>
  </si>
  <si>
    <t>Nov</t>
  </si>
  <si>
    <t>Dec</t>
  </si>
  <si>
    <t>Goal</t>
  </si>
  <si>
    <t>Number Successful</t>
  </si>
  <si>
    <t>Number Failed</t>
  </si>
  <si>
    <t>Total Projects</t>
  </si>
  <si>
    <t>Percentage Cancelled</t>
  </si>
  <si>
    <t>Percentage Successful</t>
  </si>
  <si>
    <t>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</si>
  <si>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</si>
  <si>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</si>
  <si>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</si>
  <si>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</si>
  <si>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</si>
  <si>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</si>
  <si>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</si>
  <si>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</si>
  <si>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</si>
  <si>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</si>
  <si>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</si>
  <si>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</si>
  <si>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Canceled</t>
  </si>
  <si>
    <t>outcome</t>
  </si>
  <si>
    <t>backers count</t>
  </si>
  <si>
    <t>backs count</t>
  </si>
  <si>
    <t>unsuccessful</t>
  </si>
  <si>
    <t>mean</t>
  </si>
  <si>
    <t>median</t>
  </si>
  <si>
    <t>min</t>
  </si>
  <si>
    <t>max</t>
  </si>
  <si>
    <t>variance</t>
  </si>
  <si>
    <t>std 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</si>
</sst>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0.0%"/>
  </numFmts>
  <fonts count="3" x14ac:knownFonts="1">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0" fontId="1" fillId="0" borderId="0" xfId="0" applyFont="1" applyAlignment="1">
      <alignment horizontal="center" vertical="center"/>
    </xf>
    <xf numFmtId="0" fontId="0" fillId="0" borderId="0" xfId="0" applyAlignment="1">
      <alignment horizontal="center"/>
    </xf>
    <xf numFmtId="0" fontId="2" fillId="0" borderId="0" xfId="0" applyFont="1" applyAlignment="1">
      <alignment horizontal="center"/>
    </xf>
    <xf numFmtId="0" fontId="2" fillId="0" borderId="0" xfId="0" applyFont="1" applyAlignment="1">
      <alignment horizontal="center" vertical="center"/>
    </xf>
    <xf numFmtId="9" fontId="0" fillId="0" borderId="0" xfId="0" applyNumberFormat="1"/>
    <xf numFmtId="165" fontId="2" fillId="0" borderId="0" xfId="0" applyNumberFormat="1" applyFont="1" applyAlignment="1">
      <alignment horizontal="center" vertical="center"/>
    </xf>
    <xf numFmtId="165" fontId="0" fillId="0" borderId="0" xfId="0" applyNumberFormat="1"/>
  </cellXfs>
  <cellStyles count="1">
    <cellStyle name="Normal" xfId="0" builtinId="0"/>
  </cellStyles>
  <dxfs count="5">
    <dxf>
      <fill>
        <patternFill>
          <bgColor rgb="FF92D050"/>
        </patternFill>
      </fill>
    </dxf>
    <dxf>
      <fill>
        <patternFill>
          <bgColor theme="9" tint="-0.499984740745262"/>
        </patternFill>
      </fill>
    </dxf>
    <dxf>
      <fill>
        <patternFill>
          <bgColor rgb="FF92D05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[Assignment_1_HanYang_ver2.xlsx]Sheet2!PivotTable2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9210557411565E-2"/>
          <c:y val="2.097902097902098E-2"/>
          <c:w val="0.86379832636882192"/>
          <c:h val="0.79482866215149683"/>
        </c:manualLayout>
      </c:layout>
      <c:barChart>
        <c:barDir val="col"/>
        <c:grouping val="stacked"/>
        <c:varyColors val="0"/>
        <c:ser>
          <c:idx val="0"/>
          <c:order val="0"/>
          <c:tx>
            <c:strRef>
              <c:f>Sheet2!$B$4:$B$5</c:f>
              <c:strCache>
                <c:ptCount val="1"/>
                <c:pt idx="0">
                  <c:v>successful</c:v>
                </c:pt>
              </c:strCache>
            </c:strRef>
          </c:tx>
          <c:spPr>
            <a:solidFill>
              <a:schemeClr val="accent6"/>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E5C-8247-B3DD-32F309F4B158}"/>
            </c:ext>
          </c:extLst>
        </c:ser>
        <c:ser>
          <c:idx val="1"/>
          <c:order val="1"/>
          <c:tx>
            <c:strRef>
              <c:f>Sheet2!$C$4:$C$5</c:f>
              <c:strCache>
                <c:ptCount val="1"/>
                <c:pt idx="0">
                  <c:v>failed</c:v>
                </c:pt>
              </c:strCache>
            </c:strRef>
          </c:tx>
          <c:spPr>
            <a:solidFill>
              <a:schemeClr val="accent5"/>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E5C-8247-B3DD-32F309F4B158}"/>
            </c:ext>
          </c:extLst>
        </c:ser>
        <c:ser>
          <c:idx val="2"/>
          <c:order val="2"/>
          <c:tx>
            <c:strRef>
              <c:f>Sheet2!$D$4:$D$5</c:f>
              <c:strCache>
                <c:ptCount val="1"/>
                <c:pt idx="0">
                  <c:v>canceled</c:v>
                </c:pt>
              </c:strCache>
            </c:strRef>
          </c:tx>
          <c:spPr>
            <a:solidFill>
              <a:schemeClr val="accent4"/>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FE5C-8247-B3DD-32F309F4B158}"/>
            </c:ext>
          </c:extLst>
        </c:ser>
        <c:ser>
          <c:idx val="3"/>
          <c:order val="3"/>
          <c:tx>
            <c:strRef>
              <c:f>Sheet2!$E$4:$E$5</c:f>
              <c:strCache>
                <c:ptCount val="1"/>
                <c:pt idx="0">
                  <c:v>live</c:v>
                </c:pt>
              </c:strCache>
            </c:strRef>
          </c:tx>
          <c:spPr>
            <a:solidFill>
              <a:schemeClr val="accent6">
                <a:lumMod val="60000"/>
              </a:schemeClr>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FE5C-8247-B3DD-32F309F4B158}"/>
            </c:ext>
          </c:extLst>
        </c:ser>
        <c:dLbls>
          <c:showLegendKey val="0"/>
          <c:showVal val="0"/>
          <c:showCatName val="0"/>
          <c:showSerName val="0"/>
          <c:showPercent val="0"/>
          <c:showBubbleSize val="0"/>
        </c:dLbls>
        <c:gapWidth val="219"/>
        <c:overlap val="100"/>
        <c:axId val="51763215"/>
        <c:axId val="51955775"/>
      </c:barChart>
      <c:catAx>
        <c:axId val="5176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75"/>
        <c:crosses val="autoZero"/>
        <c:auto val="1"/>
        <c:lblAlgn val="ctr"/>
        <c:lblOffset val="100"/>
        <c:noMultiLvlLbl val="0"/>
      </c:catAx>
      <c:valAx>
        <c:axId val="5195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[Assignment_1_HanYang_ver2.xlsx]Sheet3!PivotTable3</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28221029893387E-2"/>
          <c:y val="2.3923444976076555E-2"/>
          <c:w val="0.83193319861565973"/>
          <c:h val="0.91818596240063288"/>
        </c:manualLayout>
      </c:layout>
      <c:lineChart>
        <c:grouping val="standard"/>
        <c:varyColors val="0"/>
        <c:ser>
          <c:idx val="0"/>
          <c:order val="0"/>
          <c:tx>
            <c:strRef>
              <c:f>Sheet3!$B$5:$B$6</c:f>
              <c:strCache>
                <c:ptCount val="1"/>
                <c:pt idx="0">
                  <c:v>successful</c:v>
                </c:pt>
              </c:strCache>
            </c:strRef>
          </c:tx>
          <c:spPr>
            <a:ln w="28575" cap="rnd">
              <a:solidFill>
                <a:schemeClr val="accent6"/>
              </a:solidFill>
              <a:round/>
            </a:ln>
            <a:effectLst/>
          </c:spPr>
          <c:marker>
            <c:symbol val="none"/>
          </c:marker>
          <c:cat>
            <c:strRef>
              <c:f>Sheet3!$A$7:$A$19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Sheet3!$B$7:$B$19</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AEA0-F144-A325-D03697820AA8}"/>
            </c:ext>
          </c:extLst>
        </c:ser>
        <c:ser>
          <c:idx val="1"/>
          <c:order val="1"/>
          <c:tx>
            <c:strRef>
              <c:f>Sheet3!$C$5:$C$6</c:f>
              <c:strCache>
                <c:ptCount val="1"/>
                <c:pt idx="0">
                  <c:v>failed</c:v>
                </c:pt>
              </c:strCache>
            </c:strRef>
          </c:tx>
          <c:spPr>
            <a:ln w="28575" cap="rnd">
              <a:solidFill>
                <a:schemeClr val="accent5"/>
              </a:solidFill>
              <a:round/>
            </a:ln>
            <a:effectLst/>
          </c:spPr>
          <c:marker>
            <c:symbol val="none"/>
          </c:marker>
          <c:cat>
            <c:strRef>
              <c:f>Sheet3!$A$7:$A$19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Sheet3!$C$7:$C$19</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B-AEA0-F144-A325-D03697820AA8}"/>
            </c:ext>
          </c:extLst>
        </c:ser>
        <c:ser>
          <c:idx val="2"/>
          <c:order val="2"/>
          <c:tx>
            <c:strRef>
              <c:f>Sheet3!$D$5:$D$6</c:f>
              <c:strCache>
                <c:ptCount val="1"/>
                <c:pt idx="0">
                  <c:v>canceled</c:v>
                </c:pt>
              </c:strCache>
            </c:strRef>
          </c:tx>
          <c:spPr>
            <a:ln w="28575" cap="rnd">
              <a:solidFill>
                <a:schemeClr val="accent4"/>
              </a:solidFill>
              <a:round/>
            </a:ln>
            <a:effectLst/>
          </c:spPr>
          <c:marker>
            <c:symbol val="none"/>
          </c:marker>
          <c:cat>
            <c:strRef>
              <c:f>Sheet3!$A$7:$A$19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Sheet3!$D$7:$D$19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E-AEA0-F144-A325-D03697820AA8}"/>
            </c:ext>
          </c:extLst>
        </c:ser>
        <c:ser>
          <c:idx val="3"/>
          <c:order val="3"/>
          <c:tx>
            <c:strRef>
              <c:f>Sheet3!$E$5:$E$6</c:f>
              <c:strCache>
                <c:ptCount val="1"/>
                <c:pt idx="0">
                  <c:v>live</c:v>
                </c:pt>
              </c:strCache>
            </c:strRef>
          </c:tx>
          <c:spPr>
            <a:ln w="28575" cap="rnd">
              <a:solidFill>
                <a:schemeClr val="accent6">
                  <a:lumMod val="60000"/>
                </a:schemeClr>
              </a:solidFill>
              <a:round/>
            </a:ln>
            <a:effectLst/>
          </c:spPr>
          <c:marker>
            <c:symbol val="none"/>
          </c:marker>
          <c:cat>
            <c:strRef>
              <c:f>Sheet3!$A$7:$A$19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Sheet3!$E$7:$E$19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F-AEA0-F144-A325-D03697820AA8}"/>
            </c:ext>
          </c:extLst>
        </c:ser>
        <c:dLbls>
          <c:showLegendKey val="0"/>
          <c:showVal val="0"/>
          <c:showCatName val="0"/>
          <c:showSerName val="0"/>
          <c:showPercent val="0"/>
          <c:showBubbleSize val="0"/>
        </c:dLbls>
        <c:smooth val="0"/>
        <c:axId val="60773599"/>
        <c:axId val="60773983"/>
      </c:lineChart>
      <c:catAx>
        <c:axId val="6077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3983"/>
        <c:crosses val="autoZero"/>
        <c:auto val="1"/>
        <c:lblAlgn val="ctr"/>
        <c:lblOffset val="100"/>
        <c:noMultiLvlLbl val="0"/>
      </c:catAx>
      <c:valAx>
        <c:axId val="6077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[Assignment_1_HanYang_ver2.xlsx]Sheet4!PivotTable2</c:name>
    <c:fmtId val="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40832966945126E-2"/>
          <c:y val="3.9854741439762781E-2"/>
          <c:w val="0.84881125739079866"/>
          <c:h val="0.90393745023445105"/>
        </c:manualLayout>
      </c:layout>
      <c:barChart>
        <c:barDir val="col"/>
        <c:grouping val="stacked"/>
        <c:varyColors val="0"/>
        <c:ser>
          <c:idx val="0"/>
          <c:order val="0"/>
          <c:tx>
            <c:strRef>
              <c:f>Sheet4!$B$3:$B$4</c:f>
              <c:strCache>
                <c:ptCount val="1"/>
                <c:pt idx="0">
                  <c:v>successful</c:v>
                </c:pt>
              </c:strCache>
            </c:strRef>
          </c:tx>
          <c:spPr>
            <a:solidFill>
              <a:schemeClr val="accent6"/>
            </a:solidFill>
            <a:ln>
              <a:noFill/>
            </a:ln>
            <a:effectLst/>
          </c:spPr>
          <c:invertIfNegative val="0"/>
          <c:cat>
            <c:strRef>
              <c:f>Sheet4!$A$5:$A$14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Sheet4!$B$5:$B$14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AA5-624E-972D-346FD57AAC95}"/>
            </c:ext>
          </c:extLst>
        </c:ser>
        <c:ser>
          <c:idx val="1"/>
          <c:order val="1"/>
          <c:tx>
            <c:strRef>
              <c:f>Sheet4!$C$3:$C$4</c:f>
              <c:strCache>
                <c:ptCount val="1"/>
                <c:pt idx="0">
                  <c:v>failed</c:v>
                </c:pt>
              </c:strCache>
            </c:strRef>
          </c:tx>
          <c:spPr>
            <a:solidFill>
              <a:schemeClr val="accent5"/>
            </a:solidFill>
            <a:ln>
              <a:noFill/>
            </a:ln>
            <a:effectLst/>
          </c:spPr>
          <c:invertIfNegative val="0"/>
          <c:cat>
            <c:strRef>
              <c:f>Sheet4!$A$5:$A$14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Sheet4!$C$5:$C$14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AA5-624E-972D-346FD57AAC95}"/>
            </c:ext>
          </c:extLst>
        </c:ser>
        <c:ser>
          <c:idx val="2"/>
          <c:order val="2"/>
          <c:tx>
            <c:strRef>
              <c:f>Sheet4!$D$3:$D$4</c:f>
              <c:strCache>
                <c:ptCount val="1"/>
                <c:pt idx="0">
                  <c:v>canceled</c:v>
                </c:pt>
              </c:strCache>
            </c:strRef>
          </c:tx>
          <c:spPr>
            <a:solidFill>
              <a:schemeClr val="accent4"/>
            </a:solidFill>
            <a:ln>
              <a:noFill/>
            </a:ln>
            <a:effectLst/>
          </c:spPr>
          <c:invertIfNegative val="0"/>
          <c:cat>
            <c:strRef>
              <c:f>Sheet4!$A$5:$A$14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Sheet4!$D$5:$D$14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0AA5-624E-972D-346FD57AAC95}"/>
            </c:ext>
          </c:extLst>
        </c:ser>
        <c:ser>
          <c:idx val="3"/>
          <c:order val="3"/>
          <c:tx>
            <c:strRef>
              <c:f>Sheet4!$E$3:$E$4</c:f>
              <c:strCache>
                <c:ptCount val="1"/>
                <c:pt idx="0">
                  <c:v>live</c:v>
                </c:pt>
              </c:strCache>
            </c:strRef>
          </c:tx>
          <c:spPr>
            <a:solidFill>
              <a:schemeClr val="accent6">
                <a:lumMod val="60000"/>
              </a:schemeClr>
            </a:solidFill>
            <a:ln>
              <a:noFill/>
            </a:ln>
            <a:effectLst/>
          </c:spPr>
          <c:invertIfNegative val="0"/>
          <c:cat>
            <c:strRef>
              <c:f>Sheet4!$A$5:$A$14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Sheet4!$E$5:$E$14</c:f>
              <c:numCache>
                <c:formatCode>General</c:formatCode>
                <c:ptCount val="9"/>
                <c:pt idx="1">
                  <c:v>6</c:v>
                </c:pt>
                <c:pt idx="4">
                  <c:v>20</c:v>
                </c:pt>
                <c:pt idx="8">
                  <c:v>24</c:v>
                </c:pt>
              </c:numCache>
            </c:numRef>
          </c:val>
          <c:extLst>
            <c:ext xmlns:c16="http://schemas.microsoft.com/office/drawing/2014/chart" uri="{C3380CC4-5D6E-409C-BE32-E72D297353CC}">
              <c16:uniqueId val="{00000007-0AA5-624E-972D-346FD57AAC95}"/>
            </c:ext>
          </c:extLst>
        </c:ser>
        <c:dLbls>
          <c:showLegendKey val="0"/>
          <c:showVal val="0"/>
          <c:showCatName val="0"/>
          <c:showSerName val="0"/>
          <c:showPercent val="0"/>
          <c:showBubbleSize val="0"/>
        </c:dLbls>
        <c:gapWidth val="55"/>
        <c:overlap val="100"/>
        <c:axId val="21827679"/>
        <c:axId val="42015279"/>
      </c:barChart>
      <c:catAx>
        <c:axId val="2182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15279"/>
        <c:crosses val="autoZero"/>
        <c:auto val="1"/>
        <c:lblAlgn val="ctr"/>
        <c:lblOffset val="100"/>
        <c:noMultiLvlLbl val="0"/>
      </c:catAx>
      <c:valAx>
        <c:axId val="4201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2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successful</c:v>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F40-3B40-9324-59FD9DA723CA}"/>
            </c:ext>
          </c:extLst>
        </c:ser>
        <c:ser>
          <c:idx val="1"/>
          <c:order val="1"/>
          <c:tx>
            <c:v>failed</c:v>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F40-3B40-9324-59FD9DA723CA}"/>
            </c:ext>
          </c:extLst>
        </c:ser>
        <c:ser>
          <c:idx val="2"/>
          <c:order val="2"/>
          <c:tx>
            <c:v>canceled</c:v>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F40-3B40-9324-59FD9DA723CA}"/>
            </c:ext>
          </c:extLst>
        </c:ser>
        <c:dLbls>
          <c:showLegendKey val="0"/>
          <c:showVal val="0"/>
          <c:showCatName val="0"/>
          <c:showSerName val="0"/>
          <c:showPercent val="0"/>
          <c:showBubbleSize val="0"/>
        </c:dLbls>
        <c:smooth val="0"/>
        <c:axId val="83630815"/>
        <c:axId val="95423567"/>
      </c:lineChart>
      <c:catAx>
        <c:axId val="8363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3567"/>
        <c:crosses val="autoZero"/>
        <c:auto val="1"/>
        <c:lblAlgn val="ctr"/>
        <c:lblOffset val="100"/>
        <c:noMultiLvlLbl val="0"/>
      </c:catAx>
      <c:valAx>
        <c:axId val="95423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30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VS Unsuccessful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v>successful</c:v>
          </c:tx>
          <c:spPr>
            <a:ln w="25400" cap="rnd">
              <a:noFill/>
              <a:round/>
            </a:ln>
            <a:effectLst/>
          </c:spPr>
          <c:marker>
            <c:symbol val="circle"/>
            <c:size val="5"/>
            <c:spPr>
              <a:solidFill>
                <a:schemeClr val="accent2"/>
              </a:solidFill>
              <a:ln w="9525">
                <a:solidFill>
                  <a:schemeClr val="accent2"/>
                </a:solidFill>
              </a:ln>
              <a:effectLst/>
            </c:spPr>
          </c:marker>
          <c:xVal>
            <c:numRef>
              <c:f>Sheet6!$A$2:$A$2186</c:f>
              <c:numCache>
                <c:formatCode>General</c:formatCode>
                <c:ptCount val="218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numCache>
            </c:numRef>
          </c:xVal>
          <c:yVal>
            <c:numRef>
              <c:f>Sheet6!$C$2:$C$2186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yVal>
          <c:smooth val="0"/>
          <c:extLst>
            <c:ext xmlns:c16="http://schemas.microsoft.com/office/drawing/2014/chart" uri="{C3380CC4-5D6E-409C-BE32-E72D297353CC}">
              <c16:uniqueId val="{00000001-BFF9-E046-9810-8A095475E066}"/>
            </c:ext>
          </c:extLst>
        </c:ser>
        <c:ser>
          <c:idx val="2"/>
          <c:order val="1"/>
          <c:tx>
            <c:v>unsuccessful</c:v>
          </c:tx>
          <c:spPr>
            <a:ln w="25400" cap="rnd">
              <a:noFill/>
              <a:round/>
            </a:ln>
            <a:effectLst/>
          </c:spPr>
          <c:marker>
            <c:symbol val="circle"/>
            <c:size val="5"/>
            <c:spPr>
              <a:solidFill>
                <a:schemeClr val="accent3"/>
              </a:solidFill>
              <a:ln w="9525">
                <a:solidFill>
                  <a:schemeClr val="accent3"/>
                </a:solidFill>
              </a:ln>
              <a:effectLst/>
            </c:spPr>
          </c:marker>
          <c:xVal>
            <c:numRef>
              <c:f>Sheet6!$D$2:$D$1880</c:f>
              <c:numCache>
                <c:formatCode>General</c:formatCode>
                <c:ptCount val="1879"/>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2</c:v>
                </c:pt>
                <c:pt idx="1014">
                  <c:v>2</c:v>
                </c:pt>
                <c:pt idx="1015">
                  <c:v>2</c:v>
                </c:pt>
                <c:pt idx="1016">
                  <c:v>2</c:v>
                </c:pt>
                <c:pt idx="1017">
                  <c:v>2</c:v>
                </c:pt>
                <c:pt idx="1018">
                  <c:v>2</c:v>
                </c:pt>
                <c:pt idx="1019">
                  <c:v>2</c:v>
                </c:pt>
                <c:pt idx="1020">
                  <c:v>2</c:v>
                </c:pt>
                <c:pt idx="1021">
                  <c:v>2</c:v>
                </c:pt>
                <c:pt idx="1022">
                  <c:v>2</c:v>
                </c:pt>
                <c:pt idx="1023">
                  <c:v>2</c:v>
                </c:pt>
                <c:pt idx="1024">
                  <c:v>2</c:v>
                </c:pt>
                <c:pt idx="1025">
                  <c:v>2</c:v>
                </c:pt>
                <c:pt idx="1026">
                  <c:v>2</c:v>
                </c:pt>
                <c:pt idx="1027">
                  <c:v>2</c:v>
                </c:pt>
                <c:pt idx="1028">
                  <c:v>2</c:v>
                </c:pt>
                <c:pt idx="1029">
                  <c:v>2</c:v>
                </c:pt>
                <c:pt idx="1030">
                  <c:v>2</c:v>
                </c:pt>
                <c:pt idx="1031">
                  <c:v>2</c:v>
                </c:pt>
                <c:pt idx="1032">
                  <c:v>2</c:v>
                </c:pt>
                <c:pt idx="1033">
                  <c:v>2</c:v>
                </c:pt>
                <c:pt idx="1034">
                  <c:v>2</c:v>
                </c:pt>
                <c:pt idx="1035">
                  <c:v>2</c:v>
                </c:pt>
                <c:pt idx="1036">
                  <c:v>2</c:v>
                </c:pt>
                <c:pt idx="1037">
                  <c:v>2</c:v>
                </c:pt>
                <c:pt idx="1038">
                  <c:v>2</c:v>
                </c:pt>
                <c:pt idx="1039">
                  <c:v>2</c:v>
                </c:pt>
                <c:pt idx="1040">
                  <c:v>2</c:v>
                </c:pt>
                <c:pt idx="1041">
                  <c:v>2</c:v>
                </c:pt>
                <c:pt idx="1042">
                  <c:v>2</c:v>
                </c:pt>
                <c:pt idx="1043">
                  <c:v>2</c:v>
                </c:pt>
                <c:pt idx="1044">
                  <c:v>2</c:v>
                </c:pt>
                <c:pt idx="1045">
                  <c:v>2</c:v>
                </c:pt>
                <c:pt idx="1046">
                  <c:v>2</c:v>
                </c:pt>
                <c:pt idx="1047">
                  <c:v>2</c:v>
                </c:pt>
                <c:pt idx="1048">
                  <c:v>2</c:v>
                </c:pt>
                <c:pt idx="1049">
                  <c:v>2</c:v>
                </c:pt>
                <c:pt idx="1050">
                  <c:v>2</c:v>
                </c:pt>
                <c:pt idx="1051">
                  <c:v>2</c:v>
                </c:pt>
                <c:pt idx="1052">
                  <c:v>2</c:v>
                </c:pt>
                <c:pt idx="1053">
                  <c:v>2</c:v>
                </c:pt>
                <c:pt idx="1054">
                  <c:v>2</c:v>
                </c:pt>
                <c:pt idx="1055">
                  <c:v>2</c:v>
                </c:pt>
                <c:pt idx="1056">
                  <c:v>2</c:v>
                </c:pt>
                <c:pt idx="1057">
                  <c:v>2</c:v>
                </c:pt>
                <c:pt idx="1058">
                  <c:v>2</c:v>
                </c:pt>
                <c:pt idx="1059">
                  <c:v>2</c:v>
                </c:pt>
                <c:pt idx="1060">
                  <c:v>2</c:v>
                </c:pt>
                <c:pt idx="1061">
                  <c:v>2</c:v>
                </c:pt>
                <c:pt idx="1062">
                  <c:v>2</c:v>
                </c:pt>
                <c:pt idx="1063">
                  <c:v>2</c:v>
                </c:pt>
                <c:pt idx="1064">
                  <c:v>2</c:v>
                </c:pt>
                <c:pt idx="1065">
                  <c:v>2</c:v>
                </c:pt>
                <c:pt idx="1066">
                  <c:v>2</c:v>
                </c:pt>
                <c:pt idx="1067">
                  <c:v>2</c:v>
                </c:pt>
                <c:pt idx="1068">
                  <c:v>2</c:v>
                </c:pt>
                <c:pt idx="1069">
                  <c:v>2</c:v>
                </c:pt>
                <c:pt idx="1070">
                  <c:v>2</c:v>
                </c:pt>
                <c:pt idx="1071">
                  <c:v>2</c:v>
                </c:pt>
                <c:pt idx="1072">
                  <c:v>2</c:v>
                </c:pt>
                <c:pt idx="1073">
                  <c:v>2</c:v>
                </c:pt>
                <c:pt idx="1074">
                  <c:v>2</c:v>
                </c:pt>
                <c:pt idx="1075">
                  <c:v>2</c:v>
                </c:pt>
                <c:pt idx="1076">
                  <c:v>2</c:v>
                </c:pt>
                <c:pt idx="1077">
                  <c:v>2</c:v>
                </c:pt>
                <c:pt idx="1078">
                  <c:v>2</c:v>
                </c:pt>
                <c:pt idx="1079">
                  <c:v>2</c:v>
                </c:pt>
                <c:pt idx="1080">
                  <c:v>2</c:v>
                </c:pt>
                <c:pt idx="1081">
                  <c:v>2</c:v>
                </c:pt>
                <c:pt idx="1082">
                  <c:v>2</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2</c:v>
                </c:pt>
                <c:pt idx="1096">
                  <c:v>2</c:v>
                </c:pt>
                <c:pt idx="1097">
                  <c:v>2</c:v>
                </c:pt>
                <c:pt idx="1098">
                  <c:v>2</c:v>
                </c:pt>
                <c:pt idx="1099">
                  <c:v>2</c:v>
                </c:pt>
                <c:pt idx="1100">
                  <c:v>2</c:v>
                </c:pt>
                <c:pt idx="1101">
                  <c:v>2</c:v>
                </c:pt>
                <c:pt idx="1102">
                  <c:v>2</c:v>
                </c:pt>
                <c:pt idx="1103">
                  <c:v>2</c:v>
                </c:pt>
                <c:pt idx="1104">
                  <c:v>2</c:v>
                </c:pt>
                <c:pt idx="1105">
                  <c:v>2</c:v>
                </c:pt>
                <c:pt idx="1106">
                  <c:v>2</c:v>
                </c:pt>
                <c:pt idx="1107">
                  <c:v>2</c:v>
                </c:pt>
                <c:pt idx="1108">
                  <c:v>2</c:v>
                </c:pt>
                <c:pt idx="1109">
                  <c:v>2</c:v>
                </c:pt>
                <c:pt idx="1110">
                  <c:v>2</c:v>
                </c:pt>
                <c:pt idx="1111">
                  <c:v>2</c:v>
                </c:pt>
                <c:pt idx="1112">
                  <c:v>2</c:v>
                </c:pt>
                <c:pt idx="1113">
                  <c:v>2</c:v>
                </c:pt>
                <c:pt idx="1114">
                  <c:v>2</c:v>
                </c:pt>
                <c:pt idx="1115">
                  <c:v>2</c:v>
                </c:pt>
                <c:pt idx="1116">
                  <c:v>2</c:v>
                </c:pt>
                <c:pt idx="1117">
                  <c:v>2</c:v>
                </c:pt>
                <c:pt idx="1118">
                  <c:v>2</c:v>
                </c:pt>
                <c:pt idx="1119">
                  <c:v>2</c:v>
                </c:pt>
                <c:pt idx="1120">
                  <c:v>2</c:v>
                </c:pt>
                <c:pt idx="1121">
                  <c:v>2</c:v>
                </c:pt>
                <c:pt idx="1122">
                  <c:v>2</c:v>
                </c:pt>
                <c:pt idx="1123">
                  <c:v>2</c:v>
                </c:pt>
                <c:pt idx="1124">
                  <c:v>2</c:v>
                </c:pt>
                <c:pt idx="1125">
                  <c:v>2</c:v>
                </c:pt>
                <c:pt idx="1126">
                  <c:v>2</c:v>
                </c:pt>
                <c:pt idx="1127">
                  <c:v>2</c:v>
                </c:pt>
                <c:pt idx="1128">
                  <c:v>2</c:v>
                </c:pt>
                <c:pt idx="1129">
                  <c:v>2</c:v>
                </c:pt>
                <c:pt idx="1130">
                  <c:v>2</c:v>
                </c:pt>
                <c:pt idx="1131">
                  <c:v>2</c:v>
                </c:pt>
                <c:pt idx="1132">
                  <c:v>2</c:v>
                </c:pt>
                <c:pt idx="1133">
                  <c:v>2</c:v>
                </c:pt>
                <c:pt idx="1134">
                  <c:v>2</c:v>
                </c:pt>
                <c:pt idx="1135">
                  <c:v>2</c:v>
                </c:pt>
                <c:pt idx="1136">
                  <c:v>2</c:v>
                </c:pt>
                <c:pt idx="1137">
                  <c:v>2</c:v>
                </c:pt>
                <c:pt idx="1138">
                  <c:v>2</c:v>
                </c:pt>
                <c:pt idx="1139">
                  <c:v>2</c:v>
                </c:pt>
                <c:pt idx="1140">
                  <c:v>2</c:v>
                </c:pt>
                <c:pt idx="1141">
                  <c:v>2</c:v>
                </c:pt>
                <c:pt idx="1142">
                  <c:v>2</c:v>
                </c:pt>
                <c:pt idx="1143">
                  <c:v>2</c:v>
                </c:pt>
                <c:pt idx="1144">
                  <c:v>2</c:v>
                </c:pt>
                <c:pt idx="1145">
                  <c:v>2</c:v>
                </c:pt>
                <c:pt idx="1146">
                  <c:v>2</c:v>
                </c:pt>
                <c:pt idx="1147">
                  <c:v>2</c:v>
                </c:pt>
                <c:pt idx="1148">
                  <c:v>2</c:v>
                </c:pt>
                <c:pt idx="1149">
                  <c:v>2</c:v>
                </c:pt>
                <c:pt idx="1150">
                  <c:v>2</c:v>
                </c:pt>
                <c:pt idx="1151">
                  <c:v>2</c:v>
                </c:pt>
                <c:pt idx="1152">
                  <c:v>2</c:v>
                </c:pt>
                <c:pt idx="1153">
                  <c:v>2</c:v>
                </c:pt>
                <c:pt idx="1154">
                  <c:v>2</c:v>
                </c:pt>
                <c:pt idx="1155">
                  <c:v>2</c:v>
                </c:pt>
                <c:pt idx="1156">
                  <c:v>2</c:v>
                </c:pt>
                <c:pt idx="1157">
                  <c:v>2</c:v>
                </c:pt>
                <c:pt idx="1158">
                  <c:v>2</c:v>
                </c:pt>
                <c:pt idx="1159">
                  <c:v>2</c:v>
                </c:pt>
                <c:pt idx="1160">
                  <c:v>2</c:v>
                </c:pt>
                <c:pt idx="1161">
                  <c:v>2</c:v>
                </c:pt>
                <c:pt idx="1162">
                  <c:v>2</c:v>
                </c:pt>
                <c:pt idx="1163">
                  <c:v>2</c:v>
                </c:pt>
                <c:pt idx="1164">
                  <c:v>2</c:v>
                </c:pt>
                <c:pt idx="1165">
                  <c:v>2</c:v>
                </c:pt>
                <c:pt idx="1166">
                  <c:v>2</c:v>
                </c:pt>
                <c:pt idx="1167">
                  <c:v>2</c:v>
                </c:pt>
                <c:pt idx="1168">
                  <c:v>2</c:v>
                </c:pt>
                <c:pt idx="1169">
                  <c:v>2</c:v>
                </c:pt>
                <c:pt idx="1170">
                  <c:v>2</c:v>
                </c:pt>
                <c:pt idx="1171">
                  <c:v>2</c:v>
                </c:pt>
                <c:pt idx="1172">
                  <c:v>2</c:v>
                </c:pt>
                <c:pt idx="1173">
                  <c:v>2</c:v>
                </c:pt>
                <c:pt idx="1174">
                  <c:v>2</c:v>
                </c:pt>
                <c:pt idx="1175">
                  <c:v>2</c:v>
                </c:pt>
                <c:pt idx="1176">
                  <c:v>2</c:v>
                </c:pt>
                <c:pt idx="1177">
                  <c:v>2</c:v>
                </c:pt>
                <c:pt idx="1178">
                  <c:v>2</c:v>
                </c:pt>
                <c:pt idx="1179">
                  <c:v>2</c:v>
                </c:pt>
                <c:pt idx="1180">
                  <c:v>2</c:v>
                </c:pt>
                <c:pt idx="1181">
                  <c:v>2</c:v>
                </c:pt>
                <c:pt idx="1182">
                  <c:v>2</c:v>
                </c:pt>
                <c:pt idx="1183">
                  <c:v>2</c:v>
                </c:pt>
                <c:pt idx="1184">
                  <c:v>2</c:v>
                </c:pt>
                <c:pt idx="1185">
                  <c:v>2</c:v>
                </c:pt>
                <c:pt idx="1186">
                  <c:v>2</c:v>
                </c:pt>
                <c:pt idx="1187">
                  <c:v>2</c:v>
                </c:pt>
                <c:pt idx="1188">
                  <c:v>2</c:v>
                </c:pt>
                <c:pt idx="1189">
                  <c:v>2</c:v>
                </c:pt>
                <c:pt idx="1190">
                  <c:v>2</c:v>
                </c:pt>
                <c:pt idx="1191">
                  <c:v>2</c:v>
                </c:pt>
                <c:pt idx="1192">
                  <c:v>2</c:v>
                </c:pt>
                <c:pt idx="1193">
                  <c:v>2</c:v>
                </c:pt>
                <c:pt idx="1194">
                  <c:v>2</c:v>
                </c:pt>
                <c:pt idx="1195">
                  <c:v>2</c:v>
                </c:pt>
                <c:pt idx="1196">
                  <c:v>2</c:v>
                </c:pt>
                <c:pt idx="1197">
                  <c:v>2</c:v>
                </c:pt>
                <c:pt idx="1198">
                  <c:v>2</c:v>
                </c:pt>
                <c:pt idx="1199">
                  <c:v>2</c:v>
                </c:pt>
                <c:pt idx="1200">
                  <c:v>2</c:v>
                </c:pt>
                <c:pt idx="1201">
                  <c:v>2</c:v>
                </c:pt>
                <c:pt idx="1202">
                  <c:v>2</c:v>
                </c:pt>
                <c:pt idx="1203">
                  <c:v>2</c:v>
                </c:pt>
                <c:pt idx="1204">
                  <c:v>2</c:v>
                </c:pt>
                <c:pt idx="1205">
                  <c:v>2</c:v>
                </c:pt>
                <c:pt idx="1206">
                  <c:v>2</c:v>
                </c:pt>
                <c:pt idx="1207">
                  <c:v>2</c:v>
                </c:pt>
                <c:pt idx="1208">
                  <c:v>2</c:v>
                </c:pt>
                <c:pt idx="1209">
                  <c:v>2</c:v>
                </c:pt>
                <c:pt idx="1210">
                  <c:v>2</c:v>
                </c:pt>
                <c:pt idx="1211">
                  <c:v>2</c:v>
                </c:pt>
                <c:pt idx="1212">
                  <c:v>2</c:v>
                </c:pt>
                <c:pt idx="1213">
                  <c:v>2</c:v>
                </c:pt>
                <c:pt idx="1214">
                  <c:v>2</c:v>
                </c:pt>
                <c:pt idx="1215">
                  <c:v>2</c:v>
                </c:pt>
                <c:pt idx="1216">
                  <c:v>2</c:v>
                </c:pt>
                <c:pt idx="1217">
                  <c:v>2</c:v>
                </c:pt>
                <c:pt idx="1218">
                  <c:v>2</c:v>
                </c:pt>
                <c:pt idx="1219">
                  <c:v>2</c:v>
                </c:pt>
                <c:pt idx="1220">
                  <c:v>2</c:v>
                </c:pt>
                <c:pt idx="1221">
                  <c:v>2</c:v>
                </c:pt>
                <c:pt idx="1222">
                  <c:v>2</c:v>
                </c:pt>
                <c:pt idx="1223">
                  <c:v>2</c:v>
                </c:pt>
                <c:pt idx="1224">
                  <c:v>2</c:v>
                </c:pt>
                <c:pt idx="1225">
                  <c:v>2</c:v>
                </c:pt>
                <c:pt idx="1226">
                  <c:v>2</c:v>
                </c:pt>
                <c:pt idx="1227">
                  <c:v>2</c:v>
                </c:pt>
                <c:pt idx="1228">
                  <c:v>2</c:v>
                </c:pt>
                <c:pt idx="1229">
                  <c:v>2</c:v>
                </c:pt>
                <c:pt idx="1230">
                  <c:v>2</c:v>
                </c:pt>
                <c:pt idx="1231">
                  <c:v>2</c:v>
                </c:pt>
                <c:pt idx="1232">
                  <c:v>2</c:v>
                </c:pt>
                <c:pt idx="1233">
                  <c:v>2</c:v>
                </c:pt>
                <c:pt idx="1234">
                  <c:v>2</c:v>
                </c:pt>
                <c:pt idx="1235">
                  <c:v>2</c:v>
                </c:pt>
                <c:pt idx="1236">
                  <c:v>2</c:v>
                </c:pt>
                <c:pt idx="1237">
                  <c:v>2</c:v>
                </c:pt>
                <c:pt idx="1238">
                  <c:v>2</c:v>
                </c:pt>
                <c:pt idx="1239">
                  <c:v>2</c:v>
                </c:pt>
                <c:pt idx="1240">
                  <c:v>2</c:v>
                </c:pt>
                <c:pt idx="1241">
                  <c:v>2</c:v>
                </c:pt>
                <c:pt idx="1242">
                  <c:v>2</c:v>
                </c:pt>
                <c:pt idx="1243">
                  <c:v>2</c:v>
                </c:pt>
                <c:pt idx="1244">
                  <c:v>2</c:v>
                </c:pt>
                <c:pt idx="1245">
                  <c:v>2</c:v>
                </c:pt>
                <c:pt idx="1246">
                  <c:v>2</c:v>
                </c:pt>
                <c:pt idx="1247">
                  <c:v>2</c:v>
                </c:pt>
                <c:pt idx="1248">
                  <c:v>2</c:v>
                </c:pt>
                <c:pt idx="1249">
                  <c:v>2</c:v>
                </c:pt>
                <c:pt idx="1250">
                  <c:v>2</c:v>
                </c:pt>
                <c:pt idx="1251">
                  <c:v>2</c:v>
                </c:pt>
                <c:pt idx="1252">
                  <c:v>2</c:v>
                </c:pt>
                <c:pt idx="1253">
                  <c:v>2</c:v>
                </c:pt>
                <c:pt idx="1254">
                  <c:v>2</c:v>
                </c:pt>
                <c:pt idx="1255">
                  <c:v>2</c:v>
                </c:pt>
                <c:pt idx="1256">
                  <c:v>2</c:v>
                </c:pt>
                <c:pt idx="1257">
                  <c:v>2</c:v>
                </c:pt>
                <c:pt idx="1258">
                  <c:v>2</c:v>
                </c:pt>
                <c:pt idx="1259">
                  <c:v>2</c:v>
                </c:pt>
                <c:pt idx="1260">
                  <c:v>2</c:v>
                </c:pt>
                <c:pt idx="1261">
                  <c:v>2</c:v>
                </c:pt>
                <c:pt idx="1262">
                  <c:v>2</c:v>
                </c:pt>
                <c:pt idx="1263">
                  <c:v>2</c:v>
                </c:pt>
                <c:pt idx="1264">
                  <c:v>2</c:v>
                </c:pt>
                <c:pt idx="1265">
                  <c:v>2</c:v>
                </c:pt>
                <c:pt idx="1266">
                  <c:v>2</c:v>
                </c:pt>
                <c:pt idx="1267">
                  <c:v>2</c:v>
                </c:pt>
                <c:pt idx="1268">
                  <c:v>2</c:v>
                </c:pt>
                <c:pt idx="1269">
                  <c:v>2</c:v>
                </c:pt>
                <c:pt idx="1270">
                  <c:v>2</c:v>
                </c:pt>
                <c:pt idx="1271">
                  <c:v>2</c:v>
                </c:pt>
                <c:pt idx="1272">
                  <c:v>2</c:v>
                </c:pt>
                <c:pt idx="1273">
                  <c:v>2</c:v>
                </c:pt>
                <c:pt idx="1274">
                  <c:v>2</c:v>
                </c:pt>
                <c:pt idx="1275">
                  <c:v>2</c:v>
                </c:pt>
                <c:pt idx="1276">
                  <c:v>2</c:v>
                </c:pt>
                <c:pt idx="1277">
                  <c:v>2</c:v>
                </c:pt>
                <c:pt idx="1278">
                  <c:v>2</c:v>
                </c:pt>
                <c:pt idx="1279">
                  <c:v>2</c:v>
                </c:pt>
                <c:pt idx="1280">
                  <c:v>2</c:v>
                </c:pt>
                <c:pt idx="1281">
                  <c:v>2</c:v>
                </c:pt>
                <c:pt idx="1282">
                  <c:v>2</c:v>
                </c:pt>
                <c:pt idx="1283">
                  <c:v>2</c:v>
                </c:pt>
                <c:pt idx="1284">
                  <c:v>2</c:v>
                </c:pt>
                <c:pt idx="1285">
                  <c:v>2</c:v>
                </c:pt>
                <c:pt idx="1286">
                  <c:v>2</c:v>
                </c:pt>
                <c:pt idx="1287">
                  <c:v>2</c:v>
                </c:pt>
                <c:pt idx="1288">
                  <c:v>2</c:v>
                </c:pt>
                <c:pt idx="1289">
                  <c:v>2</c:v>
                </c:pt>
                <c:pt idx="1290">
                  <c:v>2</c:v>
                </c:pt>
                <c:pt idx="1291">
                  <c:v>2</c:v>
                </c:pt>
                <c:pt idx="1292">
                  <c:v>2</c:v>
                </c:pt>
                <c:pt idx="1293">
                  <c:v>2</c:v>
                </c:pt>
                <c:pt idx="1294">
                  <c:v>2</c:v>
                </c:pt>
                <c:pt idx="1295">
                  <c:v>2</c:v>
                </c:pt>
                <c:pt idx="1296">
                  <c:v>2</c:v>
                </c:pt>
                <c:pt idx="1297">
                  <c:v>2</c:v>
                </c:pt>
                <c:pt idx="1298">
                  <c:v>2</c:v>
                </c:pt>
                <c:pt idx="1299">
                  <c:v>2</c:v>
                </c:pt>
                <c:pt idx="1300">
                  <c:v>2</c:v>
                </c:pt>
                <c:pt idx="1301">
                  <c:v>2</c:v>
                </c:pt>
                <c:pt idx="1302">
                  <c:v>2</c:v>
                </c:pt>
                <c:pt idx="1303">
                  <c:v>2</c:v>
                </c:pt>
                <c:pt idx="1304">
                  <c:v>2</c:v>
                </c:pt>
                <c:pt idx="1305">
                  <c:v>2</c:v>
                </c:pt>
                <c:pt idx="1306">
                  <c:v>2</c:v>
                </c:pt>
                <c:pt idx="1307">
                  <c:v>2</c:v>
                </c:pt>
                <c:pt idx="1308">
                  <c:v>2</c:v>
                </c:pt>
                <c:pt idx="1309">
                  <c:v>2</c:v>
                </c:pt>
                <c:pt idx="1310">
                  <c:v>2</c:v>
                </c:pt>
                <c:pt idx="1311">
                  <c:v>2</c:v>
                </c:pt>
                <c:pt idx="1312">
                  <c:v>2</c:v>
                </c:pt>
                <c:pt idx="1313">
                  <c:v>2</c:v>
                </c:pt>
                <c:pt idx="1314">
                  <c:v>2</c:v>
                </c:pt>
                <c:pt idx="1315">
                  <c:v>2</c:v>
                </c:pt>
                <c:pt idx="1316">
                  <c:v>2</c:v>
                </c:pt>
                <c:pt idx="1317">
                  <c:v>2</c:v>
                </c:pt>
                <c:pt idx="1318">
                  <c:v>2</c:v>
                </c:pt>
                <c:pt idx="1319">
                  <c:v>2</c:v>
                </c:pt>
                <c:pt idx="1320">
                  <c:v>2</c:v>
                </c:pt>
                <c:pt idx="1321">
                  <c:v>2</c:v>
                </c:pt>
                <c:pt idx="1322">
                  <c:v>2</c:v>
                </c:pt>
                <c:pt idx="1323">
                  <c:v>2</c:v>
                </c:pt>
                <c:pt idx="1324">
                  <c:v>2</c:v>
                </c:pt>
                <c:pt idx="1325">
                  <c:v>2</c:v>
                </c:pt>
                <c:pt idx="1326">
                  <c:v>2</c:v>
                </c:pt>
                <c:pt idx="1327">
                  <c:v>2</c:v>
                </c:pt>
                <c:pt idx="1328">
                  <c:v>2</c:v>
                </c:pt>
                <c:pt idx="1329">
                  <c:v>2</c:v>
                </c:pt>
                <c:pt idx="1330">
                  <c:v>2</c:v>
                </c:pt>
                <c:pt idx="1331">
                  <c:v>2</c:v>
                </c:pt>
                <c:pt idx="1332">
                  <c:v>2</c:v>
                </c:pt>
                <c:pt idx="1333">
                  <c:v>2</c:v>
                </c:pt>
                <c:pt idx="1334">
                  <c:v>2</c:v>
                </c:pt>
                <c:pt idx="1335">
                  <c:v>2</c:v>
                </c:pt>
                <c:pt idx="1336">
                  <c:v>2</c:v>
                </c:pt>
                <c:pt idx="1337">
                  <c:v>2</c:v>
                </c:pt>
                <c:pt idx="1338">
                  <c:v>2</c:v>
                </c:pt>
                <c:pt idx="1339">
                  <c:v>2</c:v>
                </c:pt>
                <c:pt idx="1340">
                  <c:v>2</c:v>
                </c:pt>
                <c:pt idx="1341">
                  <c:v>2</c:v>
                </c:pt>
                <c:pt idx="1342">
                  <c:v>2</c:v>
                </c:pt>
                <c:pt idx="1343">
                  <c:v>2</c:v>
                </c:pt>
                <c:pt idx="1344">
                  <c:v>2</c:v>
                </c:pt>
                <c:pt idx="1345">
                  <c:v>2</c:v>
                </c:pt>
                <c:pt idx="1346">
                  <c:v>2</c:v>
                </c:pt>
                <c:pt idx="1347">
                  <c:v>2</c:v>
                </c:pt>
                <c:pt idx="1348">
                  <c:v>2</c:v>
                </c:pt>
                <c:pt idx="1349">
                  <c:v>2</c:v>
                </c:pt>
                <c:pt idx="1350">
                  <c:v>2</c:v>
                </c:pt>
                <c:pt idx="1351">
                  <c:v>2</c:v>
                </c:pt>
                <c:pt idx="1352">
                  <c:v>2</c:v>
                </c:pt>
                <c:pt idx="1353">
                  <c:v>2</c:v>
                </c:pt>
                <c:pt idx="1354">
                  <c:v>2</c:v>
                </c:pt>
                <c:pt idx="1355">
                  <c:v>2</c:v>
                </c:pt>
                <c:pt idx="1356">
                  <c:v>2</c:v>
                </c:pt>
                <c:pt idx="1357">
                  <c:v>2</c:v>
                </c:pt>
                <c:pt idx="1358">
                  <c:v>2</c:v>
                </c:pt>
                <c:pt idx="1359">
                  <c:v>2</c:v>
                </c:pt>
                <c:pt idx="1360">
                  <c:v>2</c:v>
                </c:pt>
                <c:pt idx="1361">
                  <c:v>2</c:v>
                </c:pt>
                <c:pt idx="1362">
                  <c:v>2</c:v>
                </c:pt>
                <c:pt idx="1363">
                  <c:v>2</c:v>
                </c:pt>
                <c:pt idx="1364">
                  <c:v>2</c:v>
                </c:pt>
                <c:pt idx="1365">
                  <c:v>2</c:v>
                </c:pt>
                <c:pt idx="1366">
                  <c:v>2</c:v>
                </c:pt>
                <c:pt idx="1367">
                  <c:v>2</c:v>
                </c:pt>
                <c:pt idx="1368">
                  <c:v>2</c:v>
                </c:pt>
                <c:pt idx="1369">
                  <c:v>2</c:v>
                </c:pt>
                <c:pt idx="1370">
                  <c:v>2</c:v>
                </c:pt>
                <c:pt idx="1371">
                  <c:v>2</c:v>
                </c:pt>
                <c:pt idx="1372">
                  <c:v>2</c:v>
                </c:pt>
                <c:pt idx="1373">
                  <c:v>2</c:v>
                </c:pt>
                <c:pt idx="1374">
                  <c:v>2</c:v>
                </c:pt>
                <c:pt idx="1375">
                  <c:v>2</c:v>
                </c:pt>
                <c:pt idx="1376">
                  <c:v>2</c:v>
                </c:pt>
                <c:pt idx="1377">
                  <c:v>2</c:v>
                </c:pt>
                <c:pt idx="1378">
                  <c:v>2</c:v>
                </c:pt>
                <c:pt idx="1379">
                  <c:v>2</c:v>
                </c:pt>
                <c:pt idx="1380">
                  <c:v>2</c:v>
                </c:pt>
                <c:pt idx="1381">
                  <c:v>2</c:v>
                </c:pt>
                <c:pt idx="1382">
                  <c:v>2</c:v>
                </c:pt>
                <c:pt idx="1383">
                  <c:v>2</c:v>
                </c:pt>
                <c:pt idx="1384">
                  <c:v>2</c:v>
                </c:pt>
                <c:pt idx="1385">
                  <c:v>2</c:v>
                </c:pt>
                <c:pt idx="1386">
                  <c:v>2</c:v>
                </c:pt>
                <c:pt idx="1387">
                  <c:v>2</c:v>
                </c:pt>
                <c:pt idx="1388">
                  <c:v>2</c:v>
                </c:pt>
                <c:pt idx="1389">
                  <c:v>2</c:v>
                </c:pt>
                <c:pt idx="1390">
                  <c:v>2</c:v>
                </c:pt>
                <c:pt idx="1391">
                  <c:v>2</c:v>
                </c:pt>
                <c:pt idx="1392">
                  <c:v>2</c:v>
                </c:pt>
                <c:pt idx="1393">
                  <c:v>2</c:v>
                </c:pt>
                <c:pt idx="1394">
                  <c:v>2</c:v>
                </c:pt>
                <c:pt idx="1395">
                  <c:v>2</c:v>
                </c:pt>
                <c:pt idx="1396">
                  <c:v>2</c:v>
                </c:pt>
                <c:pt idx="1397">
                  <c:v>2</c:v>
                </c:pt>
                <c:pt idx="1398">
                  <c:v>2</c:v>
                </c:pt>
                <c:pt idx="1399">
                  <c:v>2</c:v>
                </c:pt>
                <c:pt idx="1400">
                  <c:v>2</c:v>
                </c:pt>
                <c:pt idx="1401">
                  <c:v>2</c:v>
                </c:pt>
                <c:pt idx="1402">
                  <c:v>2</c:v>
                </c:pt>
                <c:pt idx="1403">
                  <c:v>2</c:v>
                </c:pt>
                <c:pt idx="1404">
                  <c:v>2</c:v>
                </c:pt>
                <c:pt idx="1405">
                  <c:v>2</c:v>
                </c:pt>
                <c:pt idx="1406">
                  <c:v>2</c:v>
                </c:pt>
                <c:pt idx="1407">
                  <c:v>2</c:v>
                </c:pt>
                <c:pt idx="1408">
                  <c:v>2</c:v>
                </c:pt>
                <c:pt idx="1409">
                  <c:v>2</c:v>
                </c:pt>
                <c:pt idx="1410">
                  <c:v>2</c:v>
                </c:pt>
                <c:pt idx="1411">
                  <c:v>2</c:v>
                </c:pt>
                <c:pt idx="1412">
                  <c:v>2</c:v>
                </c:pt>
                <c:pt idx="1413">
                  <c:v>2</c:v>
                </c:pt>
                <c:pt idx="1414">
                  <c:v>2</c:v>
                </c:pt>
                <c:pt idx="1415">
                  <c:v>2</c:v>
                </c:pt>
                <c:pt idx="1416">
                  <c:v>2</c:v>
                </c:pt>
                <c:pt idx="1417">
                  <c:v>2</c:v>
                </c:pt>
                <c:pt idx="1418">
                  <c:v>2</c:v>
                </c:pt>
                <c:pt idx="1419">
                  <c:v>2</c:v>
                </c:pt>
                <c:pt idx="1420">
                  <c:v>2</c:v>
                </c:pt>
                <c:pt idx="1421">
                  <c:v>2</c:v>
                </c:pt>
                <c:pt idx="1422">
                  <c:v>2</c:v>
                </c:pt>
                <c:pt idx="1423">
                  <c:v>2</c:v>
                </c:pt>
                <c:pt idx="1424">
                  <c:v>2</c:v>
                </c:pt>
                <c:pt idx="1425">
                  <c:v>2</c:v>
                </c:pt>
                <c:pt idx="1426">
                  <c:v>2</c:v>
                </c:pt>
                <c:pt idx="1427">
                  <c:v>2</c:v>
                </c:pt>
                <c:pt idx="1428">
                  <c:v>2</c:v>
                </c:pt>
                <c:pt idx="1429">
                  <c:v>2</c:v>
                </c:pt>
                <c:pt idx="1430">
                  <c:v>2</c:v>
                </c:pt>
                <c:pt idx="1431">
                  <c:v>2</c:v>
                </c:pt>
                <c:pt idx="1432">
                  <c:v>2</c:v>
                </c:pt>
                <c:pt idx="1433">
                  <c:v>2</c:v>
                </c:pt>
                <c:pt idx="1434">
                  <c:v>2</c:v>
                </c:pt>
                <c:pt idx="1435">
                  <c:v>2</c:v>
                </c:pt>
                <c:pt idx="1436">
                  <c:v>2</c:v>
                </c:pt>
                <c:pt idx="1437">
                  <c:v>2</c:v>
                </c:pt>
                <c:pt idx="1438">
                  <c:v>2</c:v>
                </c:pt>
                <c:pt idx="1439">
                  <c:v>2</c:v>
                </c:pt>
                <c:pt idx="1440">
                  <c:v>2</c:v>
                </c:pt>
                <c:pt idx="1441">
                  <c:v>2</c:v>
                </c:pt>
                <c:pt idx="1442">
                  <c:v>2</c:v>
                </c:pt>
                <c:pt idx="1443">
                  <c:v>2</c:v>
                </c:pt>
                <c:pt idx="1444">
                  <c:v>2</c:v>
                </c:pt>
                <c:pt idx="1445">
                  <c:v>2</c:v>
                </c:pt>
                <c:pt idx="1446">
                  <c:v>2</c:v>
                </c:pt>
                <c:pt idx="1447">
                  <c:v>2</c:v>
                </c:pt>
                <c:pt idx="1448">
                  <c:v>2</c:v>
                </c:pt>
                <c:pt idx="1449">
                  <c:v>2</c:v>
                </c:pt>
                <c:pt idx="1450">
                  <c:v>2</c:v>
                </c:pt>
                <c:pt idx="1451">
                  <c:v>2</c:v>
                </c:pt>
                <c:pt idx="1452">
                  <c:v>2</c:v>
                </c:pt>
                <c:pt idx="1453">
                  <c:v>2</c:v>
                </c:pt>
                <c:pt idx="1454">
                  <c:v>2</c:v>
                </c:pt>
                <c:pt idx="1455">
                  <c:v>2</c:v>
                </c:pt>
                <c:pt idx="1456">
                  <c:v>2</c:v>
                </c:pt>
                <c:pt idx="1457">
                  <c:v>2</c:v>
                </c:pt>
                <c:pt idx="1458">
                  <c:v>2</c:v>
                </c:pt>
                <c:pt idx="1459">
                  <c:v>2</c:v>
                </c:pt>
                <c:pt idx="1460">
                  <c:v>2</c:v>
                </c:pt>
                <c:pt idx="1461">
                  <c:v>2</c:v>
                </c:pt>
                <c:pt idx="1462">
                  <c:v>2</c:v>
                </c:pt>
                <c:pt idx="1463">
                  <c:v>2</c:v>
                </c:pt>
                <c:pt idx="1464">
                  <c:v>2</c:v>
                </c:pt>
                <c:pt idx="1465">
                  <c:v>2</c:v>
                </c:pt>
                <c:pt idx="1466">
                  <c:v>2</c:v>
                </c:pt>
                <c:pt idx="1467">
                  <c:v>2</c:v>
                </c:pt>
                <c:pt idx="1468">
                  <c:v>2</c:v>
                </c:pt>
                <c:pt idx="1469">
                  <c:v>2</c:v>
                </c:pt>
                <c:pt idx="1470">
                  <c:v>2</c:v>
                </c:pt>
                <c:pt idx="1471">
                  <c:v>2</c:v>
                </c:pt>
                <c:pt idx="1472">
                  <c:v>2</c:v>
                </c:pt>
                <c:pt idx="1473">
                  <c:v>2</c:v>
                </c:pt>
                <c:pt idx="1474">
                  <c:v>2</c:v>
                </c:pt>
                <c:pt idx="1475">
                  <c:v>2</c:v>
                </c:pt>
                <c:pt idx="1476">
                  <c:v>2</c:v>
                </c:pt>
                <c:pt idx="1477">
                  <c:v>2</c:v>
                </c:pt>
                <c:pt idx="1478">
                  <c:v>2</c:v>
                </c:pt>
                <c:pt idx="1479">
                  <c:v>2</c:v>
                </c:pt>
                <c:pt idx="1480">
                  <c:v>2</c:v>
                </c:pt>
                <c:pt idx="1481">
                  <c:v>2</c:v>
                </c:pt>
                <c:pt idx="1482">
                  <c:v>2</c:v>
                </c:pt>
                <c:pt idx="1483">
                  <c:v>2</c:v>
                </c:pt>
                <c:pt idx="1484">
                  <c:v>2</c:v>
                </c:pt>
                <c:pt idx="1485">
                  <c:v>2</c:v>
                </c:pt>
                <c:pt idx="1486">
                  <c:v>2</c:v>
                </c:pt>
                <c:pt idx="1487">
                  <c:v>2</c:v>
                </c:pt>
                <c:pt idx="1488">
                  <c:v>2</c:v>
                </c:pt>
                <c:pt idx="1489">
                  <c:v>2</c:v>
                </c:pt>
                <c:pt idx="1490">
                  <c:v>2</c:v>
                </c:pt>
                <c:pt idx="1491">
                  <c:v>2</c:v>
                </c:pt>
                <c:pt idx="1492">
                  <c:v>2</c:v>
                </c:pt>
                <c:pt idx="1493">
                  <c:v>2</c:v>
                </c:pt>
                <c:pt idx="1494">
                  <c:v>2</c:v>
                </c:pt>
                <c:pt idx="1495">
                  <c:v>2</c:v>
                </c:pt>
                <c:pt idx="1496">
                  <c:v>2</c:v>
                </c:pt>
                <c:pt idx="1497">
                  <c:v>2</c:v>
                </c:pt>
                <c:pt idx="1498">
                  <c:v>2</c:v>
                </c:pt>
                <c:pt idx="1499">
                  <c:v>2</c:v>
                </c:pt>
                <c:pt idx="1500">
                  <c:v>2</c:v>
                </c:pt>
                <c:pt idx="1501">
                  <c:v>2</c:v>
                </c:pt>
                <c:pt idx="1502">
                  <c:v>2</c:v>
                </c:pt>
                <c:pt idx="1503">
                  <c:v>2</c:v>
                </c:pt>
                <c:pt idx="1504">
                  <c:v>2</c:v>
                </c:pt>
                <c:pt idx="1505">
                  <c:v>2</c:v>
                </c:pt>
                <c:pt idx="1506">
                  <c:v>2</c:v>
                </c:pt>
                <c:pt idx="1507">
                  <c:v>2</c:v>
                </c:pt>
                <c:pt idx="1508">
                  <c:v>2</c:v>
                </c:pt>
                <c:pt idx="1509">
                  <c:v>2</c:v>
                </c:pt>
                <c:pt idx="1510">
                  <c:v>2</c:v>
                </c:pt>
                <c:pt idx="1511">
                  <c:v>2</c:v>
                </c:pt>
                <c:pt idx="1512">
                  <c:v>2</c:v>
                </c:pt>
                <c:pt idx="1513">
                  <c:v>2</c:v>
                </c:pt>
                <c:pt idx="1514">
                  <c:v>2</c:v>
                </c:pt>
                <c:pt idx="1515">
                  <c:v>2</c:v>
                </c:pt>
                <c:pt idx="1516">
                  <c:v>2</c:v>
                </c:pt>
                <c:pt idx="1517">
                  <c:v>2</c:v>
                </c:pt>
                <c:pt idx="1518">
                  <c:v>2</c:v>
                </c:pt>
                <c:pt idx="1519">
                  <c:v>2</c:v>
                </c:pt>
                <c:pt idx="1520">
                  <c:v>2</c:v>
                </c:pt>
                <c:pt idx="1521">
                  <c:v>2</c:v>
                </c:pt>
                <c:pt idx="1522">
                  <c:v>2</c:v>
                </c:pt>
                <c:pt idx="1523">
                  <c:v>2</c:v>
                </c:pt>
                <c:pt idx="1524">
                  <c:v>2</c:v>
                </c:pt>
                <c:pt idx="1525">
                  <c:v>2</c:v>
                </c:pt>
                <c:pt idx="1526">
                  <c:v>2</c:v>
                </c:pt>
                <c:pt idx="1527">
                  <c:v>2</c:v>
                </c:pt>
                <c:pt idx="1528">
                  <c:v>2</c:v>
                </c:pt>
                <c:pt idx="1529">
                  <c:v>2</c:v>
                </c:pt>
                <c:pt idx="1530">
                  <c:v>2</c:v>
                </c:pt>
                <c:pt idx="1531">
                  <c:v>2</c:v>
                </c:pt>
                <c:pt idx="1532">
                  <c:v>2</c:v>
                </c:pt>
                <c:pt idx="1533">
                  <c:v>2</c:v>
                </c:pt>
                <c:pt idx="1534">
                  <c:v>2</c:v>
                </c:pt>
                <c:pt idx="1535">
                  <c:v>2</c:v>
                </c:pt>
                <c:pt idx="1536">
                  <c:v>2</c:v>
                </c:pt>
                <c:pt idx="1537">
                  <c:v>2</c:v>
                </c:pt>
                <c:pt idx="1538">
                  <c:v>2</c:v>
                </c:pt>
                <c:pt idx="1539">
                  <c:v>2</c:v>
                </c:pt>
                <c:pt idx="1540">
                  <c:v>2</c:v>
                </c:pt>
                <c:pt idx="1541">
                  <c:v>2</c:v>
                </c:pt>
                <c:pt idx="1542">
                  <c:v>2</c:v>
                </c:pt>
                <c:pt idx="1543">
                  <c:v>2</c:v>
                </c:pt>
                <c:pt idx="1544">
                  <c:v>2</c:v>
                </c:pt>
                <c:pt idx="1545">
                  <c:v>2</c:v>
                </c:pt>
                <c:pt idx="1546">
                  <c:v>2</c:v>
                </c:pt>
                <c:pt idx="1547">
                  <c:v>2</c:v>
                </c:pt>
                <c:pt idx="1548">
                  <c:v>2</c:v>
                </c:pt>
                <c:pt idx="1549">
                  <c:v>2</c:v>
                </c:pt>
                <c:pt idx="1550">
                  <c:v>2</c:v>
                </c:pt>
                <c:pt idx="1551">
                  <c:v>2</c:v>
                </c:pt>
                <c:pt idx="1552">
                  <c:v>2</c:v>
                </c:pt>
                <c:pt idx="1553">
                  <c:v>2</c:v>
                </c:pt>
                <c:pt idx="1554">
                  <c:v>2</c:v>
                </c:pt>
                <c:pt idx="1555">
                  <c:v>2</c:v>
                </c:pt>
                <c:pt idx="1556">
                  <c:v>2</c:v>
                </c:pt>
                <c:pt idx="1557">
                  <c:v>2</c:v>
                </c:pt>
                <c:pt idx="1558">
                  <c:v>2</c:v>
                </c:pt>
                <c:pt idx="1559">
                  <c:v>2</c:v>
                </c:pt>
                <c:pt idx="1560">
                  <c:v>2</c:v>
                </c:pt>
                <c:pt idx="1561">
                  <c:v>2</c:v>
                </c:pt>
                <c:pt idx="1562">
                  <c:v>2</c:v>
                </c:pt>
                <c:pt idx="1563">
                  <c:v>2</c:v>
                </c:pt>
                <c:pt idx="1564">
                  <c:v>2</c:v>
                </c:pt>
                <c:pt idx="1565">
                  <c:v>2</c:v>
                </c:pt>
                <c:pt idx="1566">
                  <c:v>2</c:v>
                </c:pt>
                <c:pt idx="1567">
                  <c:v>2</c:v>
                </c:pt>
                <c:pt idx="1568">
                  <c:v>2</c:v>
                </c:pt>
                <c:pt idx="1569">
                  <c:v>2</c:v>
                </c:pt>
                <c:pt idx="1570">
                  <c:v>2</c:v>
                </c:pt>
                <c:pt idx="1571">
                  <c:v>2</c:v>
                </c:pt>
                <c:pt idx="1572">
                  <c:v>2</c:v>
                </c:pt>
                <c:pt idx="1573">
                  <c:v>2</c:v>
                </c:pt>
                <c:pt idx="1574">
                  <c:v>2</c:v>
                </c:pt>
                <c:pt idx="1575">
                  <c:v>2</c:v>
                </c:pt>
                <c:pt idx="1576">
                  <c:v>2</c:v>
                </c:pt>
                <c:pt idx="1577">
                  <c:v>2</c:v>
                </c:pt>
                <c:pt idx="1578">
                  <c:v>2</c:v>
                </c:pt>
                <c:pt idx="1579">
                  <c:v>2</c:v>
                </c:pt>
                <c:pt idx="1580">
                  <c:v>2</c:v>
                </c:pt>
                <c:pt idx="1581">
                  <c:v>2</c:v>
                </c:pt>
                <c:pt idx="1582">
                  <c:v>2</c:v>
                </c:pt>
                <c:pt idx="1583">
                  <c:v>2</c:v>
                </c:pt>
                <c:pt idx="1584">
                  <c:v>2</c:v>
                </c:pt>
                <c:pt idx="1585">
                  <c:v>2</c:v>
                </c:pt>
                <c:pt idx="1586">
                  <c:v>2</c:v>
                </c:pt>
                <c:pt idx="1587">
                  <c:v>2</c:v>
                </c:pt>
                <c:pt idx="1588">
                  <c:v>2</c:v>
                </c:pt>
                <c:pt idx="1589">
                  <c:v>2</c:v>
                </c:pt>
                <c:pt idx="1590">
                  <c:v>2</c:v>
                </c:pt>
                <c:pt idx="1591">
                  <c:v>2</c:v>
                </c:pt>
                <c:pt idx="1592">
                  <c:v>2</c:v>
                </c:pt>
                <c:pt idx="1593">
                  <c:v>2</c:v>
                </c:pt>
                <c:pt idx="1594">
                  <c:v>2</c:v>
                </c:pt>
                <c:pt idx="1595">
                  <c:v>2</c:v>
                </c:pt>
                <c:pt idx="1596">
                  <c:v>2</c:v>
                </c:pt>
                <c:pt idx="1597">
                  <c:v>2</c:v>
                </c:pt>
                <c:pt idx="1598">
                  <c:v>2</c:v>
                </c:pt>
                <c:pt idx="1599">
                  <c:v>2</c:v>
                </c:pt>
                <c:pt idx="1600">
                  <c:v>2</c:v>
                </c:pt>
                <c:pt idx="1601">
                  <c:v>2</c:v>
                </c:pt>
                <c:pt idx="1602">
                  <c:v>2</c:v>
                </c:pt>
                <c:pt idx="1603">
                  <c:v>2</c:v>
                </c:pt>
                <c:pt idx="1604">
                  <c:v>2</c:v>
                </c:pt>
                <c:pt idx="1605">
                  <c:v>2</c:v>
                </c:pt>
                <c:pt idx="1606">
                  <c:v>2</c:v>
                </c:pt>
                <c:pt idx="1607">
                  <c:v>2</c:v>
                </c:pt>
                <c:pt idx="1608">
                  <c:v>2</c:v>
                </c:pt>
                <c:pt idx="1609">
                  <c:v>2</c:v>
                </c:pt>
                <c:pt idx="1610">
                  <c:v>2</c:v>
                </c:pt>
                <c:pt idx="1611">
                  <c:v>2</c:v>
                </c:pt>
                <c:pt idx="1612">
                  <c:v>2</c:v>
                </c:pt>
                <c:pt idx="1613">
                  <c:v>2</c:v>
                </c:pt>
                <c:pt idx="1614">
                  <c:v>2</c:v>
                </c:pt>
                <c:pt idx="1615">
                  <c:v>2</c:v>
                </c:pt>
                <c:pt idx="1616">
                  <c:v>2</c:v>
                </c:pt>
                <c:pt idx="1617">
                  <c:v>2</c:v>
                </c:pt>
                <c:pt idx="1618">
                  <c:v>2</c:v>
                </c:pt>
                <c:pt idx="1619">
                  <c:v>2</c:v>
                </c:pt>
                <c:pt idx="1620">
                  <c:v>2</c:v>
                </c:pt>
                <c:pt idx="1621">
                  <c:v>2</c:v>
                </c:pt>
                <c:pt idx="1622">
                  <c:v>2</c:v>
                </c:pt>
                <c:pt idx="1623">
                  <c:v>2</c:v>
                </c:pt>
                <c:pt idx="1624">
                  <c:v>2</c:v>
                </c:pt>
                <c:pt idx="1625">
                  <c:v>2</c:v>
                </c:pt>
                <c:pt idx="1626">
                  <c:v>2</c:v>
                </c:pt>
                <c:pt idx="1627">
                  <c:v>2</c:v>
                </c:pt>
                <c:pt idx="1628">
                  <c:v>2</c:v>
                </c:pt>
                <c:pt idx="1629">
                  <c:v>2</c:v>
                </c:pt>
                <c:pt idx="1630">
                  <c:v>2</c:v>
                </c:pt>
                <c:pt idx="1631">
                  <c:v>2</c:v>
                </c:pt>
                <c:pt idx="1632">
                  <c:v>2</c:v>
                </c:pt>
                <c:pt idx="1633">
                  <c:v>2</c:v>
                </c:pt>
                <c:pt idx="1634">
                  <c:v>2</c:v>
                </c:pt>
                <c:pt idx="1635">
                  <c:v>2</c:v>
                </c:pt>
                <c:pt idx="1636">
                  <c:v>2</c:v>
                </c:pt>
                <c:pt idx="1637">
                  <c:v>2</c:v>
                </c:pt>
                <c:pt idx="1638">
                  <c:v>2</c:v>
                </c:pt>
                <c:pt idx="1639">
                  <c:v>2</c:v>
                </c:pt>
                <c:pt idx="1640">
                  <c:v>2</c:v>
                </c:pt>
                <c:pt idx="1641">
                  <c:v>2</c:v>
                </c:pt>
                <c:pt idx="1642">
                  <c:v>2</c:v>
                </c:pt>
                <c:pt idx="1643">
                  <c:v>2</c:v>
                </c:pt>
                <c:pt idx="1644">
                  <c:v>2</c:v>
                </c:pt>
                <c:pt idx="1645">
                  <c:v>2</c:v>
                </c:pt>
                <c:pt idx="1646">
                  <c:v>2</c:v>
                </c:pt>
                <c:pt idx="1647">
                  <c:v>2</c:v>
                </c:pt>
                <c:pt idx="1648">
                  <c:v>2</c:v>
                </c:pt>
                <c:pt idx="1649">
                  <c:v>2</c:v>
                </c:pt>
                <c:pt idx="1650">
                  <c:v>2</c:v>
                </c:pt>
                <c:pt idx="1651">
                  <c:v>2</c:v>
                </c:pt>
                <c:pt idx="1652">
                  <c:v>2</c:v>
                </c:pt>
                <c:pt idx="1653">
                  <c:v>2</c:v>
                </c:pt>
                <c:pt idx="1654">
                  <c:v>2</c:v>
                </c:pt>
                <c:pt idx="1655">
                  <c:v>2</c:v>
                </c:pt>
                <c:pt idx="1656">
                  <c:v>2</c:v>
                </c:pt>
                <c:pt idx="1657">
                  <c:v>2</c:v>
                </c:pt>
                <c:pt idx="1658">
                  <c:v>2</c:v>
                </c:pt>
                <c:pt idx="1659">
                  <c:v>2</c:v>
                </c:pt>
                <c:pt idx="1660">
                  <c:v>2</c:v>
                </c:pt>
                <c:pt idx="1661">
                  <c:v>2</c:v>
                </c:pt>
                <c:pt idx="1662">
                  <c:v>2</c:v>
                </c:pt>
                <c:pt idx="1663">
                  <c:v>2</c:v>
                </c:pt>
                <c:pt idx="1664">
                  <c:v>2</c:v>
                </c:pt>
                <c:pt idx="1665">
                  <c:v>2</c:v>
                </c:pt>
                <c:pt idx="1666">
                  <c:v>2</c:v>
                </c:pt>
                <c:pt idx="1667">
                  <c:v>2</c:v>
                </c:pt>
                <c:pt idx="1668">
                  <c:v>2</c:v>
                </c:pt>
                <c:pt idx="1669">
                  <c:v>2</c:v>
                </c:pt>
                <c:pt idx="1670">
                  <c:v>2</c:v>
                </c:pt>
                <c:pt idx="1671">
                  <c:v>2</c:v>
                </c:pt>
                <c:pt idx="1672">
                  <c:v>2</c:v>
                </c:pt>
                <c:pt idx="1673">
                  <c:v>2</c:v>
                </c:pt>
                <c:pt idx="1674">
                  <c:v>2</c:v>
                </c:pt>
                <c:pt idx="1675">
                  <c:v>2</c:v>
                </c:pt>
                <c:pt idx="1676">
                  <c:v>2</c:v>
                </c:pt>
                <c:pt idx="1677">
                  <c:v>2</c:v>
                </c:pt>
                <c:pt idx="1678">
                  <c:v>2</c:v>
                </c:pt>
                <c:pt idx="1679">
                  <c:v>2</c:v>
                </c:pt>
                <c:pt idx="1680">
                  <c:v>2</c:v>
                </c:pt>
                <c:pt idx="1681">
                  <c:v>2</c:v>
                </c:pt>
                <c:pt idx="1682">
                  <c:v>2</c:v>
                </c:pt>
                <c:pt idx="1683">
                  <c:v>2</c:v>
                </c:pt>
                <c:pt idx="1684">
                  <c:v>2</c:v>
                </c:pt>
                <c:pt idx="1685">
                  <c:v>2</c:v>
                </c:pt>
                <c:pt idx="1686">
                  <c:v>2</c:v>
                </c:pt>
                <c:pt idx="1687">
                  <c:v>2</c:v>
                </c:pt>
                <c:pt idx="1688">
                  <c:v>2</c:v>
                </c:pt>
                <c:pt idx="1689">
                  <c:v>2</c:v>
                </c:pt>
                <c:pt idx="1690">
                  <c:v>2</c:v>
                </c:pt>
                <c:pt idx="1691">
                  <c:v>2</c:v>
                </c:pt>
                <c:pt idx="1692">
                  <c:v>2</c:v>
                </c:pt>
                <c:pt idx="1693">
                  <c:v>2</c:v>
                </c:pt>
                <c:pt idx="1694">
                  <c:v>2</c:v>
                </c:pt>
                <c:pt idx="1695">
                  <c:v>2</c:v>
                </c:pt>
                <c:pt idx="1696">
                  <c:v>2</c:v>
                </c:pt>
                <c:pt idx="1697">
                  <c:v>2</c:v>
                </c:pt>
                <c:pt idx="1698">
                  <c:v>2</c:v>
                </c:pt>
                <c:pt idx="1699">
                  <c:v>2</c:v>
                </c:pt>
                <c:pt idx="1700">
                  <c:v>2</c:v>
                </c:pt>
                <c:pt idx="1701">
                  <c:v>2</c:v>
                </c:pt>
                <c:pt idx="1702">
                  <c:v>2</c:v>
                </c:pt>
                <c:pt idx="1703">
                  <c:v>2</c:v>
                </c:pt>
                <c:pt idx="1704">
                  <c:v>2</c:v>
                </c:pt>
                <c:pt idx="1705">
                  <c:v>2</c:v>
                </c:pt>
                <c:pt idx="1706">
                  <c:v>2</c:v>
                </c:pt>
                <c:pt idx="1707">
                  <c:v>2</c:v>
                </c:pt>
                <c:pt idx="1708">
                  <c:v>2</c:v>
                </c:pt>
                <c:pt idx="1709">
                  <c:v>2</c:v>
                </c:pt>
                <c:pt idx="1710">
                  <c:v>2</c:v>
                </c:pt>
                <c:pt idx="1711">
                  <c:v>2</c:v>
                </c:pt>
                <c:pt idx="1712">
                  <c:v>2</c:v>
                </c:pt>
                <c:pt idx="1713">
                  <c:v>2</c:v>
                </c:pt>
                <c:pt idx="1714">
                  <c:v>2</c:v>
                </c:pt>
                <c:pt idx="1715">
                  <c:v>2</c:v>
                </c:pt>
                <c:pt idx="1716">
                  <c:v>2</c:v>
                </c:pt>
                <c:pt idx="1717">
                  <c:v>2</c:v>
                </c:pt>
                <c:pt idx="1718">
                  <c:v>2</c:v>
                </c:pt>
                <c:pt idx="1719">
                  <c:v>2</c:v>
                </c:pt>
                <c:pt idx="1720">
                  <c:v>2</c:v>
                </c:pt>
                <c:pt idx="1721">
                  <c:v>2</c:v>
                </c:pt>
                <c:pt idx="1722">
                  <c:v>2</c:v>
                </c:pt>
                <c:pt idx="1723">
                  <c:v>2</c:v>
                </c:pt>
                <c:pt idx="1724">
                  <c:v>2</c:v>
                </c:pt>
                <c:pt idx="1725">
                  <c:v>2</c:v>
                </c:pt>
                <c:pt idx="1726">
                  <c:v>2</c:v>
                </c:pt>
                <c:pt idx="1727">
                  <c:v>2</c:v>
                </c:pt>
                <c:pt idx="1728">
                  <c:v>2</c:v>
                </c:pt>
                <c:pt idx="1729">
                  <c:v>2</c:v>
                </c:pt>
                <c:pt idx="1730">
                  <c:v>2</c:v>
                </c:pt>
                <c:pt idx="1731">
                  <c:v>2</c:v>
                </c:pt>
                <c:pt idx="1732">
                  <c:v>2</c:v>
                </c:pt>
                <c:pt idx="1733">
                  <c:v>2</c:v>
                </c:pt>
                <c:pt idx="1734">
                  <c:v>2</c:v>
                </c:pt>
                <c:pt idx="1735">
                  <c:v>2</c:v>
                </c:pt>
                <c:pt idx="1736">
                  <c:v>2</c:v>
                </c:pt>
                <c:pt idx="1737">
                  <c:v>2</c:v>
                </c:pt>
                <c:pt idx="1738">
                  <c:v>2</c:v>
                </c:pt>
                <c:pt idx="1739">
                  <c:v>2</c:v>
                </c:pt>
                <c:pt idx="1740">
                  <c:v>2</c:v>
                </c:pt>
                <c:pt idx="1741">
                  <c:v>2</c:v>
                </c:pt>
                <c:pt idx="1742">
                  <c:v>2</c:v>
                </c:pt>
                <c:pt idx="1743">
                  <c:v>2</c:v>
                </c:pt>
                <c:pt idx="1744">
                  <c:v>2</c:v>
                </c:pt>
                <c:pt idx="1745">
                  <c:v>2</c:v>
                </c:pt>
                <c:pt idx="1746">
                  <c:v>2</c:v>
                </c:pt>
                <c:pt idx="1747">
                  <c:v>2</c:v>
                </c:pt>
                <c:pt idx="1748">
                  <c:v>2</c:v>
                </c:pt>
                <c:pt idx="1749">
                  <c:v>2</c:v>
                </c:pt>
                <c:pt idx="1750">
                  <c:v>2</c:v>
                </c:pt>
                <c:pt idx="1751">
                  <c:v>2</c:v>
                </c:pt>
                <c:pt idx="1752">
                  <c:v>2</c:v>
                </c:pt>
                <c:pt idx="1753">
                  <c:v>2</c:v>
                </c:pt>
                <c:pt idx="1754">
                  <c:v>2</c:v>
                </c:pt>
                <c:pt idx="1755">
                  <c:v>2</c:v>
                </c:pt>
                <c:pt idx="1756">
                  <c:v>2</c:v>
                </c:pt>
                <c:pt idx="1757">
                  <c:v>2</c:v>
                </c:pt>
                <c:pt idx="1758">
                  <c:v>2</c:v>
                </c:pt>
                <c:pt idx="1759">
                  <c:v>2</c:v>
                </c:pt>
                <c:pt idx="1760">
                  <c:v>2</c:v>
                </c:pt>
                <c:pt idx="1761">
                  <c:v>2</c:v>
                </c:pt>
                <c:pt idx="1762">
                  <c:v>2</c:v>
                </c:pt>
                <c:pt idx="1763">
                  <c:v>2</c:v>
                </c:pt>
                <c:pt idx="1764">
                  <c:v>2</c:v>
                </c:pt>
                <c:pt idx="1765">
                  <c:v>2</c:v>
                </c:pt>
                <c:pt idx="1766">
                  <c:v>2</c:v>
                </c:pt>
                <c:pt idx="1767">
                  <c:v>2</c:v>
                </c:pt>
                <c:pt idx="1768">
                  <c:v>2</c:v>
                </c:pt>
                <c:pt idx="1769">
                  <c:v>2</c:v>
                </c:pt>
                <c:pt idx="1770">
                  <c:v>2</c:v>
                </c:pt>
                <c:pt idx="1771">
                  <c:v>2</c:v>
                </c:pt>
                <c:pt idx="1772">
                  <c:v>2</c:v>
                </c:pt>
                <c:pt idx="1773">
                  <c:v>2</c:v>
                </c:pt>
                <c:pt idx="1774">
                  <c:v>2</c:v>
                </c:pt>
                <c:pt idx="1775">
                  <c:v>2</c:v>
                </c:pt>
                <c:pt idx="1776">
                  <c:v>2</c:v>
                </c:pt>
                <c:pt idx="1777">
                  <c:v>2</c:v>
                </c:pt>
                <c:pt idx="1778">
                  <c:v>2</c:v>
                </c:pt>
                <c:pt idx="1779">
                  <c:v>2</c:v>
                </c:pt>
                <c:pt idx="1780">
                  <c:v>2</c:v>
                </c:pt>
                <c:pt idx="1781">
                  <c:v>2</c:v>
                </c:pt>
                <c:pt idx="1782">
                  <c:v>2</c:v>
                </c:pt>
                <c:pt idx="1783">
                  <c:v>2</c:v>
                </c:pt>
                <c:pt idx="1784">
                  <c:v>2</c:v>
                </c:pt>
                <c:pt idx="1785">
                  <c:v>2</c:v>
                </c:pt>
                <c:pt idx="1786">
                  <c:v>2</c:v>
                </c:pt>
                <c:pt idx="1787">
                  <c:v>2</c:v>
                </c:pt>
                <c:pt idx="1788">
                  <c:v>2</c:v>
                </c:pt>
                <c:pt idx="1789">
                  <c:v>2</c:v>
                </c:pt>
                <c:pt idx="1790">
                  <c:v>2</c:v>
                </c:pt>
                <c:pt idx="1791">
                  <c:v>2</c:v>
                </c:pt>
                <c:pt idx="1792">
                  <c:v>2</c:v>
                </c:pt>
                <c:pt idx="1793">
                  <c:v>2</c:v>
                </c:pt>
                <c:pt idx="1794">
                  <c:v>2</c:v>
                </c:pt>
                <c:pt idx="1795">
                  <c:v>2</c:v>
                </c:pt>
                <c:pt idx="1796">
                  <c:v>2</c:v>
                </c:pt>
                <c:pt idx="1797">
                  <c:v>2</c:v>
                </c:pt>
                <c:pt idx="1798">
                  <c:v>2</c:v>
                </c:pt>
                <c:pt idx="1799">
                  <c:v>2</c:v>
                </c:pt>
                <c:pt idx="1800">
                  <c:v>2</c:v>
                </c:pt>
                <c:pt idx="1801">
                  <c:v>2</c:v>
                </c:pt>
                <c:pt idx="1802">
                  <c:v>2</c:v>
                </c:pt>
                <c:pt idx="1803">
                  <c:v>2</c:v>
                </c:pt>
                <c:pt idx="1804">
                  <c:v>2</c:v>
                </c:pt>
                <c:pt idx="1805">
                  <c:v>2</c:v>
                </c:pt>
                <c:pt idx="1806">
                  <c:v>2</c:v>
                </c:pt>
                <c:pt idx="1807">
                  <c:v>2</c:v>
                </c:pt>
                <c:pt idx="1808">
                  <c:v>2</c:v>
                </c:pt>
                <c:pt idx="1809">
                  <c:v>2</c:v>
                </c:pt>
                <c:pt idx="1810">
                  <c:v>2</c:v>
                </c:pt>
                <c:pt idx="1811">
                  <c:v>2</c:v>
                </c:pt>
                <c:pt idx="1812">
                  <c:v>2</c:v>
                </c:pt>
                <c:pt idx="1813">
                  <c:v>2</c:v>
                </c:pt>
                <c:pt idx="1814">
                  <c:v>2</c:v>
                </c:pt>
                <c:pt idx="1815">
                  <c:v>2</c:v>
                </c:pt>
                <c:pt idx="1816">
                  <c:v>2</c:v>
                </c:pt>
                <c:pt idx="1817">
                  <c:v>2</c:v>
                </c:pt>
                <c:pt idx="1818">
                  <c:v>2</c:v>
                </c:pt>
                <c:pt idx="1819">
                  <c:v>2</c:v>
                </c:pt>
                <c:pt idx="1820">
                  <c:v>2</c:v>
                </c:pt>
                <c:pt idx="1821">
                  <c:v>2</c:v>
                </c:pt>
                <c:pt idx="1822">
                  <c:v>2</c:v>
                </c:pt>
                <c:pt idx="1823">
                  <c:v>2</c:v>
                </c:pt>
                <c:pt idx="1824">
                  <c:v>2</c:v>
                </c:pt>
                <c:pt idx="1825">
                  <c:v>2</c:v>
                </c:pt>
                <c:pt idx="1826">
                  <c:v>2</c:v>
                </c:pt>
                <c:pt idx="1827">
                  <c:v>2</c:v>
                </c:pt>
                <c:pt idx="1828">
                  <c:v>2</c:v>
                </c:pt>
                <c:pt idx="1829">
                  <c:v>2</c:v>
                </c:pt>
                <c:pt idx="1830">
                  <c:v>2</c:v>
                </c:pt>
                <c:pt idx="1831">
                  <c:v>2</c:v>
                </c:pt>
                <c:pt idx="1832">
                  <c:v>2</c:v>
                </c:pt>
                <c:pt idx="1833">
                  <c:v>2</c:v>
                </c:pt>
                <c:pt idx="1834">
                  <c:v>2</c:v>
                </c:pt>
                <c:pt idx="1835">
                  <c:v>2</c:v>
                </c:pt>
                <c:pt idx="1836">
                  <c:v>2</c:v>
                </c:pt>
                <c:pt idx="1837">
                  <c:v>2</c:v>
                </c:pt>
                <c:pt idx="1838">
                  <c:v>2</c:v>
                </c:pt>
                <c:pt idx="1839">
                  <c:v>2</c:v>
                </c:pt>
                <c:pt idx="1840">
                  <c:v>2</c:v>
                </c:pt>
                <c:pt idx="1841">
                  <c:v>2</c:v>
                </c:pt>
                <c:pt idx="1842">
                  <c:v>2</c:v>
                </c:pt>
                <c:pt idx="1843">
                  <c:v>2</c:v>
                </c:pt>
                <c:pt idx="1844">
                  <c:v>2</c:v>
                </c:pt>
                <c:pt idx="1845">
                  <c:v>2</c:v>
                </c:pt>
                <c:pt idx="1846">
                  <c:v>2</c:v>
                </c:pt>
                <c:pt idx="1847">
                  <c:v>2</c:v>
                </c:pt>
                <c:pt idx="1848">
                  <c:v>2</c:v>
                </c:pt>
                <c:pt idx="1849">
                  <c:v>2</c:v>
                </c:pt>
                <c:pt idx="1850">
                  <c:v>2</c:v>
                </c:pt>
                <c:pt idx="1851">
                  <c:v>2</c:v>
                </c:pt>
                <c:pt idx="1852">
                  <c:v>2</c:v>
                </c:pt>
                <c:pt idx="1853">
                  <c:v>2</c:v>
                </c:pt>
                <c:pt idx="1854">
                  <c:v>2</c:v>
                </c:pt>
                <c:pt idx="1855">
                  <c:v>2</c:v>
                </c:pt>
                <c:pt idx="1856">
                  <c:v>2</c:v>
                </c:pt>
                <c:pt idx="1857">
                  <c:v>2</c:v>
                </c:pt>
                <c:pt idx="1858">
                  <c:v>2</c:v>
                </c:pt>
                <c:pt idx="1859">
                  <c:v>2</c:v>
                </c:pt>
                <c:pt idx="1860">
                  <c:v>2</c:v>
                </c:pt>
                <c:pt idx="1861">
                  <c:v>2</c:v>
                </c:pt>
                <c:pt idx="1862">
                  <c:v>2</c:v>
                </c:pt>
                <c:pt idx="1863">
                  <c:v>2</c:v>
                </c:pt>
                <c:pt idx="1864">
                  <c:v>2</c:v>
                </c:pt>
                <c:pt idx="1865">
                  <c:v>2</c:v>
                </c:pt>
                <c:pt idx="1866">
                  <c:v>2</c:v>
                </c:pt>
                <c:pt idx="1867">
                  <c:v>2</c:v>
                </c:pt>
                <c:pt idx="1868">
                  <c:v>2</c:v>
                </c:pt>
                <c:pt idx="1869">
                  <c:v>2</c:v>
                </c:pt>
                <c:pt idx="1870">
                  <c:v>2</c:v>
                </c:pt>
                <c:pt idx="1871">
                  <c:v>2</c:v>
                </c:pt>
                <c:pt idx="1872">
                  <c:v>2</c:v>
                </c:pt>
                <c:pt idx="1873">
                  <c:v>2</c:v>
                </c:pt>
                <c:pt idx="1874">
                  <c:v>2</c:v>
                </c:pt>
                <c:pt idx="1875">
                  <c:v>2</c:v>
                </c:pt>
                <c:pt idx="1876">
                  <c:v>2</c:v>
                </c:pt>
                <c:pt idx="1877">
                  <c:v>2</c:v>
                </c:pt>
                <c:pt idx="1878">
                  <c:v>2</c:v>
                </c:pt>
              </c:numCache>
            </c:numRef>
          </c:xVal>
          <c:yVal>
            <c:numRef>
              <c:f>Sheet6!$F$2:$F$1880</c:f>
              <c:numCache>
                <c:formatCode>General</c:formatCode>
                <c:ptCount val="1879"/>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1530">
                  <c:v>1</c:v>
                </c:pt>
                <c:pt idx="1531">
                  <c:v>1</c:v>
                </c:pt>
                <c:pt idx="1532">
                  <c:v>0</c:v>
                </c:pt>
                <c:pt idx="1533">
                  <c:v>6</c:v>
                </c:pt>
                <c:pt idx="1534">
                  <c:v>0</c:v>
                </c:pt>
                <c:pt idx="1535">
                  <c:v>6</c:v>
                </c:pt>
                <c:pt idx="1536">
                  <c:v>13</c:v>
                </c:pt>
                <c:pt idx="1537">
                  <c:v>4</c:v>
                </c:pt>
                <c:pt idx="1538">
                  <c:v>6</c:v>
                </c:pt>
                <c:pt idx="1539">
                  <c:v>0</c:v>
                </c:pt>
                <c:pt idx="1540">
                  <c:v>0</c:v>
                </c:pt>
                <c:pt idx="1541">
                  <c:v>0</c:v>
                </c:pt>
                <c:pt idx="1542">
                  <c:v>81</c:v>
                </c:pt>
                <c:pt idx="1543">
                  <c:v>0</c:v>
                </c:pt>
                <c:pt idx="1544">
                  <c:v>0</c:v>
                </c:pt>
                <c:pt idx="1545">
                  <c:v>5</c:v>
                </c:pt>
                <c:pt idx="1546">
                  <c:v>0</c:v>
                </c:pt>
                <c:pt idx="1547">
                  <c:v>0</c:v>
                </c:pt>
                <c:pt idx="1548">
                  <c:v>58</c:v>
                </c:pt>
                <c:pt idx="1549">
                  <c:v>1</c:v>
                </c:pt>
                <c:pt idx="1550">
                  <c:v>0</c:v>
                </c:pt>
                <c:pt idx="1551">
                  <c:v>28</c:v>
                </c:pt>
                <c:pt idx="1552">
                  <c:v>1</c:v>
                </c:pt>
                <c:pt idx="1553">
                  <c:v>0</c:v>
                </c:pt>
                <c:pt idx="1554">
                  <c:v>37</c:v>
                </c:pt>
                <c:pt idx="1555">
                  <c:v>9</c:v>
                </c:pt>
                <c:pt idx="1556">
                  <c:v>3</c:v>
                </c:pt>
                <c:pt idx="1557">
                  <c:v>0</c:v>
                </c:pt>
                <c:pt idx="1558">
                  <c:v>2</c:v>
                </c:pt>
                <c:pt idx="1559">
                  <c:v>6</c:v>
                </c:pt>
                <c:pt idx="1560">
                  <c:v>67</c:v>
                </c:pt>
                <c:pt idx="1561">
                  <c:v>5</c:v>
                </c:pt>
                <c:pt idx="1562">
                  <c:v>2</c:v>
                </c:pt>
                <c:pt idx="1563">
                  <c:v>10</c:v>
                </c:pt>
                <c:pt idx="1564">
                  <c:v>3</c:v>
                </c:pt>
                <c:pt idx="1565">
                  <c:v>4</c:v>
                </c:pt>
                <c:pt idx="1566">
                  <c:v>15</c:v>
                </c:pt>
                <c:pt idx="1567">
                  <c:v>2</c:v>
                </c:pt>
                <c:pt idx="1568">
                  <c:v>0</c:v>
                </c:pt>
                <c:pt idx="1569">
                  <c:v>1</c:v>
                </c:pt>
                <c:pt idx="1570">
                  <c:v>1</c:v>
                </c:pt>
                <c:pt idx="1571">
                  <c:v>6</c:v>
                </c:pt>
                <c:pt idx="1572">
                  <c:v>0</c:v>
                </c:pt>
                <c:pt idx="1573">
                  <c:v>13</c:v>
                </c:pt>
                <c:pt idx="1574">
                  <c:v>0</c:v>
                </c:pt>
                <c:pt idx="1575">
                  <c:v>8</c:v>
                </c:pt>
                <c:pt idx="1576">
                  <c:v>1</c:v>
                </c:pt>
                <c:pt idx="1577">
                  <c:v>0</c:v>
                </c:pt>
                <c:pt idx="1578">
                  <c:v>5</c:v>
                </c:pt>
                <c:pt idx="1579">
                  <c:v>1</c:v>
                </c:pt>
                <c:pt idx="1580">
                  <c:v>0</c:v>
                </c:pt>
                <c:pt idx="1581">
                  <c:v>0</c:v>
                </c:pt>
                <c:pt idx="1582">
                  <c:v>0</c:v>
                </c:pt>
                <c:pt idx="1583">
                  <c:v>121</c:v>
                </c:pt>
                <c:pt idx="1584">
                  <c:v>0</c:v>
                </c:pt>
                <c:pt idx="1585">
                  <c:v>0</c:v>
                </c:pt>
                <c:pt idx="1586">
                  <c:v>0</c:v>
                </c:pt>
                <c:pt idx="1587">
                  <c:v>3</c:v>
                </c:pt>
                <c:pt idx="1588">
                  <c:v>0</c:v>
                </c:pt>
                <c:pt idx="1589">
                  <c:v>1</c:v>
                </c:pt>
                <c:pt idx="1590">
                  <c:v>1</c:v>
                </c:pt>
                <c:pt idx="1591">
                  <c:v>3</c:v>
                </c:pt>
                <c:pt idx="1592">
                  <c:v>9</c:v>
                </c:pt>
                <c:pt idx="1593">
                  <c:v>0</c:v>
                </c:pt>
                <c:pt idx="1594">
                  <c:v>0</c:v>
                </c:pt>
                <c:pt idx="1595">
                  <c:v>0</c:v>
                </c:pt>
                <c:pt idx="1596">
                  <c:v>39</c:v>
                </c:pt>
                <c:pt idx="1597">
                  <c:v>1</c:v>
                </c:pt>
                <c:pt idx="1598">
                  <c:v>0</c:v>
                </c:pt>
                <c:pt idx="1599">
                  <c:v>3</c:v>
                </c:pt>
                <c:pt idx="1600">
                  <c:v>1</c:v>
                </c:pt>
                <c:pt idx="1601">
                  <c:v>9</c:v>
                </c:pt>
                <c:pt idx="1602">
                  <c:v>0</c:v>
                </c:pt>
                <c:pt idx="1603">
                  <c:v>25</c:v>
                </c:pt>
                <c:pt idx="1604">
                  <c:v>1</c:v>
                </c:pt>
                <c:pt idx="1605">
                  <c:v>1</c:v>
                </c:pt>
                <c:pt idx="1606">
                  <c:v>1</c:v>
                </c:pt>
                <c:pt idx="1607">
                  <c:v>0</c:v>
                </c:pt>
                <c:pt idx="1608">
                  <c:v>6</c:v>
                </c:pt>
                <c:pt idx="1609">
                  <c:v>1</c:v>
                </c:pt>
                <c:pt idx="1610">
                  <c:v>6</c:v>
                </c:pt>
                <c:pt idx="1611">
                  <c:v>4</c:v>
                </c:pt>
                <c:pt idx="1612">
                  <c:v>22</c:v>
                </c:pt>
                <c:pt idx="1613">
                  <c:v>15</c:v>
                </c:pt>
                <c:pt idx="1614">
                  <c:v>95</c:v>
                </c:pt>
                <c:pt idx="1615">
                  <c:v>161</c:v>
                </c:pt>
                <c:pt idx="1616">
                  <c:v>8</c:v>
                </c:pt>
                <c:pt idx="1617">
                  <c:v>76</c:v>
                </c:pt>
                <c:pt idx="1618">
                  <c:v>1</c:v>
                </c:pt>
                <c:pt idx="1619">
                  <c:v>101</c:v>
                </c:pt>
                <c:pt idx="1620">
                  <c:v>4</c:v>
                </c:pt>
                <c:pt idx="1621">
                  <c:v>1</c:v>
                </c:pt>
                <c:pt idx="1622">
                  <c:v>775</c:v>
                </c:pt>
                <c:pt idx="1623">
                  <c:v>90</c:v>
                </c:pt>
                <c:pt idx="1624">
                  <c:v>16</c:v>
                </c:pt>
                <c:pt idx="1625">
                  <c:v>6</c:v>
                </c:pt>
                <c:pt idx="1626">
                  <c:v>38</c:v>
                </c:pt>
                <c:pt idx="1627">
                  <c:v>355</c:v>
                </c:pt>
                <c:pt idx="1628">
                  <c:v>7</c:v>
                </c:pt>
                <c:pt idx="1629">
                  <c:v>400</c:v>
                </c:pt>
                <c:pt idx="1630">
                  <c:v>1</c:v>
                </c:pt>
                <c:pt idx="1631">
                  <c:v>0</c:v>
                </c:pt>
                <c:pt idx="1632">
                  <c:v>1</c:v>
                </c:pt>
                <c:pt idx="1633">
                  <c:v>292</c:v>
                </c:pt>
                <c:pt idx="1634">
                  <c:v>2</c:v>
                </c:pt>
                <c:pt idx="1635">
                  <c:v>8</c:v>
                </c:pt>
                <c:pt idx="1636">
                  <c:v>0</c:v>
                </c:pt>
                <c:pt idx="1637">
                  <c:v>1</c:v>
                </c:pt>
                <c:pt idx="1638">
                  <c:v>4</c:v>
                </c:pt>
                <c:pt idx="1639">
                  <c:v>0</c:v>
                </c:pt>
                <c:pt idx="1640">
                  <c:v>0</c:v>
                </c:pt>
                <c:pt idx="1641">
                  <c:v>0</c:v>
                </c:pt>
                <c:pt idx="1642">
                  <c:v>0</c:v>
                </c:pt>
                <c:pt idx="1643">
                  <c:v>1</c:v>
                </c:pt>
                <c:pt idx="1644">
                  <c:v>0</c:v>
                </c:pt>
                <c:pt idx="1645">
                  <c:v>0</c:v>
                </c:pt>
                <c:pt idx="1646">
                  <c:v>0</c:v>
                </c:pt>
                <c:pt idx="1647">
                  <c:v>0</c:v>
                </c:pt>
                <c:pt idx="1648">
                  <c:v>0</c:v>
                </c:pt>
                <c:pt idx="1649">
                  <c:v>0</c:v>
                </c:pt>
                <c:pt idx="1650">
                  <c:v>1</c:v>
                </c:pt>
                <c:pt idx="1651">
                  <c:v>0</c:v>
                </c:pt>
                <c:pt idx="1652">
                  <c:v>4</c:v>
                </c:pt>
                <c:pt idx="1653">
                  <c:v>0</c:v>
                </c:pt>
                <c:pt idx="1654">
                  <c:v>18</c:v>
                </c:pt>
                <c:pt idx="1655">
                  <c:v>3</c:v>
                </c:pt>
                <c:pt idx="1656">
                  <c:v>40</c:v>
                </c:pt>
                <c:pt idx="1657">
                  <c:v>0</c:v>
                </c:pt>
                <c:pt idx="1658">
                  <c:v>24</c:v>
                </c:pt>
                <c:pt idx="1659">
                  <c:v>1</c:v>
                </c:pt>
                <c:pt idx="1660">
                  <c:v>0</c:v>
                </c:pt>
                <c:pt idx="1661">
                  <c:v>0</c:v>
                </c:pt>
                <c:pt idx="1662">
                  <c:v>1</c:v>
                </c:pt>
                <c:pt idx="1663">
                  <c:v>6</c:v>
                </c:pt>
                <c:pt idx="1664">
                  <c:v>0</c:v>
                </c:pt>
                <c:pt idx="1665">
                  <c:v>6</c:v>
                </c:pt>
                <c:pt idx="1666">
                  <c:v>0</c:v>
                </c:pt>
                <c:pt idx="1667">
                  <c:v>0</c:v>
                </c:pt>
                <c:pt idx="1668">
                  <c:v>3</c:v>
                </c:pt>
                <c:pt idx="1669">
                  <c:v>0</c:v>
                </c:pt>
                <c:pt idx="1670">
                  <c:v>8</c:v>
                </c:pt>
                <c:pt idx="1671">
                  <c:v>34</c:v>
                </c:pt>
                <c:pt idx="1672">
                  <c:v>1</c:v>
                </c:pt>
                <c:pt idx="1673">
                  <c:v>38</c:v>
                </c:pt>
                <c:pt idx="1674">
                  <c:v>104</c:v>
                </c:pt>
                <c:pt idx="1675">
                  <c:v>86</c:v>
                </c:pt>
                <c:pt idx="1676">
                  <c:v>356</c:v>
                </c:pt>
                <c:pt idx="1677">
                  <c:v>45</c:v>
                </c:pt>
                <c:pt idx="1678">
                  <c:v>38</c:v>
                </c:pt>
                <c:pt idx="1679">
                  <c:v>35</c:v>
                </c:pt>
                <c:pt idx="1680">
                  <c:v>24</c:v>
                </c:pt>
                <c:pt idx="1681">
                  <c:v>100</c:v>
                </c:pt>
                <c:pt idx="1682">
                  <c:v>1</c:v>
                </c:pt>
                <c:pt idx="1683">
                  <c:v>122</c:v>
                </c:pt>
                <c:pt idx="1684">
                  <c:v>11</c:v>
                </c:pt>
                <c:pt idx="1685">
                  <c:v>248</c:v>
                </c:pt>
                <c:pt idx="1686">
                  <c:v>1</c:v>
                </c:pt>
                <c:pt idx="1687">
                  <c:v>19</c:v>
                </c:pt>
                <c:pt idx="1688">
                  <c:v>135</c:v>
                </c:pt>
                <c:pt idx="1689">
                  <c:v>9</c:v>
                </c:pt>
                <c:pt idx="1690">
                  <c:v>3</c:v>
                </c:pt>
                <c:pt idx="1691">
                  <c:v>7</c:v>
                </c:pt>
                <c:pt idx="1692">
                  <c:v>4</c:v>
                </c:pt>
                <c:pt idx="1693">
                  <c:v>44</c:v>
                </c:pt>
                <c:pt idx="1694">
                  <c:v>90</c:v>
                </c:pt>
                <c:pt idx="1695">
                  <c:v>8</c:v>
                </c:pt>
                <c:pt idx="1696">
                  <c:v>11</c:v>
                </c:pt>
                <c:pt idx="1697">
                  <c:v>41</c:v>
                </c:pt>
                <c:pt idx="1698">
                  <c:v>15</c:v>
                </c:pt>
                <c:pt idx="1699">
                  <c:v>9</c:v>
                </c:pt>
                <c:pt idx="1700">
                  <c:v>50</c:v>
                </c:pt>
                <c:pt idx="1701">
                  <c:v>34</c:v>
                </c:pt>
                <c:pt idx="1702">
                  <c:v>0</c:v>
                </c:pt>
                <c:pt idx="1703">
                  <c:v>0</c:v>
                </c:pt>
                <c:pt idx="1704">
                  <c:v>276</c:v>
                </c:pt>
                <c:pt idx="1705">
                  <c:v>16</c:v>
                </c:pt>
                <c:pt idx="1706">
                  <c:v>224</c:v>
                </c:pt>
                <c:pt idx="1707">
                  <c:v>140</c:v>
                </c:pt>
                <c:pt idx="1708">
                  <c:v>15</c:v>
                </c:pt>
                <c:pt idx="1709">
                  <c:v>37</c:v>
                </c:pt>
                <c:pt idx="1710">
                  <c:v>0</c:v>
                </c:pt>
                <c:pt idx="1711">
                  <c:v>46</c:v>
                </c:pt>
                <c:pt idx="1712">
                  <c:v>1</c:v>
                </c:pt>
                <c:pt idx="1713">
                  <c:v>323</c:v>
                </c:pt>
                <c:pt idx="1714">
                  <c:v>2</c:v>
                </c:pt>
                <c:pt idx="1715">
                  <c:v>0</c:v>
                </c:pt>
                <c:pt idx="1716">
                  <c:v>0</c:v>
                </c:pt>
                <c:pt idx="1717">
                  <c:v>1</c:v>
                </c:pt>
                <c:pt idx="1718">
                  <c:v>7</c:v>
                </c:pt>
                <c:pt idx="1719">
                  <c:v>3</c:v>
                </c:pt>
                <c:pt idx="1720">
                  <c:v>0</c:v>
                </c:pt>
                <c:pt idx="1721">
                  <c:v>0</c:v>
                </c:pt>
                <c:pt idx="1722">
                  <c:v>0</c:v>
                </c:pt>
                <c:pt idx="1723">
                  <c:v>0</c:v>
                </c:pt>
                <c:pt idx="1724">
                  <c:v>1</c:v>
                </c:pt>
                <c:pt idx="1725">
                  <c:v>0</c:v>
                </c:pt>
                <c:pt idx="1726">
                  <c:v>2</c:v>
                </c:pt>
                <c:pt idx="1727">
                  <c:v>1</c:v>
                </c:pt>
                <c:pt idx="1728">
                  <c:v>1</c:v>
                </c:pt>
                <c:pt idx="1729">
                  <c:v>59</c:v>
                </c:pt>
                <c:pt idx="1730">
                  <c:v>13</c:v>
                </c:pt>
                <c:pt idx="1731">
                  <c:v>22</c:v>
                </c:pt>
                <c:pt idx="1732">
                  <c:v>0</c:v>
                </c:pt>
                <c:pt idx="1733">
                  <c:v>52</c:v>
                </c:pt>
                <c:pt idx="1734">
                  <c:v>4</c:v>
                </c:pt>
                <c:pt idx="1735">
                  <c:v>3</c:v>
                </c:pt>
                <c:pt idx="1736">
                  <c:v>3</c:v>
                </c:pt>
                <c:pt idx="1737">
                  <c:v>6</c:v>
                </c:pt>
                <c:pt idx="1738">
                  <c:v>35</c:v>
                </c:pt>
                <c:pt idx="1739">
                  <c:v>10</c:v>
                </c:pt>
                <c:pt idx="1740">
                  <c:v>2</c:v>
                </c:pt>
                <c:pt idx="1741">
                  <c:v>4</c:v>
                </c:pt>
                <c:pt idx="1742">
                  <c:v>2</c:v>
                </c:pt>
                <c:pt idx="1743">
                  <c:v>0</c:v>
                </c:pt>
                <c:pt idx="1744">
                  <c:v>0</c:v>
                </c:pt>
                <c:pt idx="1745">
                  <c:v>0</c:v>
                </c:pt>
                <c:pt idx="1746">
                  <c:v>1</c:v>
                </c:pt>
                <c:pt idx="1747">
                  <c:v>1</c:v>
                </c:pt>
                <c:pt idx="1748">
                  <c:v>0</c:v>
                </c:pt>
                <c:pt idx="1749">
                  <c:v>3</c:v>
                </c:pt>
                <c:pt idx="1750">
                  <c:v>1</c:v>
                </c:pt>
                <c:pt idx="1751">
                  <c:v>5</c:v>
                </c:pt>
                <c:pt idx="1752">
                  <c:v>0</c:v>
                </c:pt>
                <c:pt idx="1753">
                  <c:v>0</c:v>
                </c:pt>
                <c:pt idx="1754">
                  <c:v>7</c:v>
                </c:pt>
                <c:pt idx="1755">
                  <c:v>0</c:v>
                </c:pt>
                <c:pt idx="1756">
                  <c:v>0</c:v>
                </c:pt>
                <c:pt idx="1757">
                  <c:v>1</c:v>
                </c:pt>
                <c:pt idx="1758">
                  <c:v>2</c:v>
                </c:pt>
                <c:pt idx="1759">
                  <c:v>0</c:v>
                </c:pt>
                <c:pt idx="1760">
                  <c:v>0</c:v>
                </c:pt>
                <c:pt idx="1761">
                  <c:v>0</c:v>
                </c:pt>
                <c:pt idx="1762">
                  <c:v>3</c:v>
                </c:pt>
                <c:pt idx="1763">
                  <c:v>1</c:v>
                </c:pt>
                <c:pt idx="1764">
                  <c:v>0</c:v>
                </c:pt>
                <c:pt idx="1765">
                  <c:v>2</c:v>
                </c:pt>
                <c:pt idx="1766">
                  <c:v>0</c:v>
                </c:pt>
                <c:pt idx="1767">
                  <c:v>0</c:v>
                </c:pt>
                <c:pt idx="1768">
                  <c:v>0</c:v>
                </c:pt>
                <c:pt idx="1769">
                  <c:v>27</c:v>
                </c:pt>
                <c:pt idx="1770">
                  <c:v>14</c:v>
                </c:pt>
                <c:pt idx="1771">
                  <c:v>2</c:v>
                </c:pt>
                <c:pt idx="1772">
                  <c:v>0</c:v>
                </c:pt>
                <c:pt idx="1773">
                  <c:v>4</c:v>
                </c:pt>
                <c:pt idx="1774">
                  <c:v>0</c:v>
                </c:pt>
                <c:pt idx="1775">
                  <c:v>6</c:v>
                </c:pt>
                <c:pt idx="1776">
                  <c:v>1</c:v>
                </c:pt>
                <c:pt idx="1777">
                  <c:v>1</c:v>
                </c:pt>
                <c:pt idx="1778">
                  <c:v>0</c:v>
                </c:pt>
                <c:pt idx="1779">
                  <c:v>4</c:v>
                </c:pt>
                <c:pt idx="1780">
                  <c:v>0</c:v>
                </c:pt>
                <c:pt idx="1781">
                  <c:v>0</c:v>
                </c:pt>
                <c:pt idx="1782">
                  <c:v>0</c:v>
                </c:pt>
                <c:pt idx="1783">
                  <c:v>3</c:v>
                </c:pt>
                <c:pt idx="1784">
                  <c:v>7</c:v>
                </c:pt>
                <c:pt idx="1785">
                  <c:v>2</c:v>
                </c:pt>
                <c:pt idx="1786">
                  <c:v>3</c:v>
                </c:pt>
                <c:pt idx="1787">
                  <c:v>8</c:v>
                </c:pt>
                <c:pt idx="1788">
                  <c:v>7</c:v>
                </c:pt>
                <c:pt idx="1789">
                  <c:v>0</c:v>
                </c:pt>
                <c:pt idx="1790">
                  <c:v>3</c:v>
                </c:pt>
                <c:pt idx="1791">
                  <c:v>8</c:v>
                </c:pt>
                <c:pt idx="1792">
                  <c:v>1</c:v>
                </c:pt>
                <c:pt idx="1793">
                  <c:v>0</c:v>
                </c:pt>
                <c:pt idx="1794">
                  <c:v>1</c:v>
                </c:pt>
                <c:pt idx="1795">
                  <c:v>0</c:v>
                </c:pt>
                <c:pt idx="1796">
                  <c:v>1</c:v>
                </c:pt>
                <c:pt idx="1797">
                  <c:v>2</c:v>
                </c:pt>
                <c:pt idx="1798">
                  <c:v>0</c:v>
                </c:pt>
                <c:pt idx="1799">
                  <c:v>1</c:v>
                </c:pt>
                <c:pt idx="1800">
                  <c:v>0</c:v>
                </c:pt>
                <c:pt idx="1801">
                  <c:v>0</c:v>
                </c:pt>
                <c:pt idx="1802">
                  <c:v>0</c:v>
                </c:pt>
                <c:pt idx="1803">
                  <c:v>0</c:v>
                </c:pt>
                <c:pt idx="1804">
                  <c:v>0</c:v>
                </c:pt>
                <c:pt idx="1805">
                  <c:v>3</c:v>
                </c:pt>
                <c:pt idx="1806">
                  <c:v>0</c:v>
                </c:pt>
                <c:pt idx="1807">
                  <c:v>0</c:v>
                </c:pt>
                <c:pt idx="1808">
                  <c:v>1</c:v>
                </c:pt>
                <c:pt idx="1809">
                  <c:v>0</c:v>
                </c:pt>
                <c:pt idx="1810">
                  <c:v>2</c:v>
                </c:pt>
                <c:pt idx="1811">
                  <c:v>1</c:v>
                </c:pt>
                <c:pt idx="1812">
                  <c:v>2</c:v>
                </c:pt>
                <c:pt idx="1813">
                  <c:v>2</c:v>
                </c:pt>
                <c:pt idx="1814">
                  <c:v>4</c:v>
                </c:pt>
                <c:pt idx="1815">
                  <c:v>0</c:v>
                </c:pt>
                <c:pt idx="1816">
                  <c:v>0</c:v>
                </c:pt>
                <c:pt idx="1817">
                  <c:v>0</c:v>
                </c:pt>
                <c:pt idx="1818">
                  <c:v>0</c:v>
                </c:pt>
                <c:pt idx="1819">
                  <c:v>0</c:v>
                </c:pt>
                <c:pt idx="1820">
                  <c:v>0</c:v>
                </c:pt>
                <c:pt idx="1821">
                  <c:v>0</c:v>
                </c:pt>
                <c:pt idx="1822">
                  <c:v>12</c:v>
                </c:pt>
                <c:pt idx="1823">
                  <c:v>2</c:v>
                </c:pt>
                <c:pt idx="1824">
                  <c:v>1501</c:v>
                </c:pt>
                <c:pt idx="1825">
                  <c:v>52</c:v>
                </c:pt>
                <c:pt idx="1826">
                  <c:v>23</c:v>
                </c:pt>
                <c:pt idx="1827">
                  <c:v>535</c:v>
                </c:pt>
                <c:pt idx="1828">
                  <c:v>3</c:v>
                </c:pt>
                <c:pt idx="1829">
                  <c:v>6</c:v>
                </c:pt>
                <c:pt idx="1830">
                  <c:v>3</c:v>
                </c:pt>
                <c:pt idx="1831">
                  <c:v>5</c:v>
                </c:pt>
                <c:pt idx="1832">
                  <c:v>17</c:v>
                </c:pt>
                <c:pt idx="1833">
                  <c:v>11</c:v>
                </c:pt>
                <c:pt idx="1834">
                  <c:v>70</c:v>
                </c:pt>
                <c:pt idx="1835">
                  <c:v>6</c:v>
                </c:pt>
                <c:pt idx="1836">
                  <c:v>43</c:v>
                </c:pt>
                <c:pt idx="1837">
                  <c:v>152</c:v>
                </c:pt>
                <c:pt idx="1838">
                  <c:v>59</c:v>
                </c:pt>
                <c:pt idx="1839">
                  <c:v>4</c:v>
                </c:pt>
                <c:pt idx="1840">
                  <c:v>10</c:v>
                </c:pt>
                <c:pt idx="1841">
                  <c:v>5</c:v>
                </c:pt>
                <c:pt idx="1842">
                  <c:v>58</c:v>
                </c:pt>
                <c:pt idx="1843">
                  <c:v>8</c:v>
                </c:pt>
                <c:pt idx="1844">
                  <c:v>3</c:v>
                </c:pt>
                <c:pt idx="1845">
                  <c:v>0</c:v>
                </c:pt>
                <c:pt idx="1846">
                  <c:v>11</c:v>
                </c:pt>
                <c:pt idx="1847">
                  <c:v>20</c:v>
                </c:pt>
                <c:pt idx="1848">
                  <c:v>3</c:v>
                </c:pt>
                <c:pt idx="1849">
                  <c:v>0</c:v>
                </c:pt>
                <c:pt idx="1850">
                  <c:v>0</c:v>
                </c:pt>
                <c:pt idx="1851">
                  <c:v>0</c:v>
                </c:pt>
                <c:pt idx="1852">
                  <c:v>1</c:v>
                </c:pt>
                <c:pt idx="1853">
                  <c:v>2</c:v>
                </c:pt>
                <c:pt idx="1854">
                  <c:v>348</c:v>
                </c:pt>
                <c:pt idx="1855">
                  <c:v>4</c:v>
                </c:pt>
                <c:pt idx="1856">
                  <c:v>0</c:v>
                </c:pt>
                <c:pt idx="1857">
                  <c:v>17</c:v>
                </c:pt>
                <c:pt idx="1858">
                  <c:v>0</c:v>
                </c:pt>
                <c:pt idx="1859">
                  <c:v>1</c:v>
                </c:pt>
                <c:pt idx="1860">
                  <c:v>15</c:v>
                </c:pt>
                <c:pt idx="1861">
                  <c:v>10</c:v>
                </c:pt>
                <c:pt idx="1862">
                  <c:v>3</c:v>
                </c:pt>
                <c:pt idx="1863">
                  <c:v>0</c:v>
                </c:pt>
                <c:pt idx="1864">
                  <c:v>0</c:v>
                </c:pt>
                <c:pt idx="1865">
                  <c:v>0</c:v>
                </c:pt>
                <c:pt idx="1866">
                  <c:v>0</c:v>
                </c:pt>
                <c:pt idx="1867">
                  <c:v>46</c:v>
                </c:pt>
                <c:pt idx="1868">
                  <c:v>14</c:v>
                </c:pt>
                <c:pt idx="1869">
                  <c:v>1</c:v>
                </c:pt>
                <c:pt idx="1870">
                  <c:v>0</c:v>
                </c:pt>
                <c:pt idx="1871">
                  <c:v>17</c:v>
                </c:pt>
                <c:pt idx="1872">
                  <c:v>1</c:v>
                </c:pt>
                <c:pt idx="1873">
                  <c:v>0</c:v>
                </c:pt>
                <c:pt idx="1874">
                  <c:v>0</c:v>
                </c:pt>
                <c:pt idx="1875">
                  <c:v>0</c:v>
                </c:pt>
                <c:pt idx="1876">
                  <c:v>0</c:v>
                </c:pt>
                <c:pt idx="1877">
                  <c:v>0</c:v>
                </c:pt>
                <c:pt idx="1878">
                  <c:v>2</c:v>
                </c:pt>
              </c:numCache>
            </c:numRef>
          </c:yVal>
          <c:smooth val="0"/>
          <c:extLst>
            <c:ext xmlns:c16="http://schemas.microsoft.com/office/drawing/2014/chart" uri="{C3380CC4-5D6E-409C-BE32-E72D297353CC}">
              <c16:uniqueId val="{00000002-BFF9-E046-9810-8A095475E066}"/>
            </c:ext>
          </c:extLst>
        </c:ser>
        <c:dLbls>
          <c:showLegendKey val="0"/>
          <c:showVal val="0"/>
          <c:showCatName val="0"/>
          <c:showSerName val="0"/>
          <c:showPercent val="0"/>
          <c:showBubbleSize val="0"/>
        </c:dLbls>
        <c:axId val="100013919"/>
        <c:axId val="99615151"/>
      </c:scatterChart>
      <c:valAx>
        <c:axId val="1000139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9615151"/>
        <c:crosses val="autoZero"/>
        <c:crossBetween val="midCat"/>
      </c:valAx>
      <c:valAx>
        <c:axId val="99615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Backers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139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25400</xdr:colOff>
      <xdr:row>7</xdr:row>
      <xdr:rowOff>88900</xdr:rowOff>
    </xdr:from>
    <xdr:to>
      <xdr:col>16</xdr:col>
      <xdr:colOff>317500</xdr:colOff>
      <xdr:row>36</xdr:row>
      <xdr:rowOff>12700</xdr:rowOff>
    </xdr:to>
    <xdr:graphicFrame macro="">
      <xdr:nvGraphicFramePr>
        <xdr:cNvPr id="2" name="Chart 1">
          <a:extLst>
            <a:ext uri="{FF2B5EF4-FFF2-40B4-BE49-F238E27FC236}">
              <a16:creationId xmlns:a16="http://schemas.microsoft.com/office/drawing/2014/main" id="{9ACFCC33-2C79-774E-A7FC-9053B13F9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266700</xdr:colOff>
      <xdr:row>7</xdr:row>
      <xdr:rowOff>38100</xdr:rowOff>
    </xdr:from>
    <xdr:to>
      <xdr:col>19</xdr:col>
      <xdr:colOff>444500</xdr:colOff>
      <xdr:row>19</xdr:row>
      <xdr:rowOff>180969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CB2FEAD7-C090-2242-9389-3C1A826FFAA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690600" y="1371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330200</xdr:colOff>
      <xdr:row>22</xdr:row>
      <xdr:rowOff>0</xdr:rowOff>
    </xdr:from>
    <xdr:to>
      <xdr:col>19</xdr:col>
      <xdr:colOff>508000</xdr:colOff>
      <xdr:row>34</xdr:row>
      <xdr:rowOff>142869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75FFB37-5A8A-C444-9B3B-AD9FD26806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54100" y="4191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698500</xdr:colOff>
      <xdr:row>3</xdr:row>
      <xdr:rowOff>76200</xdr:rowOff>
    </xdr:from>
    <xdr:to>
      <xdr:col>17</xdr:col>
      <xdr:colOff>228600</xdr:colOff>
      <xdr:row>31</xdr:row>
      <xdr:rowOff>50800</xdr:rowOff>
    </xdr:to>
    <xdr:graphicFrame macro="">
      <xdr:nvGraphicFramePr>
        <xdr:cNvPr id="2" name="Chart 1">
          <a:extLst>
            <a:ext uri="{FF2B5EF4-FFF2-40B4-BE49-F238E27FC236}">
              <a16:creationId xmlns:a16="http://schemas.microsoft.com/office/drawing/2014/main" id="{7DCDF73C-5A85-EA47-A50D-429F56F7A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482600</xdr:colOff>
      <xdr:row>1</xdr:row>
      <xdr:rowOff>76200</xdr:rowOff>
    </xdr:from>
    <xdr:to>
      <xdr:col>19</xdr:col>
      <xdr:colOff>660400</xdr:colOff>
      <xdr:row>14</xdr:row>
      <xdr:rowOff>28569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FE8367CF-7170-9C43-8AE5-413724FDF4A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728700" y="266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406400</xdr:colOff>
      <xdr:row>16</xdr:row>
      <xdr:rowOff>25400</xdr:rowOff>
    </xdr:from>
    <xdr:to>
      <xdr:col>19</xdr:col>
      <xdr:colOff>584200</xdr:colOff>
      <xdr:row>28</xdr:row>
      <xdr:rowOff>168269</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855A19DF-677E-114E-BA8C-5EE78FA5EA8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652500" y="307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17</xdr:row>
      <xdr:rowOff>88900</xdr:rowOff>
    </xdr:from>
    <xdr:to>
      <xdr:col>17</xdr:col>
      <xdr:colOff>317500</xdr:colOff>
      <xdr:row>43</xdr:row>
      <xdr:rowOff>127000</xdr:rowOff>
    </xdr:to>
    <xdr:graphicFrame macro="">
      <xdr:nvGraphicFramePr>
        <xdr:cNvPr id="3" name="Chart 2">
          <a:extLst>
            <a:ext uri="{FF2B5EF4-FFF2-40B4-BE49-F238E27FC236}">
              <a16:creationId xmlns:a16="http://schemas.microsoft.com/office/drawing/2014/main" id="{76276143-E94B-AC46-9A5C-7CB2761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355600</xdr:colOff>
      <xdr:row>2</xdr:row>
      <xdr:rowOff>139700</xdr:rowOff>
    </xdr:from>
    <xdr:to>
      <xdr:col>19</xdr:col>
      <xdr:colOff>533400</xdr:colOff>
      <xdr:row>15</xdr:row>
      <xdr:rowOff>92069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898759FC-4D0E-CE45-9F0F-8691DA6310F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601700" y="52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114300</xdr:colOff>
      <xdr:row>0</xdr:row>
      <xdr:rowOff>0</xdr:rowOff>
    </xdr:from>
    <xdr:to>
      <xdr:col>9</xdr:col>
      <xdr:colOff>469900</xdr:colOff>
      <xdr:row>32</xdr:row>
      <xdr:rowOff>165100</xdr:rowOff>
    </xdr:to>
    <xdr:graphicFrame macro="">
      <xdr:nvGraphicFramePr>
        <xdr:cNvPr id="3" name="Chart 2">
          <a:extLst>
            <a:ext uri="{FF2B5EF4-FFF2-40B4-BE49-F238E27FC236}">
              <a16:creationId xmlns:a16="http://schemas.microsoft.com/office/drawing/2014/main" id="{3E4624D9-A9DD-284E-A583-C9E057900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501650</xdr:colOff>
      <xdr:row>9</xdr:row>
      <xdr:rowOff>25400</xdr:rowOff>
    </xdr:from>
    <xdr:to>
      <xdr:col>17</xdr:col>
      <xdr:colOff>381000</xdr:colOff>
      <xdr:row>32</xdr:row>
      <xdr:rowOff>25400</xdr:rowOff>
    </xdr:to>
    <xdr:graphicFrame macro="">
      <xdr:nvGraphicFramePr>
        <xdr:cNvPr id="5" name="Chart 4">
          <a:extLst>
            <a:ext uri="{FF2B5EF4-FFF2-40B4-BE49-F238E27FC236}">
              <a16:creationId xmlns:a16="http://schemas.microsoft.com/office/drawing/2014/main" id="{5C47C255-C2D6-F441-B135-566536BDB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20.922704976852" createdVersion="6" refreshedVersion="6" minRefreshableVersion="3" recordCount="4114" xr:uid="{25CB45E3-DF07-944E-9870-9C291FFAEA3A}">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6412315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23.783587847225" createdVersion="6" refreshedVersion="6" minRefreshableVersion="3" recordCount="4114" xr:uid="{0627A0C4-110C-9D4F-A11C-C7D90139171D}">
  <cacheSource type="worksheet">
    <worksheetSource ref="A1:U4115" sheet="Sheet1"/>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3:26:00" maxDate="2017-05-03T13:12:00"/>
    </cacheField>
    <cacheField name="years"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pivotCacheId="16507640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r>
  <r>
    <n v="1"/>
    <s v="FannibalFest Fan Convention"/>
    <s v="A Hannibal TV Show Fan Convention and Art Collective"/>
    <n v="10275"/>
    <n v="14653"/>
    <x v="0"/>
    <x v="0"/>
    <s v="USD"/>
    <n v="1488464683"/>
    <n v="1485872683"/>
    <b v="0"/>
    <n v="79"/>
    <b v="1"/>
    <s v="film &amp; video/television"/>
    <x v="1"/>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r>
  <r>
    <n v="8"/>
    <s v="Sizzling in the Kitchen Flynn Style"/>
    <s v="Help us raise the funds to film our pilot episode!"/>
    <n v="3500"/>
    <n v="3501.52"/>
    <x v="0"/>
    <x v="0"/>
    <s v="USD"/>
    <n v="1460754000"/>
    <n v="1460155212"/>
    <b v="0"/>
    <n v="12"/>
    <b v="1"/>
    <s v="film &amp; video/television"/>
    <x v="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1305925030231"/>
    <x v="0"/>
    <x v="0"/>
  </r>
  <r>
    <n v="13"/>
    <s v="Can't Go Home"/>
    <s v="A travel series hosted by touring musicians that profiles a different American city in each episode."/>
    <n v="3500"/>
    <n v="5599"/>
    <x v="0"/>
    <x v="0"/>
    <s v="USD"/>
    <n v="1466713620"/>
    <n v="1463588109"/>
    <b v="0"/>
    <n v="51"/>
    <b v="1"/>
    <s v="film &amp; video/television"/>
    <x v="13"/>
    <n v="109.78431372549019"/>
    <x v="0"/>
    <x v="0"/>
  </r>
  <r>
    <n v="14"/>
    <s v="3010 | Sci-fi Series"/>
    <s v="A highly charged post apocalyptic sci fi series that pulls no punches!"/>
    <n v="6000"/>
    <n v="6056"/>
    <x v="0"/>
    <x v="2"/>
    <s v="AUD"/>
    <n v="1405259940"/>
    <n v="1403051888"/>
    <b v="0"/>
    <n v="41"/>
    <b v="1"/>
    <s v="film &amp; video/television"/>
    <x v="1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x v="15"/>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x v="1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x v="18"/>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x v="2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009900990099"/>
    <x v="0"/>
    <x v="0"/>
  </r>
  <r>
    <n v="22"/>
    <s v="CREATURES OF HABIT!"/>
    <s v="Meet Gary, and Troy: Two unlikely friends that investigate &quot;strange phenomenon&quot;."/>
    <n v="350"/>
    <n v="410"/>
    <x v="0"/>
    <x v="0"/>
    <s v="USD"/>
    <n v="1420099140"/>
    <n v="1418766740"/>
    <b v="0"/>
    <n v="8"/>
    <b v="1"/>
    <s v="film &amp; video/television"/>
    <x v="22"/>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347826086956"/>
    <x v="0"/>
    <x v="0"/>
  </r>
  <r>
    <n v="24"/>
    <s v="Bring STL Up Late to TV"/>
    <s v="STL Up Late is a weekly late night comedy talk show for St. Louis television."/>
    <n v="35000"/>
    <n v="38082.69"/>
    <x v="0"/>
    <x v="0"/>
    <s v="USD"/>
    <n v="1442345940"/>
    <n v="1439494863"/>
    <b v="0"/>
    <n v="574"/>
    <b v="1"/>
    <s v="film &amp; video/television"/>
    <x v="24"/>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2857142857146"/>
    <x v="0"/>
    <x v="0"/>
  </r>
  <r>
    <n v="26"/>
    <s v="You, Me &amp; Sicily:  Part I Editing"/>
    <s v="Highlighting Sicily's points of light: its extraordinary people. Editing phase is now underway!!!"/>
    <n v="1250"/>
    <n v="1940"/>
    <x v="0"/>
    <x v="0"/>
    <s v="USD"/>
    <n v="1408278144"/>
    <n v="1404822144"/>
    <b v="0"/>
    <n v="19"/>
    <b v="1"/>
    <s v="film &amp; video/television"/>
    <x v="26"/>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x v="27"/>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x v="28"/>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x v="29"/>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x v="30"/>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x v="3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x v="32"/>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35"/>
    <n v="59.464285714285715"/>
    <x v="0"/>
    <x v="0"/>
  </r>
  <r>
    <n v="36"/>
    <s v="THE LISTENING BOX"/>
    <s v="A modern day priest makes an unusual discovery, setting off a chain of events."/>
    <n v="6000"/>
    <n v="8529"/>
    <x v="0"/>
    <x v="0"/>
    <s v="USD"/>
    <n v="1428128525"/>
    <n v="1425540125"/>
    <b v="0"/>
    <n v="44"/>
    <b v="1"/>
    <s v="film &amp; video/television"/>
    <x v="36"/>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x v="38"/>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x v="3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x v="43"/>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x v="4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15789473684212"/>
    <x v="0"/>
    <x v="0"/>
  </r>
  <r>
    <n v="49"/>
    <s v="Driving Jersey - Season Five"/>
    <s v="Driving Jersey is real people telling real stories."/>
    <n v="12000"/>
    <n v="12000"/>
    <x v="0"/>
    <x v="0"/>
    <s v="USD"/>
    <n v="1445660045"/>
    <n v="1443068045"/>
    <b v="0"/>
    <n v="87"/>
    <b v="1"/>
    <s v="film &amp; video/television"/>
    <x v="3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x v="3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076923076923"/>
    <x v="0"/>
    <x v="0"/>
  </r>
  <r>
    <n v="53"/>
    <s v="Rolling out Vegan Mashup's Season 2"/>
    <s v="Delicious TV's Vegan Mashup launching season two on public television"/>
    <n v="3000"/>
    <n v="3289"/>
    <x v="0"/>
    <x v="0"/>
    <s v="USD"/>
    <n v="1396648800"/>
    <n v="1395407445"/>
    <b v="0"/>
    <n v="117"/>
    <b v="1"/>
    <s v="film &amp; video/television"/>
    <x v="49"/>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r>
  <r>
    <n v="56"/>
    <s v="Voxwomen Cycling Show"/>
    <s v="We want to see more women's cycling on TV - and we need your help to make it happen!"/>
    <n v="8000"/>
    <n v="8581"/>
    <x v="0"/>
    <x v="1"/>
    <s v="GBP"/>
    <n v="1433779200"/>
    <n v="1432559424"/>
    <b v="0"/>
    <n v="174"/>
    <b v="1"/>
    <s v="film &amp; video/television"/>
    <x v="5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173913043478"/>
    <x v="0"/>
    <x v="0"/>
  </r>
  <r>
    <n v="58"/>
    <s v="Gloaming"/>
    <s v="Alex thought he knew how the world worked. You live, you die and it's over. He was very, very wrong."/>
    <n v="10000"/>
    <n v="10291"/>
    <x v="0"/>
    <x v="0"/>
    <s v="USD"/>
    <n v="1416423172"/>
    <n v="1413827572"/>
    <b v="0"/>
    <n v="75"/>
    <b v="1"/>
    <s v="film &amp; video/television"/>
    <x v="54"/>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x v="56"/>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x v="5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x v="60"/>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x v="61"/>
    <n v="132.05263157894737"/>
    <x v="0"/>
    <x v="1"/>
  </r>
  <r>
    <n v="66"/>
    <s v="A Stagnant Fever: Short Film"/>
    <s v="A dark comedy set in the '60s about clinical depression and one night stands."/>
    <n v="2000"/>
    <n v="2372"/>
    <x v="0"/>
    <x v="0"/>
    <s v="USD"/>
    <n v="1468873420"/>
    <n v="1466281420"/>
    <b v="0"/>
    <n v="26"/>
    <b v="1"/>
    <s v="film &amp; video/shorts"/>
    <x v="62"/>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65"/>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x v="66"/>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1875"/>
    <x v="0"/>
    <x v="1"/>
  </r>
  <r>
    <n v="72"/>
    <s v="Trickle"/>
    <s v="A young man forced to live back home after an automobile accident leaves him to rediscover what it means to be a part of his family."/>
    <n v="2200"/>
    <n v="2385"/>
    <x v="0"/>
    <x v="0"/>
    <s v="USD"/>
    <n v="1352937600"/>
    <n v="1351210481"/>
    <b v="0"/>
    <n v="41"/>
    <b v="1"/>
    <s v="film &amp; video/shorts"/>
    <x v="6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x v="70"/>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x v="71"/>
    <n v="30.666666666666668"/>
    <x v="0"/>
    <x v="1"/>
  </r>
  <r>
    <n v="77"/>
    <s v="Jonah and the Crab"/>
    <s v="A short film about a boy searching for companionship in a hermit crab he finds on the beach."/>
    <n v="400"/>
    <n v="1570"/>
    <x v="0"/>
    <x v="0"/>
    <s v="USD"/>
    <n v="1337569140"/>
    <n v="1332991717"/>
    <b v="0"/>
    <n v="26"/>
    <b v="1"/>
    <s v="film &amp; video/shorts"/>
    <x v="72"/>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x v="74"/>
    <n v="40.268292682926827"/>
    <x v="0"/>
    <x v="1"/>
  </r>
  <r>
    <n v="80"/>
    <s v="Swingers Anonymous"/>
    <s v="What would you do if you ended up at a swingers party with two dead bodies and $20,000 in drug money?"/>
    <n v="12000"/>
    <n v="12870"/>
    <x v="0"/>
    <x v="0"/>
    <s v="USD"/>
    <n v="1386640856"/>
    <n v="1383616856"/>
    <b v="0"/>
    <n v="47"/>
    <b v="1"/>
    <s v="film &amp; video/shorts"/>
    <x v="7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6923076923077"/>
    <x v="0"/>
    <x v="1"/>
  </r>
  <r>
    <n v="84"/>
    <s v="Redemption - Short Film"/>
    <s v="&quot;A sociopath crosses paths with the person he must confront about his wife's murder, it might be himself&quot;"/>
    <n v="500"/>
    <n v="500"/>
    <x v="0"/>
    <x v="0"/>
    <s v="USD"/>
    <n v="1305483086"/>
    <n v="1302891086"/>
    <b v="0"/>
    <n v="7"/>
    <b v="1"/>
    <s v="film &amp; video/shorts"/>
    <x v="3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x v="7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x v="83"/>
    <n v="123.28571428571429"/>
    <x v="0"/>
    <x v="1"/>
  </r>
  <r>
    <n v="90"/>
    <s v="Help Get the Short Film Interior Design into Film Festivals!"/>
    <s v="We're looking for funding to help submit a short film to film festivals."/>
    <n v="500"/>
    <n v="502"/>
    <x v="0"/>
    <x v="0"/>
    <s v="USD"/>
    <n v="1310454499"/>
    <n v="1307862499"/>
    <b v="0"/>
    <n v="16"/>
    <b v="1"/>
    <s v="film &amp; video/shorts"/>
    <x v="8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x v="8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25"/>
    <x v="0"/>
    <x v="1"/>
  </r>
  <r>
    <n v="98"/>
    <s v="CUT OUT"/>
    <s v="&quot;Cut Out&quot; tells the story of a young woman who befriends a neighborhood teen and finds herself involved with gang violence."/>
    <n v="3200"/>
    <n v="3400"/>
    <x v="0"/>
    <x v="0"/>
    <s v="USD"/>
    <n v="1354923000"/>
    <n v="1351796674"/>
    <b v="0"/>
    <n v="60"/>
    <b v="1"/>
    <s v="film &amp; video/shorts"/>
    <x v="90"/>
    <n v="56.666666666666664"/>
    <x v="0"/>
    <x v="1"/>
  </r>
  <r>
    <n v="99"/>
    <s v="BEAT: An Original Short Film"/>
    <s v="A feminist tale of two girls finally giving a &quot;Nice Guy&quot; what he truly deserves. Also, dancing!"/>
    <n v="1500"/>
    <n v="1590.29"/>
    <x v="0"/>
    <x v="0"/>
    <s v="USD"/>
    <n v="1390426799"/>
    <n v="1387834799"/>
    <b v="0"/>
    <n v="39"/>
    <b v="1"/>
    <s v="film &amp; video/shorts"/>
    <x v="91"/>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x v="3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r>
  <r>
    <n v="102"/>
    <s v="Dear God No!"/>
    <s v="A gang of outlaw bikers pull a home invasion on a disgraced Anthropologist hiding a secret locked in his cabin basement."/>
    <n v="6000"/>
    <n v="7665"/>
    <x v="0"/>
    <x v="0"/>
    <s v="USD"/>
    <n v="1293073733"/>
    <n v="1290481733"/>
    <b v="0"/>
    <n v="65"/>
    <b v="1"/>
    <s v="film &amp; video/shorts"/>
    <x v="92"/>
    <n v="117.92307692307692"/>
    <x v="0"/>
    <x v="1"/>
  </r>
  <r>
    <n v="103"/>
    <s v="I'M TWENTY SOMETHING"/>
    <s v="Three friends in their twenties are trying to do the impossible - have fun on a casual Friday night."/>
    <n v="1300"/>
    <n v="1367"/>
    <x v="0"/>
    <x v="1"/>
    <s v="GBP"/>
    <n v="1394220030"/>
    <n v="1392232830"/>
    <b v="0"/>
    <n v="49"/>
    <b v="1"/>
    <s v="film &amp; video/shorts"/>
    <x v="93"/>
    <n v="27.897959183673468"/>
    <x v="0"/>
    <x v="1"/>
  </r>
  <r>
    <n v="104"/>
    <s v="Good 'Ol Trumpet"/>
    <s v="UCF short film about an old man, his love for music, and his misplaced trumpet.  "/>
    <n v="500"/>
    <n v="600"/>
    <x v="0"/>
    <x v="0"/>
    <s v="USD"/>
    <n v="1301792400"/>
    <n v="1299775266"/>
    <b v="0"/>
    <n v="10"/>
    <b v="1"/>
    <s v="film &amp; video/shorts"/>
    <x v="43"/>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3333333333333"/>
    <x v="0"/>
    <x v="1"/>
  </r>
  <r>
    <n v="106"/>
    <s v="LOST WEEKEND"/>
    <s v="A Boy. A Girl. A Car. A Serial Killer."/>
    <n v="5000"/>
    <n v="5025"/>
    <x v="0"/>
    <x v="0"/>
    <s v="USD"/>
    <n v="1333391901"/>
    <n v="1332182301"/>
    <b v="0"/>
    <n v="27"/>
    <b v="1"/>
    <s v="film &amp; video/shorts"/>
    <x v="10"/>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7681159420291"/>
    <x v="0"/>
    <x v="1"/>
  </r>
  <r>
    <n v="108"/>
    <s v="GLASS: A Love Story"/>
    <s v="When a man can't find love, his Google GLASS does the searching for him. A short film shot with Google Glass."/>
    <n v="1500"/>
    <n v="3700"/>
    <x v="0"/>
    <x v="0"/>
    <s v="USD"/>
    <n v="1370011370"/>
    <n v="1364827370"/>
    <b v="0"/>
    <n v="47"/>
    <b v="1"/>
    <s v="film &amp; video/shorts"/>
    <x v="9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02127659574465"/>
    <x v="0"/>
    <x v="1"/>
  </r>
  <r>
    <n v="110"/>
    <s v="Earlids"/>
    <s v="Lee, an awkward teenager with sound-blocking earlids, must confront his self-isolation after a girl moves in next door."/>
    <n v="1300"/>
    <n v="1700"/>
    <x v="0"/>
    <x v="0"/>
    <s v="USD"/>
    <n v="1384408740"/>
    <n v="1381445253"/>
    <b v="0"/>
    <n v="26"/>
    <b v="1"/>
    <s v="film &amp; video/shorts"/>
    <x v="98"/>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x v="99"/>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87"/>
    <n v="64.197530864197532"/>
    <x v="0"/>
    <x v="1"/>
  </r>
  <r>
    <n v="113"/>
    <s v="&quot;The First Day&quot; by Julia Othmer- Music Video"/>
    <s v="A living memorial for all those dealing with trauma, grief and loss."/>
    <n v="5000"/>
    <n v="7050"/>
    <x v="0"/>
    <x v="0"/>
    <s v="USD"/>
    <n v="1312642800"/>
    <n v="1311963128"/>
    <b v="0"/>
    <n v="78"/>
    <b v="1"/>
    <s v="film &amp; video/shorts"/>
    <x v="100"/>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1428571428569"/>
    <x v="0"/>
    <x v="1"/>
  </r>
  <r>
    <n v="115"/>
    <s v="The World's Greatest Lover"/>
    <s v="Never judge a book (or a lover) by their cover."/>
    <n v="450"/>
    <n v="632"/>
    <x v="0"/>
    <x v="0"/>
    <s v="USD"/>
    <n v="1328377444"/>
    <n v="1326217444"/>
    <b v="0"/>
    <n v="22"/>
    <b v="1"/>
    <s v="film &amp; video/shorts"/>
    <x v="102"/>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x v="103"/>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r>
  <r>
    <n v="118"/>
    <s v="DENOUNCED - A Short Film"/>
    <s v="When a ruthless hit-man is 'denounced' from the mafia, his old enemies declare war."/>
    <n v="5000"/>
    <n v="5651.58"/>
    <x v="0"/>
    <x v="0"/>
    <s v="USD"/>
    <n v="1311902236"/>
    <n v="1309310236"/>
    <b v="0"/>
    <n v="39"/>
    <b v="1"/>
    <s v="film &amp; video/shorts"/>
    <x v="105"/>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x v="108"/>
    <n v="1"/>
    <x v="0"/>
    <x v="2"/>
  </r>
  <r>
    <n v="122"/>
    <s v="The Time Jumper (Canceled)"/>
    <s v="My ambition for this knows no bounds.  Seeing Sephoria in a live-action is a dream of mine."/>
    <n v="100000000"/>
    <n v="0"/>
    <x v="1"/>
    <x v="0"/>
    <s v="USD"/>
    <n v="1476094907"/>
    <n v="1470910907"/>
    <b v="0"/>
    <n v="0"/>
    <b v="0"/>
    <s v="film &amp; video/science fiction"/>
    <x v="109"/>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n v="47.5"/>
    <x v="0"/>
    <x v="2"/>
  </r>
  <r>
    <n v="128"/>
    <s v="Ralphi3 (Canceled)"/>
    <s v="A Science Fiction film filled with entertainment and Excitement"/>
    <n v="100000"/>
    <n v="1867"/>
    <x v="1"/>
    <x v="0"/>
    <s v="USD"/>
    <n v="1476941293"/>
    <n v="1473917293"/>
    <b v="0"/>
    <n v="6"/>
    <b v="0"/>
    <s v="film &amp; video/science fiction"/>
    <x v="114"/>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e v="#DIV/0!"/>
    <x v="0"/>
    <x v="2"/>
  </r>
  <r>
    <n v="131"/>
    <s v="I (Canceled)"/>
    <s v="I"/>
    <n v="1200"/>
    <n v="0"/>
    <x v="1"/>
    <x v="0"/>
    <s v="USD"/>
    <n v="1467763200"/>
    <n v="1466453161"/>
    <b v="0"/>
    <n v="0"/>
    <b v="0"/>
    <s v="film &amp; video/science fiction"/>
    <x v="109"/>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x v="109"/>
    <e v="#DIV/0!"/>
    <x v="0"/>
    <x v="2"/>
  </r>
  <r>
    <n v="134"/>
    <s v="MARLEY'S GHOST (AMBASSADORS OF STEAM) (Canceled)"/>
    <s v="steampunk  remake of &quot;a Christmas carol&quot;"/>
    <n v="5000"/>
    <n v="0"/>
    <x v="1"/>
    <x v="0"/>
    <s v="USD"/>
    <n v="1441386000"/>
    <n v="1438811418"/>
    <b v="0"/>
    <n v="0"/>
    <b v="0"/>
    <s v="film &amp; video/science fiction"/>
    <x v="109"/>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n v="81.241379310344826"/>
    <x v="0"/>
    <x v="2"/>
  </r>
  <r>
    <n v="139"/>
    <s v="Roman Dead (Canceled)"/>
    <s v="When  Rome is infected with a zombie plague, Lucius Agrippa and a small group fights for survival"/>
    <n v="500"/>
    <n v="500"/>
    <x v="1"/>
    <x v="0"/>
    <s v="USD"/>
    <n v="1436738772"/>
    <n v="1435874772"/>
    <b v="0"/>
    <n v="1"/>
    <b v="0"/>
    <s v="film &amp; video/science fiction"/>
    <x v="3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n v="38.333333333333336"/>
    <x v="0"/>
    <x v="2"/>
  </r>
  <r>
    <n v="147"/>
    <s v="Consumed (Static Air) (Canceled)"/>
    <s v="Film makers catch live footage beyond their wildest dreams."/>
    <n v="7000"/>
    <n v="0"/>
    <x v="1"/>
    <x v="1"/>
    <s v="GBP"/>
    <n v="1420741080"/>
    <n v="1417026340"/>
    <b v="0"/>
    <n v="0"/>
    <b v="0"/>
    <s v="film &amp; video/science fiction"/>
    <x v="109"/>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x v="125"/>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n v="28"/>
    <x v="0"/>
    <x v="2"/>
  </r>
  <r>
    <n v="152"/>
    <s v="The Great Dark (Canceled)"/>
    <s v="The Great Dark is a journey through the unimaginable...and un foreseeable..."/>
    <n v="380000"/>
    <n v="30"/>
    <x v="1"/>
    <x v="0"/>
    <s v="USD"/>
    <n v="1411437100"/>
    <n v="1408845100"/>
    <b v="0"/>
    <n v="2"/>
    <b v="0"/>
    <s v="film &amp; video/science fiction"/>
    <x v="127"/>
    <n v="15"/>
    <x v="0"/>
    <x v="2"/>
  </r>
  <r>
    <n v="153"/>
    <s v="Awakening (Canceled)"/>
    <s v="What would you do if you face something beyond your understanding? If someone you loved disappeared without a trace?"/>
    <n v="50000"/>
    <n v="359"/>
    <x v="1"/>
    <x v="0"/>
    <s v="USD"/>
    <n v="1417532644"/>
    <n v="1413900244"/>
    <b v="0"/>
    <n v="10"/>
    <b v="0"/>
    <s v="film &amp; video/science fiction"/>
    <x v="128"/>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x v="132"/>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x v="134"/>
    <n v="5"/>
    <x v="0"/>
    <x v="3"/>
  </r>
  <r>
    <n v="162"/>
    <s v="See It My Way"/>
    <s v="This film follows a young man who has had only a troubled family life. He turns to all the wrong things and life falls apart."/>
    <n v="2800"/>
    <n v="435"/>
    <x v="2"/>
    <x v="0"/>
    <s v="USD"/>
    <n v="1408232520"/>
    <n v="1405393356"/>
    <b v="0"/>
    <n v="10"/>
    <b v="0"/>
    <s v="film &amp; video/drama"/>
    <x v="135"/>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e v="#DIV/0!"/>
    <x v="0"/>
    <x v="3"/>
  </r>
  <r>
    <n v="164"/>
    <s v="Angelix"/>
    <s v="Two cousins are caught up in the private war between warrior class angels and demons. You may be caught up too and not realize it yet."/>
    <n v="120000"/>
    <n v="640"/>
    <x v="2"/>
    <x v="0"/>
    <s v="USD"/>
    <n v="1411150701"/>
    <n v="1405966701"/>
    <b v="0"/>
    <n v="7"/>
    <b v="0"/>
    <s v="film &amp; video/drama"/>
    <x v="136"/>
    <n v="91.428571428571431"/>
    <x v="0"/>
    <x v="3"/>
  </r>
  <r>
    <n v="165"/>
    <s v="NET"/>
    <s v="A teacher. A boy. The beach and a heatwave that drove them all insane."/>
    <n v="17000"/>
    <n v="0"/>
    <x v="2"/>
    <x v="1"/>
    <s v="GBP"/>
    <n v="1452613724"/>
    <n v="1450021724"/>
    <b v="0"/>
    <n v="0"/>
    <b v="0"/>
    <s v="film &amp; video/drama"/>
    <x v="109"/>
    <e v="#DIV/0!"/>
    <x v="0"/>
    <x v="3"/>
  </r>
  <r>
    <n v="166"/>
    <s v="Pressure"/>
    <s v="A young teen makes a bad decision after joining gang and the film expresses his choices that led him to that point."/>
    <n v="5000"/>
    <n v="3000"/>
    <x v="2"/>
    <x v="0"/>
    <s v="USD"/>
    <n v="1484531362"/>
    <n v="1481939362"/>
    <b v="0"/>
    <n v="1"/>
    <b v="0"/>
    <s v="film &amp; video/drama"/>
    <x v="137"/>
    <n v="3000"/>
    <x v="0"/>
    <x v="3"/>
  </r>
  <r>
    <n v="167"/>
    <s v="Past"/>
    <s v="A young man experiences a tragedy and has the opportunity to go back and learn from his mistakes and find out his true self."/>
    <n v="110000"/>
    <n v="11"/>
    <x v="2"/>
    <x v="0"/>
    <s v="USD"/>
    <n v="1438726535"/>
    <n v="1433542535"/>
    <b v="0"/>
    <n v="2"/>
    <b v="0"/>
    <s v="film &amp; video/drama"/>
    <x v="134"/>
    <n v="5.5"/>
    <x v="0"/>
    <x v="3"/>
  </r>
  <r>
    <n v="168"/>
    <s v="Moving On"/>
    <s v="A homeless Gulf War 2 vet, and Congressional Medal of Honor recipient fights for his sanity on the mean streets of Albuquerque."/>
    <n v="8000"/>
    <n v="325"/>
    <x v="2"/>
    <x v="0"/>
    <s v="USD"/>
    <n v="1426791770"/>
    <n v="1424203370"/>
    <b v="0"/>
    <n v="3"/>
    <b v="0"/>
    <s v="film &amp; video/drama"/>
    <x v="138"/>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x v="139"/>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x v="140"/>
    <n v="32.5"/>
    <x v="0"/>
    <x v="3"/>
  </r>
  <r>
    <n v="171"/>
    <s v="IRL: Gamers Unite"/>
    <s v="Team Mayhem, a local small town gang of gamers who are enlisted   to save the world from the new great evil known as Prowler."/>
    <n v="50000"/>
    <n v="1"/>
    <x v="2"/>
    <x v="0"/>
    <s v="USD"/>
    <n v="1470975614"/>
    <n v="1465791614"/>
    <b v="0"/>
    <n v="1"/>
    <b v="0"/>
    <s v="film &amp; video/drama"/>
    <x v="133"/>
    <n v="1"/>
    <x v="0"/>
    <x v="3"/>
  </r>
  <r>
    <n v="172"/>
    <s v="The Blind Dolphin Story"/>
    <s v="A short film on the rarest mammal and the second most endangered freshwater river dolphin, in Pakistan."/>
    <n v="95000"/>
    <n v="0"/>
    <x v="2"/>
    <x v="0"/>
    <s v="USD"/>
    <n v="1426753723"/>
    <n v="1423733323"/>
    <b v="0"/>
    <n v="0"/>
    <b v="0"/>
    <s v="film &amp; video/drama"/>
    <x v="109"/>
    <e v="#DIV/0!"/>
    <x v="0"/>
    <x v="3"/>
  </r>
  <r>
    <n v="173"/>
    <s v="7 Sins"/>
    <s v="This is a film inspired by Quentin Tarantino, I want to make a film thats entertaining yet gritty. 7 Sins is in pre-production."/>
    <n v="1110"/>
    <n v="0"/>
    <x v="2"/>
    <x v="1"/>
    <s v="GBP"/>
    <n v="1425131108"/>
    <n v="1422539108"/>
    <b v="0"/>
    <n v="0"/>
    <b v="0"/>
    <s v="film &amp; video/drama"/>
    <x v="109"/>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x v="109"/>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x v="109"/>
    <e v="#DIV/0!"/>
    <x v="0"/>
    <x v="3"/>
  </r>
  <r>
    <n v="177"/>
    <s v="The Good Samaritan"/>
    <s v="I'm making a modern day version of the bible story &quot; The Good Samaritan&quot;"/>
    <n v="450"/>
    <n v="180"/>
    <x v="2"/>
    <x v="0"/>
    <s v="USD"/>
    <n v="1427155726"/>
    <n v="1425690526"/>
    <b v="0"/>
    <n v="7"/>
    <b v="0"/>
    <s v="film &amp; video/drama"/>
    <x v="142"/>
    <n v="25.714285714285715"/>
    <x v="0"/>
    <x v="3"/>
  </r>
  <r>
    <n v="178"/>
    <s v="El viaje de LucÃ­a"/>
    <s v="El viaje de LucÃ­a es un largometraje de ficciÃ³n con temÃ¡tica sobre el cÃ¡ncer infantil."/>
    <n v="500000"/>
    <n v="0"/>
    <x v="2"/>
    <x v="3"/>
    <s v="EUR"/>
    <n v="1448582145"/>
    <n v="1445986545"/>
    <b v="0"/>
    <n v="0"/>
    <b v="0"/>
    <s v="film &amp; video/drama"/>
    <x v="109"/>
    <e v="#DIV/0!"/>
    <x v="0"/>
    <x v="3"/>
  </r>
  <r>
    <n v="179"/>
    <s v="Sustain: A Film About Survival"/>
    <s v="A feature-length film about how three people survive in a diseased world."/>
    <n v="1000"/>
    <n v="200"/>
    <x v="2"/>
    <x v="0"/>
    <s v="USD"/>
    <n v="1457056555"/>
    <n v="1454464555"/>
    <b v="0"/>
    <n v="2"/>
    <b v="0"/>
    <s v="film &amp; video/drama"/>
    <x v="143"/>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x v="14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x v="145"/>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e v="#DIV/0!"/>
    <x v="0"/>
    <x v="3"/>
  </r>
  <r>
    <n v="183"/>
    <s v="Three Little Words"/>
    <s v="Don't kill me until I meet my Dad"/>
    <n v="12500"/>
    <n v="4482"/>
    <x v="2"/>
    <x v="1"/>
    <s v="GBP"/>
    <n v="1417033610"/>
    <n v="1414438010"/>
    <b v="0"/>
    <n v="12"/>
    <b v="0"/>
    <s v="film &amp; video/drama"/>
    <x v="14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x v="147"/>
    <n v="25.5"/>
    <x v="0"/>
    <x v="3"/>
  </r>
  <r>
    <n v="185"/>
    <s v="BLANK Short Movie"/>
    <s v="Love has no boundaries!"/>
    <n v="40000"/>
    <n v="2200"/>
    <x v="2"/>
    <x v="10"/>
    <s v="NOK"/>
    <n v="1471557139"/>
    <n v="1468965139"/>
    <b v="0"/>
    <n v="10"/>
    <b v="0"/>
    <s v="film &amp; video/drama"/>
    <x v="148"/>
    <n v="220"/>
    <x v="0"/>
    <x v="3"/>
  </r>
  <r>
    <n v="186"/>
    <s v="Feature Film: The Wolfes"/>
    <s v="My film is about a boy who discovers the truth about his fathers dissapearance through the dark secrets of his mothers past."/>
    <n v="5000"/>
    <n v="0"/>
    <x v="2"/>
    <x v="0"/>
    <s v="USD"/>
    <n v="1488571200"/>
    <n v="1485977434"/>
    <b v="0"/>
    <n v="0"/>
    <b v="0"/>
    <s v="film &amp; video/drama"/>
    <x v="109"/>
    <e v="#DIV/0!"/>
    <x v="0"/>
    <x v="3"/>
  </r>
  <r>
    <n v="187"/>
    <s v="The Imbalanced Heart of a Symmetric Mind (film)"/>
    <s v="A young man suffering from a severe case of OCD embarks on a road trip to find peace of mind."/>
    <n v="5000"/>
    <n v="800"/>
    <x v="2"/>
    <x v="0"/>
    <s v="USD"/>
    <n v="1437461940"/>
    <n v="1435383457"/>
    <b v="0"/>
    <n v="5"/>
    <b v="0"/>
    <s v="film &amp; video/drama"/>
    <x v="149"/>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x v="109"/>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n v="69"/>
    <x v="0"/>
    <x v="3"/>
  </r>
  <r>
    <n v="190"/>
    <s v="REGIONRAT, the movie"/>
    <s v="Because hope can be a 4 letter word"/>
    <n v="12000"/>
    <n v="50"/>
    <x v="2"/>
    <x v="0"/>
    <s v="USD"/>
    <n v="1466091446"/>
    <n v="1465227446"/>
    <b v="0"/>
    <n v="1"/>
    <b v="0"/>
    <s v="film &amp; video/drama"/>
    <x v="151"/>
    <n v="50"/>
    <x v="0"/>
    <x v="3"/>
  </r>
  <r>
    <n v="191"/>
    <s v="Trillion: Feature Film"/>
    <s v="A young boy passionate about Astronomy and Chemistry tracks down an astroid that scientists said would never hit earth."/>
    <n v="5000"/>
    <n v="250"/>
    <x v="2"/>
    <x v="2"/>
    <s v="AUD"/>
    <n v="1443782138"/>
    <n v="1440326138"/>
    <b v="0"/>
    <n v="3"/>
    <b v="0"/>
    <s v="film &amp; video/drama"/>
    <x v="152"/>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x v="154"/>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e v="#DIV/0!"/>
    <x v="0"/>
    <x v="3"/>
  </r>
  <r>
    <n v="196"/>
    <s v="Thunder Under Control"/>
    <s v="A moving short film about a retired female boxer who develops a relationship with a young journalist who idolises her"/>
    <n v="3500"/>
    <n v="1465"/>
    <x v="2"/>
    <x v="1"/>
    <s v="GBP"/>
    <n v="1444510800"/>
    <n v="1442062898"/>
    <b v="0"/>
    <n v="19"/>
    <b v="0"/>
    <s v="film &amp; video/drama"/>
    <x v="155"/>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x v="156"/>
    <n v="32.75"/>
    <x v="0"/>
    <x v="3"/>
  </r>
  <r>
    <n v="198"/>
    <s v="Nine Lives"/>
    <s v="Nine Lives is a story of one woman's survival of EIGHT near deaths and her love for one man as an influence to fight for the NINTH."/>
    <n v="25000"/>
    <n v="279"/>
    <x v="2"/>
    <x v="0"/>
    <s v="USD"/>
    <n v="1412500322"/>
    <n v="1409908322"/>
    <b v="0"/>
    <n v="6"/>
    <b v="0"/>
    <s v="film &amp; video/drama"/>
    <x v="157"/>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e v="#DIV/0!"/>
    <x v="0"/>
    <x v="3"/>
  </r>
  <r>
    <n v="200"/>
    <s v="The Crossing Shore"/>
    <s v="A film dedicated to an AAF Pilot's struggle to survive behind enemy lines during WWII."/>
    <n v="6000"/>
    <n v="1571.55"/>
    <x v="2"/>
    <x v="0"/>
    <s v="USD"/>
    <n v="1410746403"/>
    <n v="1408154403"/>
    <b v="0"/>
    <n v="18"/>
    <b v="0"/>
    <s v="film &amp; video/drama"/>
    <x v="158"/>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x v="159"/>
    <n v="54.285714285714285"/>
    <x v="0"/>
    <x v="3"/>
  </r>
  <r>
    <n v="202"/>
    <s v="Modern Gangsters"/>
    <s v="new web series created by jonney terry"/>
    <n v="6000"/>
    <n v="0"/>
    <x v="2"/>
    <x v="0"/>
    <s v="USD"/>
    <n v="1444337940"/>
    <n v="1441750564"/>
    <b v="0"/>
    <n v="0"/>
    <b v="0"/>
    <s v="film &amp; video/drama"/>
    <x v="109"/>
    <e v="#DIV/0!"/>
    <x v="0"/>
    <x v="3"/>
  </r>
  <r>
    <n v="203"/>
    <s v="TheM"/>
    <s v="We are aiming to make a Web Series based on Youth Culture and the misrepresentation of socially stereotyped people."/>
    <n v="2500"/>
    <n v="746"/>
    <x v="2"/>
    <x v="1"/>
    <s v="GBP"/>
    <n v="1422562864"/>
    <n v="1417378864"/>
    <b v="0"/>
    <n v="8"/>
    <b v="0"/>
    <s v="film &amp; video/drama"/>
    <x v="16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n v="76.470588235294116"/>
    <x v="0"/>
    <x v="3"/>
  </r>
  <r>
    <n v="206"/>
    <s v="Blood Bond Movie Development"/>
    <s v="A love story featuring adoption,struggle,dysfunction,grace, healing, and restoration."/>
    <n v="12700"/>
    <n v="0"/>
    <x v="2"/>
    <x v="0"/>
    <s v="USD"/>
    <n v="1470441983"/>
    <n v="1468627583"/>
    <b v="0"/>
    <n v="0"/>
    <b v="0"/>
    <s v="film &amp; video/drama"/>
    <x v="109"/>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x v="163"/>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x v="109"/>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x v="164"/>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x v="166"/>
    <n v="1"/>
    <x v="0"/>
    <x v="3"/>
  </r>
  <r>
    <n v="213"/>
    <s v="Hart Blvd. A feature film by Andrew Greve"/>
    <s v="A family dramedy about a grandfather  and grandson who are both on their path to redemption."/>
    <n v="50000"/>
    <n v="20"/>
    <x v="2"/>
    <x v="0"/>
    <s v="USD"/>
    <n v="1439734001"/>
    <n v="1437142547"/>
    <b v="0"/>
    <n v="1"/>
    <b v="0"/>
    <s v="film &amp; video/drama"/>
    <x v="167"/>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n v="1"/>
    <x v="0"/>
    <x v="3"/>
  </r>
  <r>
    <n v="215"/>
    <s v="Invisible Scars"/>
    <s v="A short drama based on a true events. Story of a British Soldier who comes back home suffering from Post Traumatic Stress Disorder."/>
    <n v="4400"/>
    <n v="10"/>
    <x v="2"/>
    <x v="1"/>
    <s v="GBP"/>
    <n v="1455753540"/>
    <n v="1452058282"/>
    <b v="0"/>
    <n v="1"/>
    <b v="0"/>
    <s v="film &amp; video/drama"/>
    <x v="169"/>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n v="331.53833333333336"/>
    <x v="0"/>
    <x v="3"/>
  </r>
  <r>
    <n v="217"/>
    <s v="Bitch"/>
    <s v="A roadmovie by paw"/>
    <n v="100000"/>
    <n v="11943"/>
    <x v="2"/>
    <x v="11"/>
    <s v="SEK"/>
    <n v="1419780149"/>
    <n v="1417101749"/>
    <b v="0"/>
    <n v="38"/>
    <b v="0"/>
    <s v="film &amp; video/drama"/>
    <x v="171"/>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n v="100"/>
    <x v="0"/>
    <x v="3"/>
  </r>
  <r>
    <n v="219"/>
    <s v="True Colors"/>
    <s v="An hour-long pilot about a group of suburban LGBT teens coming of age in the early 90's."/>
    <n v="50000"/>
    <n v="8815"/>
    <x v="2"/>
    <x v="0"/>
    <s v="USD"/>
    <n v="1459493940"/>
    <n v="1456732225"/>
    <b v="0"/>
    <n v="76"/>
    <b v="0"/>
    <s v="film &amp; video/drama"/>
    <x v="17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x v="174"/>
    <n v="120"/>
    <x v="0"/>
    <x v="3"/>
  </r>
  <r>
    <n v="221"/>
    <s v="Archetypes"/>
    <s v="Film about Schizophrenia with Surreal Twists!"/>
    <n v="50000"/>
    <n v="0"/>
    <x v="2"/>
    <x v="0"/>
    <s v="USD"/>
    <n v="1427569564"/>
    <n v="1422389164"/>
    <b v="0"/>
    <n v="0"/>
    <b v="0"/>
    <s v="film &amp; video/drama"/>
    <x v="109"/>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n v="65"/>
    <x v="0"/>
    <x v="3"/>
  </r>
  <r>
    <n v="223"/>
    <s v="The Pass"/>
    <s v="An old man, a U.S Marine Corps veteran remembers his combat experience in the battle of Toktong Pass 1950, during the Korean War."/>
    <n v="1500000"/>
    <n v="0"/>
    <x v="2"/>
    <x v="0"/>
    <s v="USD"/>
    <n v="1463879100"/>
    <n v="1461287350"/>
    <b v="0"/>
    <n v="0"/>
    <b v="0"/>
    <s v="film &amp; video/drama"/>
    <x v="109"/>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e v="#DIV/0!"/>
    <x v="0"/>
    <x v="3"/>
  </r>
  <r>
    <n v="225"/>
    <s v="Backpage Shawty"/>
    <s v="I'm creating a &quot;Lifetime&quot; type drama film about a girl who uses backpage for money, but trying to turn her life around."/>
    <n v="200"/>
    <n v="0"/>
    <x v="2"/>
    <x v="0"/>
    <s v="USD"/>
    <n v="1460153054"/>
    <n v="1457564654"/>
    <b v="0"/>
    <n v="0"/>
    <b v="0"/>
    <s v="film &amp; video/drama"/>
    <x v="109"/>
    <e v="#DIV/0!"/>
    <x v="0"/>
    <x v="3"/>
  </r>
  <r>
    <n v="226"/>
    <s v="MAGGIE Film"/>
    <s v="A TRUE STORY OF DOMESTIC VILOLENCE THAT SEEKS TO OFFER THE VIEWER OUTLEST OF SUPPORT."/>
    <n v="29000"/>
    <n v="250"/>
    <x v="2"/>
    <x v="1"/>
    <s v="GBP"/>
    <n v="1433064540"/>
    <n v="1428854344"/>
    <b v="0"/>
    <n v="2"/>
    <b v="0"/>
    <s v="film &amp; video/drama"/>
    <x v="17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e v="#DIV/0!"/>
    <x v="0"/>
    <x v="3"/>
  </r>
  <r>
    <n v="228"/>
    <s v="Facets of a Geek life"/>
    <s v="I am making a film from one one of my books called facets of a Geek life."/>
    <n v="8000"/>
    <n v="0"/>
    <x v="2"/>
    <x v="1"/>
    <s v="GBP"/>
    <n v="1433176105"/>
    <n v="1427992105"/>
    <b v="0"/>
    <n v="0"/>
    <b v="0"/>
    <s v="film &amp; video/drama"/>
    <x v="109"/>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x v="109"/>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e v="#DIV/0!"/>
    <x v="0"/>
    <x v="3"/>
  </r>
  <r>
    <n v="232"/>
    <s v="#noblurredlines"/>
    <s v="A high-impact, high-quality resource to address, for young people and youth-related professionals, the issue of sexual consent."/>
    <n v="4000"/>
    <n v="110"/>
    <x v="2"/>
    <x v="1"/>
    <s v="GBP"/>
    <n v="1425066546"/>
    <n v="1422474546"/>
    <b v="0"/>
    <n v="7"/>
    <b v="0"/>
    <s v="film &amp; video/drama"/>
    <x v="178"/>
    <n v="15.714285714285714"/>
    <x v="0"/>
    <x v="3"/>
  </r>
  <r>
    <n v="233"/>
    <s v="Area 4 - The Film"/>
    <s v="â€œArea 4â€ revolves around Frank Hammond, a counselor at a high school, who discovers the scandals that took place."/>
    <n v="350000"/>
    <n v="0"/>
    <x v="2"/>
    <x v="0"/>
    <s v="USD"/>
    <n v="1475185972"/>
    <n v="1472593972"/>
    <b v="0"/>
    <n v="0"/>
    <b v="0"/>
    <s v="film &amp; video/drama"/>
    <x v="109"/>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x v="109"/>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e v="#DIV/0!"/>
    <x v="0"/>
    <x v="3"/>
  </r>
  <r>
    <n v="237"/>
    <s v="Making The Choice"/>
    <s v="Making The Choice is a christian short film series."/>
    <n v="15000"/>
    <n v="50"/>
    <x v="2"/>
    <x v="0"/>
    <s v="USD"/>
    <n v="1457445069"/>
    <n v="1452261069"/>
    <b v="0"/>
    <n v="1"/>
    <b v="0"/>
    <s v="film &amp; video/drama"/>
    <x v="119"/>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x v="109"/>
    <e v="#DIV/0!"/>
    <x v="0"/>
    <x v="3"/>
  </r>
  <r>
    <n v="239"/>
    <s v="Filthy - Short Film"/>
    <s v="Lovers Clint and Eli convey their conflicting perspectives of guilt and remorse while in the desolate Australian bush."/>
    <n v="1000"/>
    <n v="250"/>
    <x v="2"/>
    <x v="2"/>
    <s v="AUD"/>
    <n v="1446984000"/>
    <n v="1445308730"/>
    <b v="0"/>
    <n v="5"/>
    <b v="0"/>
    <s v="film &amp; video/drama"/>
    <x v="18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n v="109.04255319148936"/>
    <x v="0"/>
    <x v="4"/>
  </r>
  <r>
    <n v="242"/>
    <s v="Hardwater"/>
    <s v="An unprecedented feature-length documentary film about Maine's tribal, oft-misunderstood ice fishing sub-culture."/>
    <n v="13000"/>
    <n v="14750"/>
    <x v="0"/>
    <x v="0"/>
    <s v="USD"/>
    <n v="1324381790"/>
    <n v="1321357790"/>
    <b v="1"/>
    <n v="202"/>
    <b v="1"/>
    <s v="film &amp; video/documentary"/>
    <x v="18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x v="184"/>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x v="187"/>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n v="89.38643312101911"/>
    <x v="0"/>
    <x v="4"/>
  </r>
  <r>
    <n v="255"/>
    <s v="xoxosms: a documentary about love in the 21st century"/>
    <s v="xoxosms is a documentary about first love, long distance and Skype."/>
    <n v="8000"/>
    <n v="8538.66"/>
    <x v="0"/>
    <x v="0"/>
    <s v="USD"/>
    <n v="1300275482"/>
    <n v="1297687082"/>
    <b v="1"/>
    <n v="188"/>
    <b v="1"/>
    <s v="film &amp; video/documentary"/>
    <x v="196"/>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n v="120.90909090909091"/>
    <x v="0"/>
    <x v="4"/>
  </r>
  <r>
    <n v="261"/>
    <s v="Empires: The Film"/>
    <s v="Empires explores the impact of networks on histories and philosophies of political thought."/>
    <n v="20000"/>
    <n v="21480"/>
    <x v="0"/>
    <x v="0"/>
    <s v="USD"/>
    <n v="1339080900"/>
    <n v="1334783704"/>
    <b v="1"/>
    <n v="220"/>
    <b v="1"/>
    <s v="film &amp; video/documentary"/>
    <x v="202"/>
    <n v="97.63636363636364"/>
    <x v="0"/>
    <x v="4"/>
  </r>
  <r>
    <n v="262"/>
    <s v="The Last Cosmonaut"/>
    <s v="He can never die. He will live forever. He is the last cosmonaut, and this is his story."/>
    <n v="2500"/>
    <n v="6000"/>
    <x v="0"/>
    <x v="0"/>
    <s v="USD"/>
    <n v="1298699828"/>
    <n v="1294811828"/>
    <b v="1"/>
    <n v="145"/>
    <b v="1"/>
    <s v="film &amp; video/documentary"/>
    <x v="203"/>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x v="208"/>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x v="216"/>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x v="217"/>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n v="75.444794952681391"/>
    <x v="0"/>
    <x v="4"/>
  </r>
  <r>
    <n v="278"/>
    <s v="The Babushkas of Chernobyl"/>
    <s v="An unlikely story of spirit, defiance and beauty from the most contaminated place on Earth"/>
    <n v="27000"/>
    <n v="40594"/>
    <x v="0"/>
    <x v="0"/>
    <s v="USD"/>
    <n v="1350003539"/>
    <n v="1347411539"/>
    <b v="1"/>
    <n v="415"/>
    <b v="1"/>
    <s v="film &amp; video/documentary"/>
    <x v="219"/>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x v="223"/>
    <n v="254.38547486033519"/>
    <x v="0"/>
    <x v="4"/>
  </r>
  <r>
    <n v="283"/>
    <s v="SOLE SURVIVOR"/>
    <s v="What is the impact of survivorship on the human condition?"/>
    <n v="18000"/>
    <n v="20569.05"/>
    <x v="0"/>
    <x v="0"/>
    <s v="USD"/>
    <n v="1306904340"/>
    <n v="1305219744"/>
    <b v="1"/>
    <n v="202"/>
    <b v="1"/>
    <s v="film &amp; video/documentary"/>
    <x v="22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x v="22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n v="121.28148148148148"/>
    <x v="0"/>
    <x v="4"/>
  </r>
  <r>
    <n v="287"/>
    <s v="In Country: A Documentary Film (POSTPRODUCTION)"/>
    <s v="War is hell. Why would anyone want to spend their weekends there?"/>
    <n v="15000"/>
    <n v="26445"/>
    <x v="0"/>
    <x v="0"/>
    <s v="USD"/>
    <n v="1351828800"/>
    <n v="1349160018"/>
    <b v="1"/>
    <n v="290"/>
    <b v="1"/>
    <s v="film &amp; video/documentary"/>
    <x v="22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x v="231"/>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x v="233"/>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x v="236"/>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x v="237"/>
    <n v="141.74647887323943"/>
    <x v="0"/>
    <x v="4"/>
  </r>
  <r>
    <n v="298"/>
    <s v="DisHonesty - A Documentary Feature Film"/>
    <s v="The truth is, we all lie - and by &quot;we,&quot; we mean everyone!"/>
    <n v="126000"/>
    <n v="137254.84"/>
    <x v="0"/>
    <x v="0"/>
    <s v="USD"/>
    <n v="1399669200"/>
    <n v="1394536048"/>
    <b v="1"/>
    <n v="2436"/>
    <b v="1"/>
    <s v="film &amp; video/documentary"/>
    <x v="238"/>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x v="240"/>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x v="241"/>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x v="242"/>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x v="243"/>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x v="244"/>
    <n v="106.43243243243244"/>
    <x v="0"/>
    <x v="4"/>
  </r>
  <r>
    <n v="305"/>
    <s v="My Friend Mott-ly"/>
    <s v="A documentary that I am making about the difficult, but inspiring, life of a late friend of mine."/>
    <n v="7500"/>
    <n v="9775"/>
    <x v="0"/>
    <x v="0"/>
    <s v="USD"/>
    <n v="1331392049"/>
    <n v="1328800049"/>
    <b v="1"/>
    <n v="189"/>
    <b v="1"/>
    <s v="film &amp; video/documentary"/>
    <x v="245"/>
    <n v="51.719576719576722"/>
    <x v="0"/>
    <x v="4"/>
  </r>
  <r>
    <n v="306"/>
    <s v="Escape/Artist: The Jason Escape Documentary"/>
    <s v="A feature-length documentary on the life of Boston escape artist Jason Escape."/>
    <n v="1000"/>
    <n v="2929"/>
    <x v="0"/>
    <x v="0"/>
    <s v="USD"/>
    <n v="1363806333"/>
    <n v="1362081933"/>
    <b v="1"/>
    <n v="80"/>
    <b v="1"/>
    <s v="film &amp; video/documentary"/>
    <x v="246"/>
    <n v="36.612499999999997"/>
    <x v="0"/>
    <x v="4"/>
  </r>
  <r>
    <n v="307"/>
    <s v="Grammar Revolution"/>
    <s v="Why is grammar important?"/>
    <n v="22000"/>
    <n v="24490"/>
    <x v="0"/>
    <x v="0"/>
    <s v="USD"/>
    <n v="1360276801"/>
    <n v="1357684801"/>
    <b v="1"/>
    <n v="576"/>
    <b v="1"/>
    <s v="film &amp; video/documentary"/>
    <x v="247"/>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x v="250"/>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x v="256"/>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x v="257"/>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x v="258"/>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x v="261"/>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x v="262"/>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x v="264"/>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x v="280"/>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n v="67.909090909090907"/>
    <x v="0"/>
    <x v="4"/>
  </r>
  <r>
    <n v="342"/>
    <s v="BREAKING A MONSTER a film about the band Unlocking The Truth"/>
    <s v="BREAKING A MONSTER needs your help to play in THEATERS!"/>
    <n v="55000"/>
    <n v="55201.52"/>
    <x v="0"/>
    <x v="0"/>
    <s v="USD"/>
    <n v="1461955465"/>
    <n v="1459363465"/>
    <b v="1"/>
    <n v="325"/>
    <b v="1"/>
    <s v="film &amp; video/documentary"/>
    <x v="282"/>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x v="289"/>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n v="125.44827586206897"/>
    <x v="0"/>
    <x v="4"/>
  </r>
  <r>
    <n v="355"/>
    <s v="REZA ABDOH -Theatre Visionary"/>
    <s v="A documentary film about the late REZA ABDOH and his performance company DAR A LUZ."/>
    <n v="35000"/>
    <n v="40690"/>
    <x v="0"/>
    <x v="0"/>
    <s v="USD"/>
    <n v="1417420994"/>
    <n v="1414738994"/>
    <b v="1"/>
    <n v="165"/>
    <b v="1"/>
    <s v="film &amp; video/documentary"/>
    <x v="295"/>
    <n v="246.60606060606059"/>
    <x v="0"/>
    <x v="4"/>
  </r>
  <r>
    <n v="356"/>
    <s v="43 and 80"/>
    <s v="A documentary about halibut conservation and how it impacts communities of Southeast Alaska."/>
    <n v="7500"/>
    <n v="7701.93"/>
    <x v="0"/>
    <x v="0"/>
    <s v="USD"/>
    <n v="1458152193"/>
    <n v="1455563793"/>
    <b v="1"/>
    <n v="97"/>
    <b v="1"/>
    <s v="film &amp; video/documentary"/>
    <x v="296"/>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x v="305"/>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x v="306"/>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x v="309"/>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x v="311"/>
    <n v="161.25517890772127"/>
    <x v="0"/>
    <x v="4"/>
  </r>
  <r>
    <n v="372"/>
    <s v="Wild Equus"/>
    <s v="A short documentary exploring the uses of 'Natural Horsemanship' across Europe"/>
    <n v="300"/>
    <n v="376"/>
    <x v="0"/>
    <x v="1"/>
    <s v="GBP"/>
    <n v="1459872000"/>
    <n v="1456408244"/>
    <b v="0"/>
    <n v="9"/>
    <b v="1"/>
    <s v="film &amp; video/documentary"/>
    <x v="312"/>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x v="313"/>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x v="31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x v="320"/>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x v="324"/>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x v="329"/>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x v="331"/>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n v="65.883720930232556"/>
    <x v="0"/>
    <x v="4"/>
  </r>
  <r>
    <n v="403"/>
    <s v="MONDO BANANA"/>
    <s v="A documentary adventure about bananas - and people. Your round-trip ticket into the heart of banana-cultures!!"/>
    <n v="5000"/>
    <n v="5263"/>
    <x v="0"/>
    <x v="0"/>
    <s v="USD"/>
    <n v="1312960080"/>
    <n v="1308900441"/>
    <b v="0"/>
    <n v="70"/>
    <b v="1"/>
    <s v="film &amp; video/documentary"/>
    <x v="340"/>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n v="133.14391143911439"/>
    <x v="0"/>
    <x v="4"/>
  </r>
  <r>
    <n v="405"/>
    <s v="The Healing Effect Movie"/>
    <s v="Come, join our movie movement.  A new documentary about the healing power of food."/>
    <n v="2820"/>
    <n v="3036"/>
    <x v="0"/>
    <x v="0"/>
    <s v="USD"/>
    <n v="1394071339"/>
    <n v="1391479339"/>
    <b v="0"/>
    <n v="55"/>
    <b v="1"/>
    <s v="film &amp; video/documentary"/>
    <x v="34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x v="344"/>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x v="346"/>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x v="353"/>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x v="354"/>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n v="216.75"/>
    <x v="0"/>
    <x v="4"/>
  </r>
  <r>
    <n v="419"/>
    <s v="BEYOND LOCAL"/>
    <s v="Beyond Local is a personal journey through an art-centric and musically talented community that fosters creativity."/>
    <n v="8000"/>
    <n v="8035"/>
    <x v="0"/>
    <x v="0"/>
    <s v="USD"/>
    <n v="1372536787"/>
    <n v="1367352787"/>
    <b v="0"/>
    <n v="73"/>
    <b v="1"/>
    <s v="film &amp; video/documentary"/>
    <x v="356"/>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x v="35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x v="36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e v="#DIV/0!"/>
    <x v="0"/>
    <x v="5"/>
  </r>
  <r>
    <n v="428"/>
    <s v="Little Clay Bible - Zacchaeus"/>
    <s v="Fresh, fun, entertaining Bible stories on YouTube, stop-motion style."/>
    <n v="12000"/>
    <n v="676"/>
    <x v="2"/>
    <x v="0"/>
    <s v="USD"/>
    <n v="1402956000"/>
    <n v="1400523845"/>
    <b v="0"/>
    <n v="13"/>
    <b v="0"/>
    <s v="film &amp; video/animation"/>
    <x v="364"/>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n v="1"/>
    <x v="0"/>
    <x v="5"/>
  </r>
  <r>
    <n v="436"/>
    <s v="Blinky"/>
    <s v="Blinky is the story of a naÃ¯ve simpleton who suddenly finds himself struggling to adapt to changes within his environment."/>
    <n v="1000"/>
    <n v="0"/>
    <x v="2"/>
    <x v="0"/>
    <s v="USD"/>
    <n v="1375260113"/>
    <n v="1372668113"/>
    <b v="0"/>
    <n v="0"/>
    <b v="0"/>
    <s v="film &amp; video/animation"/>
    <x v="109"/>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e v="#DIV/0!"/>
    <x v="0"/>
    <x v="5"/>
  </r>
  <r>
    <n v="438"/>
    <s v="In Game: The Animated Series"/>
    <s v="As Smyton pushes himself to become respected, he unlocks secrets about himself and the world around him."/>
    <n v="20000"/>
    <n v="1876"/>
    <x v="2"/>
    <x v="0"/>
    <s v="USD"/>
    <n v="1447830958"/>
    <n v="1445235358"/>
    <b v="0"/>
    <n v="11"/>
    <b v="0"/>
    <s v="film &amp; video/animation"/>
    <x v="36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x v="109"/>
    <e v="#DIV/0!"/>
    <x v="0"/>
    <x v="5"/>
  </r>
  <r>
    <n v="440"/>
    <s v="Consumed"/>
    <s v="A stop-motion animation made by a one girl team, with a camera, creativity, and a lot of determination."/>
    <n v="5000"/>
    <n v="5"/>
    <x v="2"/>
    <x v="0"/>
    <s v="USD"/>
    <n v="1458859153"/>
    <n v="1456270753"/>
    <b v="0"/>
    <n v="1"/>
    <b v="0"/>
    <s v="film &amp; video/animation"/>
    <x v="37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e v="#DIV/0!"/>
    <x v="0"/>
    <x v="5"/>
  </r>
  <r>
    <n v="442"/>
    <s v="The Paranormal Idiot"/>
    <s v="Doomsday is here"/>
    <n v="17000"/>
    <n v="6691"/>
    <x v="2"/>
    <x v="0"/>
    <s v="USD"/>
    <n v="1424380783"/>
    <n v="1421788783"/>
    <b v="0"/>
    <n v="17"/>
    <b v="0"/>
    <s v="film &amp; video/animation"/>
    <x v="371"/>
    <n v="393.58823529411762"/>
    <x v="0"/>
    <x v="5"/>
  </r>
  <r>
    <n v="443"/>
    <s v="Bad Teddy Studios"/>
    <s v="We love cartoons!! We want to make more but it costs money to so. Be apart of your daily dose of WTF!?! Pledge now!!"/>
    <n v="10000"/>
    <n v="10"/>
    <x v="2"/>
    <x v="5"/>
    <s v="CAD"/>
    <n v="1391991701"/>
    <n v="1389399701"/>
    <b v="0"/>
    <n v="2"/>
    <b v="0"/>
    <s v="film &amp; video/animation"/>
    <x v="370"/>
    <n v="5"/>
    <x v="0"/>
    <x v="5"/>
  </r>
  <r>
    <n v="444"/>
    <s v="Discovering the Other Woman"/>
    <s v="An upcoming animated web sitcom series centered around dealing with life, love, and relationships."/>
    <n v="1000"/>
    <n v="50"/>
    <x v="2"/>
    <x v="0"/>
    <s v="USD"/>
    <n v="1329342361"/>
    <n v="1324158361"/>
    <b v="0"/>
    <n v="1"/>
    <b v="0"/>
    <s v="film &amp; video/animation"/>
    <x v="152"/>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n v="1"/>
    <x v="0"/>
    <x v="5"/>
  </r>
  <r>
    <n v="446"/>
    <s v="DisChord"/>
    <s v="A faith based animated short. (The same guy who said a picture is worth a thousand words also said a cartoon is worth two thousand.)"/>
    <n v="10500"/>
    <n v="766"/>
    <x v="2"/>
    <x v="0"/>
    <s v="USD"/>
    <n v="1425434420"/>
    <n v="1422842420"/>
    <b v="0"/>
    <n v="16"/>
    <b v="0"/>
    <s v="film &amp; video/animation"/>
    <x v="373"/>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n v="5"/>
    <x v="0"/>
    <x v="5"/>
  </r>
  <r>
    <n v="448"/>
    <s v="The Last Mice"/>
    <s v="Max is a pessimistic mouse, always fantasizing about the end of the world. In The Last Mice, Max's fantasy becomes a real nightmare."/>
    <n v="2500"/>
    <n v="82.01"/>
    <x v="2"/>
    <x v="0"/>
    <s v="USD"/>
    <n v="1400091095"/>
    <n v="1398363095"/>
    <b v="0"/>
    <n v="4"/>
    <b v="0"/>
    <s v="film &amp; video/animation"/>
    <x v="375"/>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x v="376"/>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x v="377"/>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x v="109"/>
    <e v="#DIV/0!"/>
    <x v="0"/>
    <x v="5"/>
  </r>
  <r>
    <n v="452"/>
    <s v="Lost in the Shadows"/>
    <s v="A man must find his way out of the depths of the shadows by using the aid of a little girl."/>
    <n v="750"/>
    <n v="480"/>
    <x v="2"/>
    <x v="0"/>
    <s v="USD"/>
    <n v="1431536015"/>
    <n v="1428944015"/>
    <b v="0"/>
    <n v="12"/>
    <b v="0"/>
    <s v="film &amp; video/animation"/>
    <x v="378"/>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n v="13"/>
    <x v="0"/>
    <x v="5"/>
  </r>
  <r>
    <n v="454"/>
    <s v="Super Hi-Speed Road Strikers"/>
    <s v="Itâ€™s an Action/Adventure Anime for The Yuusha Brave series, G1 Transformer, and the Fast and the Furious Fans!"/>
    <n v="10000"/>
    <n v="82"/>
    <x v="2"/>
    <x v="0"/>
    <s v="USD"/>
    <n v="1417007640"/>
    <n v="1414343571"/>
    <b v="0"/>
    <n v="5"/>
    <b v="0"/>
    <s v="film &amp; video/animation"/>
    <x v="380"/>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x v="381"/>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e v="#DIV/0!"/>
    <x v="0"/>
    <x v="5"/>
  </r>
  <r>
    <n v="458"/>
    <s v="DE_dust2: Hacker's Wrath"/>
    <s v="An animated parody of the game, Counter-Strike. The sequel to the very popular Counter-Strike: DE_dust2. Hacker is back!"/>
    <n v="10000"/>
    <n v="821"/>
    <x v="2"/>
    <x v="1"/>
    <s v="GBP"/>
    <n v="1368550060"/>
    <n v="1365958060"/>
    <b v="0"/>
    <n v="49"/>
    <b v="0"/>
    <s v="film &amp; video/animation"/>
    <x v="383"/>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n v="25"/>
    <x v="0"/>
    <x v="5"/>
  </r>
  <r>
    <n v="460"/>
    <s v="Darwin's Kiss"/>
    <s v="An animated web series about biological evolution gone haywire."/>
    <n v="8500"/>
    <n v="25"/>
    <x v="2"/>
    <x v="0"/>
    <s v="USD"/>
    <n v="1401595200"/>
    <n v="1398862875"/>
    <b v="0"/>
    <n v="2"/>
    <b v="0"/>
    <s v="film &amp; video/animation"/>
    <x v="385"/>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x v="109"/>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x v="386"/>
    <n v="113.63636363636364"/>
    <x v="0"/>
    <x v="5"/>
  </r>
  <r>
    <n v="464"/>
    <s v="PokÃ©Movie - A PokÃ©monâ„¢ school project"/>
    <s v="We are three students that want to make a short PokÃ©mon movie as a school project!"/>
    <n v="1010"/>
    <n v="1"/>
    <x v="2"/>
    <x v="12"/>
    <s v="EUR"/>
    <n v="1463602935"/>
    <n v="1461874935"/>
    <b v="0"/>
    <n v="1"/>
    <b v="0"/>
    <s v="film &amp; video/animation"/>
    <x v="387"/>
    <n v="1"/>
    <x v="0"/>
    <x v="5"/>
  </r>
  <r>
    <n v="465"/>
    <s v="&quot;Amp&quot; A Story About a Robot"/>
    <s v="&quot;Amp&quot; is a short film about a robot with needs."/>
    <n v="512"/>
    <n v="138"/>
    <x v="2"/>
    <x v="0"/>
    <s v="USD"/>
    <n v="1403837574"/>
    <n v="1402455174"/>
    <b v="0"/>
    <n v="8"/>
    <b v="0"/>
    <s v="film &amp; video/animation"/>
    <x v="388"/>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x v="389"/>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e v="#DIV/0!"/>
    <x v="0"/>
    <x v="5"/>
  </r>
  <r>
    <n v="469"/>
    <s v="Dreamland PERSONALISED Animated Shorts Film"/>
    <s v="Create a personalised animation film using your child's name and photo."/>
    <n v="6000"/>
    <n v="0"/>
    <x v="2"/>
    <x v="1"/>
    <s v="GBP"/>
    <n v="1409960724"/>
    <n v="1404776724"/>
    <b v="0"/>
    <n v="0"/>
    <b v="0"/>
    <s v="film &amp; video/animation"/>
    <x v="109"/>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x v="39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n v="61.5"/>
    <x v="0"/>
    <x v="5"/>
  </r>
  <r>
    <n v="474"/>
    <s v="TAO Mr. Fantastic!!"/>
    <s v="Time travel the light Mr. Fantastic!  Spin the dimensions toward other continuums and worlds.  Hold onto your panties."/>
    <n v="3300"/>
    <n v="1"/>
    <x v="2"/>
    <x v="0"/>
    <s v="USD"/>
    <n v="1487318029"/>
    <n v="1484726029"/>
    <b v="0"/>
    <n v="1"/>
    <b v="0"/>
    <s v="film &amp; video/animation"/>
    <x v="395"/>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e v="#DIV/0!"/>
    <x v="0"/>
    <x v="5"/>
  </r>
  <r>
    <n v="476"/>
    <s v="Sight Word Music Videos"/>
    <s v="Animated Music Videos that teach kids how to read."/>
    <n v="220000"/>
    <n v="4906.59"/>
    <x v="2"/>
    <x v="0"/>
    <s v="USD"/>
    <n v="1401767940"/>
    <n v="1398727441"/>
    <b v="0"/>
    <n v="124"/>
    <b v="0"/>
    <s v="film &amp; video/animation"/>
    <x v="396"/>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x v="109"/>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n v="88.8"/>
    <x v="0"/>
    <x v="5"/>
  </r>
  <r>
    <n v="480"/>
    <s v="The CafÃ©"/>
    <s v="To court his muse, an artist must first outsmart her dog.  A short animated film collaboration by Dana and Terrence Masson."/>
    <n v="40000"/>
    <n v="7764"/>
    <x v="2"/>
    <x v="0"/>
    <s v="USD"/>
    <n v="1376049615"/>
    <n v="1373457615"/>
    <b v="0"/>
    <n v="140"/>
    <b v="0"/>
    <s v="film &amp; video/animation"/>
    <x v="398"/>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x v="399"/>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x v="37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e v="#DIV/0!"/>
    <x v="0"/>
    <x v="5"/>
  </r>
  <r>
    <n v="488"/>
    <s v="City Animals independent cartoon series"/>
    <s v="When humans left the earth, the animals took over the city. What could go wrong? Well...everything!"/>
    <n v="12000"/>
    <n v="0"/>
    <x v="2"/>
    <x v="0"/>
    <s v="USD"/>
    <n v="1483924700"/>
    <n v="1481332700"/>
    <b v="0"/>
    <n v="0"/>
    <b v="0"/>
    <s v="film &amp; video/animation"/>
    <x v="109"/>
    <e v="#DIV/0!"/>
    <x v="0"/>
    <x v="5"/>
  </r>
  <r>
    <n v="489"/>
    <s v="THE GUINEAS SHOW"/>
    <s v="Help America's favorite dysfunctional immigrant family THE GUINEAS launch the first season of their animated web series."/>
    <n v="74997"/>
    <n v="215"/>
    <x v="2"/>
    <x v="0"/>
    <s v="USD"/>
    <n v="1325763180"/>
    <n v="1323084816"/>
    <b v="0"/>
    <n v="3"/>
    <b v="0"/>
    <s v="film &amp; video/animation"/>
    <x v="404"/>
    <n v="71.666666666666671"/>
    <x v="0"/>
    <x v="5"/>
  </r>
  <r>
    <n v="490"/>
    <s v="PROJECT IS CANCELLED"/>
    <s v="Cancelled"/>
    <n v="1000"/>
    <n v="0"/>
    <x v="2"/>
    <x v="0"/>
    <s v="USD"/>
    <n v="1345677285"/>
    <n v="1343085285"/>
    <b v="0"/>
    <n v="0"/>
    <b v="0"/>
    <s v="film &amp; video/animation"/>
    <x v="109"/>
    <e v="#DIV/0!"/>
    <x v="0"/>
    <x v="5"/>
  </r>
  <r>
    <n v="491"/>
    <s v="Guess What? Gus"/>
    <s v="&quot;Guess What? Gus&quot; is a magical animated comedy that follow a new kid who playful antics for attention make the news."/>
    <n v="10000"/>
    <n v="0"/>
    <x v="2"/>
    <x v="0"/>
    <s v="USD"/>
    <n v="1453937699"/>
    <n v="1451345699"/>
    <b v="0"/>
    <n v="0"/>
    <b v="0"/>
    <s v="film &amp; video/animation"/>
    <x v="109"/>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x v="109"/>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x v="40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x v="109"/>
    <e v="#DIV/0!"/>
    <x v="0"/>
    <x v="5"/>
  </r>
  <r>
    <n v="496"/>
    <s v="Airships and Anatasia: The Movie"/>
    <s v="The movie is about the adventures of Ethan, Danna, The mysterious inventor and more."/>
    <n v="60000"/>
    <n v="1"/>
    <x v="2"/>
    <x v="0"/>
    <s v="USD"/>
    <n v="1392070874"/>
    <n v="1386886874"/>
    <b v="0"/>
    <n v="1"/>
    <b v="0"/>
    <s v="film &amp; video/animation"/>
    <x v="406"/>
    <n v="1"/>
    <x v="0"/>
    <x v="5"/>
  </r>
  <r>
    <n v="497"/>
    <s v="Galaxy Probe Kids"/>
    <s v="live-action/animated series pilot."/>
    <n v="4480"/>
    <n v="30"/>
    <x v="2"/>
    <x v="0"/>
    <s v="USD"/>
    <n v="1419483600"/>
    <n v="1414889665"/>
    <b v="0"/>
    <n v="3"/>
    <b v="0"/>
    <s v="film &amp; video/animation"/>
    <x v="40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x v="109"/>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x v="41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x v="41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x v="418"/>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x v="109"/>
    <e v="#DIV/0!"/>
    <x v="0"/>
    <x v="5"/>
  </r>
  <r>
    <n v="511"/>
    <s v="Stuck On An Eyeland"/>
    <s v="A project that incorporates animation and comic art into a relevant story. 4 boys, 1 eyeland, and a whole lot of drama!!!"/>
    <n v="5000"/>
    <n v="150"/>
    <x v="2"/>
    <x v="0"/>
    <s v="USD"/>
    <n v="1365228982"/>
    <n v="1362640582"/>
    <b v="0"/>
    <n v="5"/>
    <b v="0"/>
    <s v="film &amp; video/animation"/>
    <x v="419"/>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n v="5.5"/>
    <x v="0"/>
    <x v="5"/>
  </r>
  <r>
    <n v="513"/>
    <s v="Paradigm Spiral - The Animated Series"/>
    <s v="A sci-fi fantasy 2.5D anime styled series about some guys trying to save the world, probably..."/>
    <n v="50000"/>
    <n v="6962"/>
    <x v="2"/>
    <x v="0"/>
    <s v="USD"/>
    <n v="1471244400"/>
    <n v="1467387705"/>
    <b v="0"/>
    <n v="68"/>
    <b v="0"/>
    <s v="film &amp; video/animation"/>
    <x v="421"/>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x v="42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x v="423"/>
    <n v="725.02941176470586"/>
    <x v="0"/>
    <x v="5"/>
  </r>
  <r>
    <n v="516"/>
    <s v="Shipmates"/>
    <s v="A big brother style comedy animation series starring famous seafarers"/>
    <n v="5000"/>
    <n v="0"/>
    <x v="2"/>
    <x v="1"/>
    <s v="GBP"/>
    <n v="1432752080"/>
    <n v="1427568080"/>
    <b v="0"/>
    <n v="0"/>
    <b v="0"/>
    <s v="film &amp; video/animation"/>
    <x v="109"/>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x v="109"/>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x v="426"/>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n v="93.428571428571431"/>
    <x v="1"/>
    <x v="6"/>
  </r>
  <r>
    <n v="522"/>
    <s v="COMPASS PLAYERS"/>
    <s v="*** TO MAKE DONATIONS IN THE FUTURE                                   GO TO OUR WEBSITE: www.compassplayers.com ***"/>
    <n v="3000"/>
    <n v="3440"/>
    <x v="0"/>
    <x v="0"/>
    <s v="USD"/>
    <n v="1458518325"/>
    <n v="1456793925"/>
    <b v="0"/>
    <n v="31"/>
    <b v="1"/>
    <s v="theater/plays"/>
    <x v="89"/>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x v="42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6"/>
  </r>
  <r>
    <n v="526"/>
    <s v="Victory by Madicken Malm"/>
    <s v="We have a brand new play. We urgently need your help to fund our production, which opens at Theatre503 on August 18th."/>
    <n v="1500"/>
    <n v="1710"/>
    <x v="0"/>
    <x v="1"/>
    <s v="GBP"/>
    <n v="1438966800"/>
    <n v="1436278344"/>
    <b v="0"/>
    <n v="23"/>
    <b v="1"/>
    <s v="theater/plays"/>
    <x v="430"/>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x v="431"/>
    <n v="63.829113924050631"/>
    <x v="1"/>
    <x v="6"/>
  </r>
  <r>
    <n v="528"/>
    <s v="Devastated No Matter What"/>
    <s v="A Festival Backed Production of a Full-Length Play."/>
    <n v="1150"/>
    <n v="1330"/>
    <x v="0"/>
    <x v="0"/>
    <s v="USD"/>
    <n v="1434921600"/>
    <n v="1433109907"/>
    <b v="0"/>
    <n v="30"/>
    <b v="1"/>
    <s v="theater/plays"/>
    <x v="432"/>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x v="434"/>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x v="435"/>
    <n v="71.242774566473983"/>
    <x v="1"/>
    <x v="6"/>
  </r>
  <r>
    <n v="533"/>
    <s v="Foresight"/>
    <s v="New writing â€¢ Twisty-turny magical realist retro sci-fi â€¢ Human lives â€¢ Storytelling â€¢ The slope our society slips down..."/>
    <n v="2000"/>
    <n v="2004"/>
    <x v="0"/>
    <x v="1"/>
    <s v="GBP"/>
    <n v="1463394365"/>
    <n v="1461320765"/>
    <b v="0"/>
    <n v="17"/>
    <b v="1"/>
    <s v="theater/plays"/>
    <x v="2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x v="78"/>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x v="440"/>
    <n v="1"/>
    <x v="2"/>
    <x v="7"/>
  </r>
  <r>
    <n v="541"/>
    <s v="Deviations"/>
    <s v="A website dedicated to local Kink Communities; to find others with matching interests and bring them together."/>
    <n v="4500"/>
    <n v="25"/>
    <x v="2"/>
    <x v="0"/>
    <s v="USD"/>
    <n v="1446080834"/>
    <n v="1443488834"/>
    <b v="0"/>
    <n v="1"/>
    <b v="0"/>
    <s v="technology/web"/>
    <x v="44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x v="109"/>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n v="135.03571428571428"/>
    <x v="2"/>
    <x v="7"/>
  </r>
  <r>
    <n v="552"/>
    <s v="Spinnable Social Media"/>
    <s v="Axoral is a 3d interactive social media interface, with the potential to be so much more, but we need your help!"/>
    <n v="45000"/>
    <n v="0"/>
    <x v="2"/>
    <x v="5"/>
    <s v="CAD"/>
    <n v="1452350896"/>
    <n v="1447166896"/>
    <b v="0"/>
    <n v="0"/>
    <b v="0"/>
    <s v="technology/web"/>
    <x v="109"/>
    <e v="#DIV/0!"/>
    <x v="2"/>
    <x v="7"/>
  </r>
  <r>
    <n v="553"/>
    <s v="sellorshopusa.com"/>
    <s v="Groundbreaking New Classifieds Website Grows Into Largest Nationwide Coverage By Turning Users Into Entrepreneurs"/>
    <n v="25000"/>
    <n v="123"/>
    <x v="2"/>
    <x v="0"/>
    <s v="USD"/>
    <n v="1415988991"/>
    <n v="1413393391"/>
    <b v="0"/>
    <n v="6"/>
    <b v="0"/>
    <s v="technology/web"/>
    <x v="451"/>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e v="#DIV/0!"/>
    <x v="2"/>
    <x v="7"/>
  </r>
  <r>
    <n v="556"/>
    <s v="Braille Academy"/>
    <s v="An educational platform for learning Unified English Braille Code"/>
    <n v="8000"/>
    <n v="200"/>
    <x v="2"/>
    <x v="0"/>
    <s v="USD"/>
    <n v="1452112717"/>
    <n v="1449520717"/>
    <b v="0"/>
    <n v="1"/>
    <b v="0"/>
    <s v="technology/web"/>
    <x v="45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n v="50"/>
    <x v="2"/>
    <x v="7"/>
  </r>
  <r>
    <n v="560"/>
    <s v="DOWNLOAD THE INTERNET,...."/>
    <s v="In the future the possibility exists that the internet it's self could be felled, we have world seed banks, it's time for a net bank,.."/>
    <n v="100000"/>
    <n v="12"/>
    <x v="2"/>
    <x v="5"/>
    <s v="CAD"/>
    <n v="1418841045"/>
    <n v="1416249045"/>
    <b v="0"/>
    <n v="3"/>
    <b v="0"/>
    <s v="technology/web"/>
    <x v="362"/>
    <n v="4"/>
    <x v="2"/>
    <x v="7"/>
  </r>
  <r>
    <n v="561"/>
    <s v="CheckMate Careers"/>
    <s v="A marketplace for talent and employers to match. Using intuitive technology we match &amp; place talent with the best career position."/>
    <n v="15000"/>
    <n v="55"/>
    <x v="2"/>
    <x v="0"/>
    <s v="USD"/>
    <n v="1445874513"/>
    <n v="1442850513"/>
    <b v="0"/>
    <n v="2"/>
    <b v="0"/>
    <s v="technology/web"/>
    <x v="456"/>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n v="34"/>
    <x v="2"/>
    <x v="7"/>
  </r>
  <r>
    <n v="564"/>
    <s v="TOC TOC TROC"/>
    <s v="Plateforme de troc gratuit et d'Ã©changes en tous genres par nature. Mieux s'entraider, Ã©changer, de donner, louer ou vendre Ã  distance."/>
    <n v="18000"/>
    <n v="1"/>
    <x v="2"/>
    <x v="6"/>
    <s v="EUR"/>
    <n v="1457822275"/>
    <n v="1455230275"/>
    <b v="0"/>
    <n v="1"/>
    <b v="0"/>
    <s v="technology/web"/>
    <x v="458"/>
    <n v="1"/>
    <x v="2"/>
    <x v="7"/>
  </r>
  <r>
    <n v="565"/>
    <s v="EasyLearnings"/>
    <s v="Our objective is to provide a platform which helps teachers to provide courses to leaners in wide range of locations including Africa."/>
    <n v="25000"/>
    <n v="0"/>
    <x v="2"/>
    <x v="1"/>
    <s v="GBP"/>
    <n v="1436554249"/>
    <n v="1433962249"/>
    <b v="0"/>
    <n v="0"/>
    <b v="0"/>
    <s v="technology/web"/>
    <x v="109"/>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n v="49"/>
    <x v="2"/>
    <x v="7"/>
  </r>
  <r>
    <n v="569"/>
    <s v="Mioti"/>
    <s v="Mioti is an indie game marketplace that doubles as a community for developers to join networks and discuss projects."/>
    <n v="2500"/>
    <n v="20"/>
    <x v="2"/>
    <x v="5"/>
    <s v="CAD"/>
    <n v="1451679612"/>
    <n v="1449087612"/>
    <b v="0"/>
    <n v="1"/>
    <b v="0"/>
    <s v="technology/web"/>
    <x v="417"/>
    <n v="20"/>
    <x v="2"/>
    <x v="7"/>
  </r>
  <r>
    <n v="570"/>
    <s v="Relaunching in May"/>
    <s v="Humans have AM/FM/Satellite radio, kids have radio Disney, pets have DogCatRadio."/>
    <n v="85000"/>
    <n v="142"/>
    <x v="2"/>
    <x v="0"/>
    <s v="USD"/>
    <n v="1455822569"/>
    <n v="1453230569"/>
    <b v="0"/>
    <n v="1"/>
    <b v="0"/>
    <s v="technology/web"/>
    <x v="461"/>
    <n v="142"/>
    <x v="2"/>
    <x v="7"/>
  </r>
  <r>
    <n v="571"/>
    <s v="Snag-A-Slip"/>
    <s v="Snag-A-Slip is an online platform that connects boaters with awesome marinas and available boat slips so that they can book with ease."/>
    <n v="25000"/>
    <n v="106"/>
    <x v="2"/>
    <x v="0"/>
    <s v="USD"/>
    <n v="1437969540"/>
    <n v="1436297723"/>
    <b v="0"/>
    <n v="2"/>
    <b v="0"/>
    <s v="technology/web"/>
    <x v="46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x v="109"/>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n v="64.75"/>
    <x v="2"/>
    <x v="7"/>
  </r>
  <r>
    <n v="576"/>
    <s v="Uthtopia"/>
    <s v="UthTopia Is a social media organization that believes in positive online usage, youth mentorship, and youth empowerment."/>
    <n v="80000"/>
    <n v="1"/>
    <x v="2"/>
    <x v="0"/>
    <s v="USD"/>
    <n v="1427537952"/>
    <n v="1422357552"/>
    <b v="0"/>
    <n v="1"/>
    <b v="0"/>
    <s v="technology/web"/>
    <x v="466"/>
    <n v="1"/>
    <x v="2"/>
    <x v="7"/>
  </r>
  <r>
    <n v="577"/>
    <s v="everydayrelay"/>
    <s v="Emails are one of pervasively used mode of communication today. However, emails can be personal and sometimes discretion is needed."/>
    <n v="5000"/>
    <n v="10"/>
    <x v="2"/>
    <x v="0"/>
    <s v="USD"/>
    <n v="1463753302"/>
    <n v="1458569302"/>
    <b v="0"/>
    <n v="1"/>
    <b v="0"/>
    <s v="technology/web"/>
    <x v="418"/>
    <n v="10"/>
    <x v="2"/>
    <x v="7"/>
  </r>
  <r>
    <n v="578"/>
    <s v="weBuy Crowdsourced Shopping"/>
    <s v="weBuy trade built on technology and Crowd Sourced Power"/>
    <n v="125000"/>
    <n v="14"/>
    <x v="2"/>
    <x v="1"/>
    <s v="GBP"/>
    <n v="1441633993"/>
    <n v="1439560393"/>
    <b v="0"/>
    <n v="7"/>
    <b v="0"/>
    <s v="technology/web"/>
    <x v="467"/>
    <n v="2"/>
    <x v="2"/>
    <x v="7"/>
  </r>
  <r>
    <n v="579"/>
    <s v="Course: Learn Cryptography"/>
    <s v="Learn classic and public key cryptography with a full proof-of-concept system in JavaScript."/>
    <n v="12000"/>
    <n v="175"/>
    <x v="2"/>
    <x v="0"/>
    <s v="USD"/>
    <n v="1419539223"/>
    <n v="1416947223"/>
    <b v="0"/>
    <n v="5"/>
    <b v="0"/>
    <s v="technology/web"/>
    <x v="468"/>
    <n v="35"/>
    <x v="2"/>
    <x v="7"/>
  </r>
  <r>
    <n v="580"/>
    <s v="Talented Minds â­ï¸"/>
    <s v="I Want To Create A Website That Helps Young Inventors Of Today Broadcast Their Talents &amp; Help Get The Reconigition They Deserve"/>
    <n v="3000"/>
    <n v="1"/>
    <x v="2"/>
    <x v="0"/>
    <s v="USD"/>
    <n v="1474580867"/>
    <n v="1471988867"/>
    <b v="0"/>
    <n v="1"/>
    <b v="0"/>
    <s v="technology/web"/>
    <x v="108"/>
    <n v="1"/>
    <x v="2"/>
    <x v="7"/>
  </r>
  <r>
    <n v="581"/>
    <s v="A Poets Domain"/>
    <s v="Help me raise funds so that I can be able to give passionate young poets a chance to earn money weekly for their writing &amp; spoken word."/>
    <n v="400"/>
    <n v="0"/>
    <x v="2"/>
    <x v="0"/>
    <s v="USD"/>
    <n v="1438474704"/>
    <n v="1435882704"/>
    <b v="0"/>
    <n v="0"/>
    <b v="0"/>
    <s v="technology/web"/>
    <x v="109"/>
    <e v="#DIV/0!"/>
    <x v="2"/>
    <x v="7"/>
  </r>
  <r>
    <n v="582"/>
    <s v="&quot;We the People...&quot;"/>
    <s v="A community-driven online system which promotes self-governance.  Level up by adding content; civic agendas and private associations."/>
    <n v="100000"/>
    <n v="0"/>
    <x v="2"/>
    <x v="0"/>
    <s v="USD"/>
    <n v="1426442400"/>
    <n v="1424454319"/>
    <b v="0"/>
    <n v="0"/>
    <b v="0"/>
    <s v="technology/web"/>
    <x v="109"/>
    <e v="#DIV/0!"/>
    <x v="2"/>
    <x v="7"/>
  </r>
  <r>
    <n v="583"/>
    <s v="HackersArchive.com"/>
    <s v="HackersArchive.com will help rid the web of viruses and scams found everywhere else you look!"/>
    <n v="9000"/>
    <n v="1"/>
    <x v="2"/>
    <x v="0"/>
    <s v="USD"/>
    <n v="1426800687"/>
    <n v="1424212287"/>
    <b v="0"/>
    <n v="1"/>
    <b v="0"/>
    <s v="technology/web"/>
    <x v="469"/>
    <n v="1"/>
    <x v="2"/>
    <x v="7"/>
  </r>
  <r>
    <n v="584"/>
    <s v="scriptCall - The Personal Presentation Platform"/>
    <s v="Script Call takes your presentation from the wall to your audience; from your device to theirs."/>
    <n v="1000"/>
    <n v="10"/>
    <x v="2"/>
    <x v="0"/>
    <s v="USD"/>
    <n v="1426522316"/>
    <n v="1423933916"/>
    <b v="0"/>
    <n v="2"/>
    <b v="0"/>
    <s v="technology/web"/>
    <x v="460"/>
    <n v="5"/>
    <x v="2"/>
    <x v="7"/>
  </r>
  <r>
    <n v="585"/>
    <s v="Link Card"/>
    <s v="SAVE UP TO 40% WHEN YOU SPEND!_x000a__x000a_PRE-ORDER YOUR LINK CARD TODAY"/>
    <n v="9000"/>
    <n v="0"/>
    <x v="2"/>
    <x v="1"/>
    <s v="GBP"/>
    <n v="1448928000"/>
    <n v="1444123377"/>
    <b v="0"/>
    <n v="0"/>
    <b v="0"/>
    <s v="technology/web"/>
    <x v="109"/>
    <e v="#DIV/0!"/>
    <x v="2"/>
    <x v="7"/>
  </r>
  <r>
    <n v="586"/>
    <s v="Employ College 2K"/>
    <s v="Employ College is a movement for companies to hire college graduates from their respected institutions."/>
    <n v="10000"/>
    <n v="56"/>
    <x v="2"/>
    <x v="0"/>
    <s v="USD"/>
    <n v="1424032207"/>
    <n v="1421440207"/>
    <b v="0"/>
    <n v="4"/>
    <b v="0"/>
    <s v="technology/web"/>
    <x v="470"/>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x v="471"/>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n v="150.5"/>
    <x v="2"/>
    <x v="7"/>
  </r>
  <r>
    <n v="589"/>
    <s v="Get Neighborly"/>
    <s v="Services closer than you think..."/>
    <n v="7500"/>
    <n v="1"/>
    <x v="2"/>
    <x v="0"/>
    <s v="USD"/>
    <n v="1436366699"/>
    <n v="1435070699"/>
    <b v="0"/>
    <n v="1"/>
    <b v="0"/>
    <s v="technology/web"/>
    <x v="473"/>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n v="30.5"/>
    <x v="2"/>
    <x v="7"/>
  </r>
  <r>
    <n v="592"/>
    <s v="Go Start A Biz"/>
    <s v="Together, we can build a FREE, business start-up system that will help aspiring entrepreneurs change their economic circumstances."/>
    <n v="7500"/>
    <n v="250"/>
    <x v="2"/>
    <x v="0"/>
    <s v="USD"/>
    <n v="1417584860"/>
    <n v="1414992860"/>
    <b v="0"/>
    <n v="1"/>
    <b v="0"/>
    <s v="technology/web"/>
    <x v="42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n v="16.428571428571427"/>
    <x v="2"/>
    <x v="7"/>
  </r>
  <r>
    <n v="594"/>
    <s v="Unleashed Fitness"/>
    <s v="Creating a fitness site that will change the fitness game forever!"/>
    <n v="25000"/>
    <n v="26"/>
    <x v="2"/>
    <x v="0"/>
    <s v="USD"/>
    <n v="1460832206"/>
    <n v="1458240206"/>
    <b v="0"/>
    <n v="2"/>
    <b v="0"/>
    <s v="technology/web"/>
    <x v="477"/>
    <n v="13"/>
    <x v="2"/>
    <x v="7"/>
  </r>
  <r>
    <n v="595"/>
    <s v="MyBestInterest.org"/>
    <s v="MyBestInterest.org elminates election research by quickly identifying the candidates that will best represent your interests."/>
    <n v="100000"/>
    <n v="426"/>
    <x v="2"/>
    <x v="0"/>
    <s v="USD"/>
    <n v="1430703638"/>
    <n v="1426815638"/>
    <b v="0"/>
    <n v="8"/>
    <b v="0"/>
    <s v="technology/web"/>
    <x v="478"/>
    <n v="53.25"/>
    <x v="2"/>
    <x v="7"/>
  </r>
  <r>
    <n v="596"/>
    <s v="DigitaliBook free library"/>
    <s v="We present digitaibook,com site which can become a free electronic library with your help,"/>
    <n v="20000"/>
    <n v="6"/>
    <x v="2"/>
    <x v="0"/>
    <s v="USD"/>
    <n v="1478122292"/>
    <n v="1475530292"/>
    <b v="0"/>
    <n v="2"/>
    <b v="0"/>
    <s v="technology/web"/>
    <x v="479"/>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x v="480"/>
    <n v="10"/>
    <x v="2"/>
    <x v="7"/>
  </r>
  <r>
    <n v="598"/>
    <s v="Goals not creeds"/>
    <s v="This is a project to create a crowd-funding site for Urantia Book readers worldwide."/>
    <n v="2500"/>
    <n v="850"/>
    <x v="2"/>
    <x v="0"/>
    <s v="USD"/>
    <n v="1417737781"/>
    <n v="1415145781"/>
    <b v="0"/>
    <n v="7"/>
    <b v="0"/>
    <s v="technology/web"/>
    <x v="481"/>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x v="482"/>
    <n v="15.5"/>
    <x v="2"/>
    <x v="7"/>
  </r>
  <r>
    <n v="600"/>
    <s v="Anaheim California here we come but we need your help."/>
    <s v="Science Technology Engineering and Math + youth = a brighter tomorrow."/>
    <n v="5000"/>
    <n v="100"/>
    <x v="1"/>
    <x v="0"/>
    <s v="USD"/>
    <n v="1431198562"/>
    <n v="1426014562"/>
    <b v="0"/>
    <n v="1"/>
    <b v="0"/>
    <s v="technology/web"/>
    <x v="17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e v="#DIV/0!"/>
    <x v="2"/>
    <x v="7"/>
  </r>
  <r>
    <n v="605"/>
    <s v="Teach Your Parents iPad (Canceled)"/>
    <s v="An iPad support care package for your parents / seniors."/>
    <n v="5000"/>
    <n v="131"/>
    <x v="1"/>
    <x v="0"/>
    <s v="USD"/>
    <n v="1440318908"/>
    <n v="1436430908"/>
    <b v="0"/>
    <n v="8"/>
    <b v="0"/>
    <s v="technology/web"/>
    <x v="485"/>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x v="109"/>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n v="292.2"/>
    <x v="2"/>
    <x v="7"/>
  </r>
  <r>
    <n v="609"/>
    <s v="Swap Anything (Canceled)"/>
    <s v="Can we swap, please? - everybody's said it. I want to create a website that enables anybody to trade their items, without money hassle."/>
    <n v="780"/>
    <n v="5"/>
    <x v="1"/>
    <x v="1"/>
    <s v="GBP"/>
    <n v="1448761744"/>
    <n v="1446166144"/>
    <b v="0"/>
    <n v="1"/>
    <b v="0"/>
    <s v="technology/web"/>
    <x v="487"/>
    <n v="5"/>
    <x v="2"/>
    <x v="7"/>
  </r>
  <r>
    <n v="610"/>
    <s v="UniteChrist (Canceled)"/>
    <s v="We are creating a Christian social network to empower, educate, and connect Christians all over the world."/>
    <n v="13803"/>
    <n v="0"/>
    <x v="1"/>
    <x v="0"/>
    <s v="USD"/>
    <n v="1429732586"/>
    <n v="1427140586"/>
    <b v="0"/>
    <n v="0"/>
    <b v="0"/>
    <s v="technology/web"/>
    <x v="109"/>
    <e v="#DIV/0!"/>
    <x v="2"/>
    <x v="7"/>
  </r>
  <r>
    <n v="611"/>
    <s v="Securivente (Canceled)"/>
    <s v="Finie la peur de vendre ou acheter d'occasion Ã  un inconnu ! Colis ouverts, photographiÃ©s et testÃ©s. Paiements en ligne sÃ©curisÃ©s."/>
    <n v="80000"/>
    <n v="0"/>
    <x v="1"/>
    <x v="6"/>
    <s v="EUR"/>
    <n v="1453210037"/>
    <n v="1448026037"/>
    <b v="0"/>
    <n v="0"/>
    <b v="0"/>
    <s v="technology/web"/>
    <x v="109"/>
    <e v="#DIV/0!"/>
    <x v="2"/>
    <x v="7"/>
  </r>
  <r>
    <n v="612"/>
    <s v="Web Streaming 2.0 (Canceled)"/>
    <s v="A Fast and Reliable new Web platform to stream videos from Internet"/>
    <n v="10000"/>
    <n v="0"/>
    <x v="1"/>
    <x v="13"/>
    <s v="EUR"/>
    <n v="1472777146"/>
    <n v="1470185146"/>
    <b v="0"/>
    <n v="0"/>
    <b v="0"/>
    <s v="technology/web"/>
    <x v="109"/>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x v="109"/>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x v="109"/>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x v="109"/>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n v="20"/>
    <x v="2"/>
    <x v="7"/>
  </r>
  <r>
    <n v="618"/>
    <s v="Y2Y Tutors (Canceled)"/>
    <s v="With the cost of education seemingly always on the rise, Y2Y aims to ensure that no student will be left behind through peer tutoring."/>
    <n v="400"/>
    <n v="0"/>
    <x v="1"/>
    <x v="0"/>
    <s v="USD"/>
    <n v="1449689203"/>
    <n v="1447097203"/>
    <b v="0"/>
    <n v="0"/>
    <b v="0"/>
    <s v="technology/web"/>
    <x v="109"/>
    <e v="#DIV/0!"/>
    <x v="2"/>
    <x v="7"/>
  </r>
  <r>
    <n v="619"/>
    <s v="Big Data (Canceled)"/>
    <s v="Big Data Sets for researchers interested in improving the quality of life."/>
    <n v="2500000"/>
    <n v="1"/>
    <x v="1"/>
    <x v="0"/>
    <s v="USD"/>
    <n v="1416933390"/>
    <n v="1411745790"/>
    <b v="0"/>
    <n v="1"/>
    <b v="0"/>
    <s v="technology/web"/>
    <x v="489"/>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e v="#DIV/0!"/>
    <x v="2"/>
    <x v="7"/>
  </r>
  <r>
    <n v="624"/>
    <s v="NeedSomeLoven.com (Canceled)"/>
    <s v="I am designing a fun, high tech dating website, with over 25 cool features. It is innovate as well as user friendly."/>
    <n v="5000"/>
    <n v="0"/>
    <x v="1"/>
    <x v="0"/>
    <s v="USD"/>
    <n v="1431647041"/>
    <n v="1429055041"/>
    <b v="0"/>
    <n v="0"/>
    <b v="0"/>
    <s v="technology/web"/>
    <x v="109"/>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x v="494"/>
    <n v="10"/>
    <x v="2"/>
    <x v="7"/>
  </r>
  <r>
    <n v="631"/>
    <s v="Brevity: A Powerful Online Publishing Software! (Canceled)"/>
    <s v="A Powerful Multimedia-Rich Software that aims at making online publishing very simple."/>
    <n v="50000"/>
    <n v="690"/>
    <x v="1"/>
    <x v="5"/>
    <s v="CAD"/>
    <n v="1464460329"/>
    <n v="1461954729"/>
    <b v="0"/>
    <n v="9"/>
    <b v="0"/>
    <s v="technology/web"/>
    <x v="495"/>
    <n v="76.666666666666671"/>
    <x v="2"/>
    <x v="7"/>
  </r>
  <r>
    <n v="632"/>
    <s v="UniWherse.com - Bring students future (Canceled)"/>
    <s v="Our goal is to create a system, students can find universities that best match their interests."/>
    <n v="20000"/>
    <n v="0"/>
    <x v="1"/>
    <x v="9"/>
    <s v="EUR"/>
    <n v="1448470165"/>
    <n v="1445874565"/>
    <b v="0"/>
    <n v="0"/>
    <b v="0"/>
    <s v="technology/web"/>
    <x v="109"/>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n v="49.8"/>
    <x v="2"/>
    <x v="7"/>
  </r>
  <r>
    <n v="634"/>
    <s v="pitchtograndma (Canceled)"/>
    <s v="We help companies to explain what they do in simple, grandma-would-understand terms."/>
    <n v="5000"/>
    <n v="1"/>
    <x v="1"/>
    <x v="0"/>
    <s v="USD"/>
    <n v="1424989029"/>
    <n v="1422397029"/>
    <b v="0"/>
    <n v="1"/>
    <b v="0"/>
    <s v="technology/web"/>
    <x v="459"/>
    <n v="1"/>
    <x v="2"/>
    <x v="7"/>
  </r>
  <r>
    <n v="635"/>
    <s v="Pleero, A Technology Team Building Website (Canceled)"/>
    <s v="Network used for building technology development teams."/>
    <n v="25000"/>
    <n v="2"/>
    <x v="1"/>
    <x v="0"/>
    <s v="USD"/>
    <n v="1428804762"/>
    <n v="1426212762"/>
    <b v="0"/>
    <n v="1"/>
    <b v="0"/>
    <s v="technology/web"/>
    <x v="168"/>
    <n v="2"/>
    <x v="2"/>
    <x v="7"/>
  </r>
  <r>
    <n v="636"/>
    <s v="Keto Advice (Canceled)"/>
    <s v="With no central location for keto knowledge, keto advice will be a community run knowledge base."/>
    <n v="2000"/>
    <n v="4"/>
    <x v="1"/>
    <x v="1"/>
    <s v="GBP"/>
    <n v="1433587620"/>
    <n v="1430996150"/>
    <b v="0"/>
    <n v="1"/>
    <b v="0"/>
    <s v="technology/web"/>
    <x v="418"/>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e v="#DIV/0!"/>
    <x v="2"/>
    <x v="7"/>
  </r>
  <r>
    <n v="638"/>
    <s v="W (Canceled)"/>
    <s v="O0"/>
    <n v="200000"/>
    <n v="18"/>
    <x v="1"/>
    <x v="12"/>
    <s v="EUR"/>
    <n v="1490447662"/>
    <n v="1485267262"/>
    <b v="0"/>
    <n v="6"/>
    <b v="0"/>
    <s v="technology/web"/>
    <x v="497"/>
    <n v="3"/>
    <x v="2"/>
    <x v="7"/>
  </r>
  <r>
    <n v="639"/>
    <s v="Kids Educational Social Media Site (Canceled)"/>
    <s v="Development of a Safe and Educational Social Media site for kids."/>
    <n v="1000000"/>
    <n v="1"/>
    <x v="1"/>
    <x v="0"/>
    <s v="USD"/>
    <n v="1413208795"/>
    <n v="1408024795"/>
    <b v="0"/>
    <n v="1"/>
    <b v="0"/>
    <s v="technology/web"/>
    <x v="498"/>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x v="50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n v="73.486268364348675"/>
    <x v="2"/>
    <x v="8"/>
  </r>
  <r>
    <n v="645"/>
    <s v="Carbon Fiber Collar Stays"/>
    <s v="Ever wanted to own something made out of carbon fiber? Now you can!"/>
    <n v="2000"/>
    <n v="5574"/>
    <x v="0"/>
    <x v="0"/>
    <s v="USD"/>
    <n v="1470962274"/>
    <n v="1468370274"/>
    <b v="0"/>
    <n v="237"/>
    <b v="1"/>
    <s v="technology/wearables"/>
    <x v="504"/>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n v="125.94117647058823"/>
    <x v="2"/>
    <x v="8"/>
  </r>
  <r>
    <n v="648"/>
    <s v="Audio Jacket"/>
    <s v="Get ready for the next product that you canâ€™t live without"/>
    <n v="35000"/>
    <n v="44388"/>
    <x v="0"/>
    <x v="0"/>
    <s v="USD"/>
    <n v="1413304708"/>
    <n v="1410280708"/>
    <b v="0"/>
    <n v="27"/>
    <b v="1"/>
    <s v="technology/wearables"/>
    <x v="50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x v="508"/>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x v="511"/>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x v="514"/>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n v="109.33695652173913"/>
    <x v="2"/>
    <x v="8"/>
  </r>
  <r>
    <n v="659"/>
    <s v="Lulu Watch Designs - Apple Watch"/>
    <s v="Sync up your lifestyle"/>
    <n v="3000"/>
    <n v="3017"/>
    <x v="0"/>
    <x v="0"/>
    <s v="USD"/>
    <n v="1440339295"/>
    <n v="1437747295"/>
    <b v="0"/>
    <n v="21"/>
    <b v="1"/>
    <s v="technology/wearables"/>
    <x v="51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n v="84.944444444444443"/>
    <x v="2"/>
    <x v="8"/>
  </r>
  <r>
    <n v="661"/>
    <s v="AirString"/>
    <s v="AirString keeps your AirPods from getting lost by keeping the pair together with a  durable and premium quality string."/>
    <n v="10000"/>
    <n v="95"/>
    <x v="2"/>
    <x v="0"/>
    <s v="USD"/>
    <n v="1477236559"/>
    <n v="1474644559"/>
    <b v="0"/>
    <n v="9"/>
    <b v="0"/>
    <s v="technology/wearables"/>
    <x v="520"/>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x v="177"/>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n v="100"/>
    <x v="2"/>
    <x v="8"/>
  </r>
  <r>
    <n v="664"/>
    <s v="Oregon Babyâ„¢ Diapers"/>
    <s v="Save Oregon Babyâ„¢ Diapers, a handmade business, run by awesome moms in Southern Oregon, from permanently closing!"/>
    <n v="12000"/>
    <n v="904"/>
    <x v="2"/>
    <x v="0"/>
    <s v="USD"/>
    <n v="1428940775"/>
    <n v="1426348775"/>
    <b v="0"/>
    <n v="29"/>
    <b v="0"/>
    <s v="technology/wearables"/>
    <x v="52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x v="524"/>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n v="27.36"/>
    <x v="2"/>
    <x v="8"/>
  </r>
  <r>
    <n v="669"/>
    <s v="Christian DiLusso Watches"/>
    <s v="Beautiful automatic watches, made for every moment._x000a_Sports, business, casual.....it fits every moment of your life."/>
    <n v="200000"/>
    <n v="43015"/>
    <x v="2"/>
    <x v="11"/>
    <s v="SEK"/>
    <n v="1467817258"/>
    <n v="1465225258"/>
    <b v="0"/>
    <n v="28"/>
    <b v="0"/>
    <s v="technology/wearables"/>
    <x v="527"/>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x v="479"/>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x v="536"/>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n v="1"/>
    <x v="2"/>
    <x v="8"/>
  </r>
  <r>
    <n v="682"/>
    <s v="Deception Belt"/>
    <s v="The Deception Belt is an innovative belt with app capability, designed to assist any user gain control over their appetite."/>
    <n v="50000"/>
    <n v="53"/>
    <x v="2"/>
    <x v="0"/>
    <s v="USD"/>
    <n v="1489512122"/>
    <n v="1486923722"/>
    <b v="0"/>
    <n v="4"/>
    <b v="0"/>
    <s v="technology/wearables"/>
    <x v="538"/>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n v="99.333333333333329"/>
    <x v="2"/>
    <x v="8"/>
  </r>
  <r>
    <n v="684"/>
    <s v="Arcus Motion Analyzer | The Versatile Smart Ring"/>
    <s v="Arcus gives your fingers super powers."/>
    <n v="320000"/>
    <n v="23948"/>
    <x v="2"/>
    <x v="0"/>
    <s v="USD"/>
    <n v="1406257200"/>
    <n v="1403176891"/>
    <b v="0"/>
    <n v="135"/>
    <b v="0"/>
    <s v="technology/wearables"/>
    <x v="540"/>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n v="55.3"/>
    <x v="2"/>
    <x v="8"/>
  </r>
  <r>
    <n v="686"/>
    <s v="Vivi di Cuore - Heart Rate Watch"/>
    <s v="La tua giornata sportiva monitorata nel tuo polso??!!!_x000a_Rendiamolo possibile... VIVI DI CUORE --- All MADE in ITALY"/>
    <n v="500000"/>
    <n v="0"/>
    <x v="2"/>
    <x v="13"/>
    <s v="EUR"/>
    <n v="1438618170"/>
    <n v="1436026170"/>
    <b v="0"/>
    <n v="0"/>
    <b v="0"/>
    <s v="technology/wearables"/>
    <x v="109"/>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n v="343.14732142857144"/>
    <x v="2"/>
    <x v="8"/>
  </r>
  <r>
    <n v="690"/>
    <s v="BLOXSHIELD"/>
    <s v="A radiation shield for your fitness tracker, smartwatch or other wearable smart device"/>
    <n v="20000"/>
    <n v="2468"/>
    <x v="2"/>
    <x v="0"/>
    <s v="USD"/>
    <n v="1473400800"/>
    <n v="1469718841"/>
    <b v="0"/>
    <n v="34"/>
    <b v="0"/>
    <s v="technology/wearables"/>
    <x v="545"/>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x v="548"/>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x v="549"/>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n v="90.857142857142861"/>
    <x v="2"/>
    <x v="8"/>
  </r>
  <r>
    <n v="696"/>
    <s v="trustee"/>
    <s v="Show your fidelity by wearing the Trustee rings! Show where you are (at)!"/>
    <n v="175000"/>
    <n v="1"/>
    <x v="2"/>
    <x v="9"/>
    <s v="EUR"/>
    <n v="1406326502"/>
    <n v="1403734502"/>
    <b v="0"/>
    <n v="1"/>
    <b v="0"/>
    <s v="technology/wearables"/>
    <x v="551"/>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x v="559"/>
    <n v="120.25"/>
    <x v="2"/>
    <x v="8"/>
  </r>
  <r>
    <n v="705"/>
    <s v="SomnoScope"/>
    <s v="The closest thing ever to the Holy Grail of wearables technology"/>
    <n v="100000"/>
    <n v="977"/>
    <x v="2"/>
    <x v="9"/>
    <s v="EUR"/>
    <n v="1484999278"/>
    <n v="1482407278"/>
    <b v="0"/>
    <n v="5"/>
    <b v="0"/>
    <s v="technology/wearables"/>
    <x v="560"/>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x v="109"/>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n v="23.948509485094849"/>
    <x v="2"/>
    <x v="8"/>
  </r>
  <r>
    <n v="709"/>
    <s v="lumiglove"/>
    <s v="A &quot;handheld&quot; light, which eases the way you illuminate objects and/or paths."/>
    <n v="15000"/>
    <n v="61"/>
    <x v="2"/>
    <x v="0"/>
    <s v="USD"/>
    <n v="1417741159"/>
    <n v="1415149159"/>
    <b v="0"/>
    <n v="2"/>
    <b v="0"/>
    <s v="technology/wearables"/>
    <x v="563"/>
    <n v="30.5"/>
    <x v="2"/>
    <x v="8"/>
  </r>
  <r>
    <n v="710"/>
    <s v="Hate York Shirt 2.0"/>
    <s v="Shirts, so technologically advanced, they connect mentally to their audience upon sight."/>
    <n v="1200"/>
    <n v="0"/>
    <x v="2"/>
    <x v="5"/>
    <s v="CAD"/>
    <n v="1408495440"/>
    <n v="1405640302"/>
    <b v="0"/>
    <n v="0"/>
    <b v="0"/>
    <s v="technology/wearables"/>
    <x v="109"/>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n v="199"/>
    <x v="2"/>
    <x v="8"/>
  </r>
  <r>
    <n v="714"/>
    <s v="Prep Packs Survival Belt"/>
    <s v="The Prep Packs Survival Belt allows you to carry all of the essentials for outdoor survival inside your belt buckle"/>
    <n v="15000"/>
    <n v="2249"/>
    <x v="2"/>
    <x v="0"/>
    <s v="USD"/>
    <n v="1488308082"/>
    <n v="1483124082"/>
    <b v="0"/>
    <n v="28"/>
    <b v="0"/>
    <s v="technology/wearables"/>
    <x v="567"/>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x v="56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569"/>
    <n v="44.6875"/>
    <x v="2"/>
    <x v="8"/>
  </r>
  <r>
    <n v="717"/>
    <s v="cool air belt"/>
    <s v="Cool air flowing under clothing keeps you cool."/>
    <n v="100000"/>
    <n v="305"/>
    <x v="2"/>
    <x v="0"/>
    <s v="USD"/>
    <n v="1409949002"/>
    <n v="1407357002"/>
    <b v="0"/>
    <n v="4"/>
    <b v="0"/>
    <s v="technology/wearables"/>
    <x v="57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n v="215.72549019607843"/>
    <x v="3"/>
    <x v="9"/>
  </r>
  <r>
    <n v="723"/>
    <s v="The 2015 Pro Football Beast Book"/>
    <s v="The Definitive (and Slightly Ridiculous) Guide to Enjoying the 2015 Pro Football Season"/>
    <n v="5000"/>
    <n v="5469"/>
    <x v="0"/>
    <x v="0"/>
    <s v="USD"/>
    <n v="1438228740"/>
    <n v="1435606549"/>
    <b v="0"/>
    <n v="100"/>
    <b v="1"/>
    <s v="publishing/nonfiction"/>
    <x v="576"/>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x v="28"/>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x v="580"/>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n v="43.55"/>
    <x v="3"/>
    <x v="9"/>
  </r>
  <r>
    <n v="730"/>
    <s v="Encyclopedia of Surfing"/>
    <s v="A Massive but Cheerful Online Digital Archive of Surfing"/>
    <n v="20000"/>
    <n v="26438"/>
    <x v="0"/>
    <x v="0"/>
    <s v="USD"/>
    <n v="1323280391"/>
    <n v="1320688391"/>
    <b v="0"/>
    <n v="265"/>
    <b v="1"/>
    <s v="publishing/nonfiction"/>
    <x v="58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n v="17.822485207100591"/>
    <x v="3"/>
    <x v="9"/>
  </r>
  <r>
    <n v="734"/>
    <s v="Sideswiped"/>
    <s v="Sideswiped is my story of growing in and trusting God through the mess and mysteries of life."/>
    <n v="8500"/>
    <n v="10670"/>
    <x v="0"/>
    <x v="5"/>
    <s v="CAD"/>
    <n v="1431147600"/>
    <n v="1428465420"/>
    <b v="0"/>
    <n v="57"/>
    <b v="1"/>
    <s v="publishing/nonfiction"/>
    <x v="585"/>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x v="589"/>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n v="169.57894736842104"/>
    <x v="3"/>
    <x v="9"/>
  </r>
  <r>
    <n v="741"/>
    <s v="reVILNA: the vilna ghetto project"/>
    <s v="A revolutionary digital mapping project of the Vilna Ghetto"/>
    <n v="13000"/>
    <n v="13293.8"/>
    <x v="0"/>
    <x v="0"/>
    <s v="USD"/>
    <n v="1370964806"/>
    <n v="1367940806"/>
    <b v="0"/>
    <n v="94"/>
    <b v="1"/>
    <s v="publishing/nonfiction"/>
    <x v="591"/>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x v="594"/>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n v="53.729729729729726"/>
    <x v="3"/>
    <x v="9"/>
  </r>
  <r>
    <n v="746"/>
    <s v="Attention: People With Body Parts"/>
    <s v="This is a book of letters. Letters to our body parts."/>
    <n v="2987"/>
    <n v="3318"/>
    <x v="0"/>
    <x v="0"/>
    <s v="USD"/>
    <n v="1348372740"/>
    <n v="1346806909"/>
    <b v="0"/>
    <n v="97"/>
    <b v="1"/>
    <s v="publishing/nonfiction"/>
    <x v="596"/>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x v="597"/>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x v="599"/>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n v="33.055555555555557"/>
    <x v="3"/>
    <x v="9"/>
  </r>
  <r>
    <n v="758"/>
    <s v="Publish Waiting On Humanity"/>
    <s v="I am publishing my book, Waiting on Humanity and need some finishing funds to do so."/>
    <n v="2500"/>
    <n v="2550"/>
    <x v="0"/>
    <x v="0"/>
    <s v="USD"/>
    <n v="1286568268"/>
    <n v="1283976268"/>
    <b v="0"/>
    <n v="19"/>
    <b v="1"/>
    <s v="publishing/nonfiction"/>
    <x v="607"/>
    <n v="134.21052631578948"/>
    <x v="3"/>
    <x v="9"/>
  </r>
  <r>
    <n v="759"/>
    <s v="Wild Ruins"/>
    <s v="Help me search for the lost ruins of the UK. A unique guide to  lesser known and somewhat known ruins of Britain."/>
    <n v="5000"/>
    <n v="5096"/>
    <x v="0"/>
    <x v="1"/>
    <s v="GBP"/>
    <n v="1404892539"/>
    <n v="1401436539"/>
    <b v="0"/>
    <n v="99"/>
    <b v="1"/>
    <s v="publishing/nonfiction"/>
    <x v="608"/>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e v="#DIV/0!"/>
    <x v="3"/>
    <x v="10"/>
  </r>
  <r>
    <n v="761"/>
    <s v="DONE WITH DEATH"/>
    <s v="The day Chuck died was the day everything changed. Now he has to save the afterlife from extinction or die again trying."/>
    <n v="5000"/>
    <n v="235"/>
    <x v="2"/>
    <x v="0"/>
    <s v="USD"/>
    <n v="1391364126"/>
    <n v="1388772126"/>
    <b v="0"/>
    <n v="6"/>
    <b v="0"/>
    <s v="publishing/fiction"/>
    <x v="609"/>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x v="109"/>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n v="5"/>
    <x v="3"/>
    <x v="10"/>
  </r>
  <r>
    <n v="764"/>
    <s v="[JOE]KES"/>
    <s v="[JOE]KES is a book full of over 200 original, sometimes funny, pun-ish Joekes. If you hate the book, use it as a coster!"/>
    <n v="5000"/>
    <n v="0"/>
    <x v="2"/>
    <x v="0"/>
    <s v="USD"/>
    <n v="1441858161"/>
    <n v="1439266161"/>
    <b v="0"/>
    <n v="0"/>
    <b v="0"/>
    <s v="publishing/fiction"/>
    <x v="109"/>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x v="611"/>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x v="61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x v="617"/>
    <n v="34"/>
    <x v="3"/>
    <x v="10"/>
  </r>
  <r>
    <n v="776"/>
    <s v="Run Ragged"/>
    <s v="Would anything change if women were in charge? Book Clubs, readers, and critics herald the latest by award-winning author, Aguila."/>
    <n v="7000"/>
    <n v="3598"/>
    <x v="2"/>
    <x v="0"/>
    <s v="USD"/>
    <n v="1444539600"/>
    <n v="1441297645"/>
    <b v="0"/>
    <n v="57"/>
    <b v="0"/>
    <s v="publishing/fiction"/>
    <x v="618"/>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x v="177"/>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x v="87"/>
    <n v="38.518518518518519"/>
    <x v="4"/>
    <x v="11"/>
  </r>
  <r>
    <n v="781"/>
    <s v="Touring the United States This July"/>
    <s v="&quot;WE ARE ON A MISSION TO TOUR THE UNITED STATES NON-STOP. TO DO SO WE NEED TO PURCHASE A NEW VAN.&quot;"/>
    <n v="800"/>
    <n v="1065.23"/>
    <x v="0"/>
    <x v="0"/>
    <s v="USD"/>
    <n v="1370649674"/>
    <n v="1368057674"/>
    <b v="0"/>
    <n v="25"/>
    <b v="1"/>
    <s v="music/rock"/>
    <x v="619"/>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x v="3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x v="62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x v="622"/>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x v="623"/>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x v="62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x v="62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n v="60.859375"/>
    <x v="4"/>
    <x v="11"/>
  </r>
  <r>
    <n v="792"/>
    <s v="&quot;Believable Lies&quot; - The Album"/>
    <s v="Rock n' Roll about the intersection of lies and belief: the Believable Lie."/>
    <n v="2500"/>
    <n v="2511.11"/>
    <x v="0"/>
    <x v="0"/>
    <s v="USD"/>
    <n v="1383861483"/>
    <n v="1381265883"/>
    <b v="0"/>
    <n v="60"/>
    <b v="1"/>
    <s v="music/rock"/>
    <x v="628"/>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x v="630"/>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x v="40"/>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x v="632"/>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x v="633"/>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n v="178.60714285714286"/>
    <x v="4"/>
    <x v="11"/>
  </r>
  <r>
    <n v="800"/>
    <s v="LF4 WildFire"/>
    <s v="Scotland's premier classic rock and metal festival, 3 days, 3-4 stages, family friendly,  for people of all ages"/>
    <n v="1500"/>
    <n v="2282"/>
    <x v="0"/>
    <x v="1"/>
    <s v="GBP"/>
    <n v="1410431054"/>
    <n v="1407839054"/>
    <b v="0"/>
    <n v="56"/>
    <b v="1"/>
    <s v="music/rock"/>
    <x v="635"/>
    <n v="40.75"/>
    <x v="4"/>
    <x v="11"/>
  </r>
  <r>
    <n v="801"/>
    <s v="SLUTEVER DO AMERICA TOUR"/>
    <s v="ALL WE WANT TO DO IS DRIVE AROUND AMERICA AND PLAY A BUNCH OF SHOWS, BUT WE DON'T HAVE ANY MONEY..."/>
    <n v="2000"/>
    <n v="2230.4299999999998"/>
    <x v="0"/>
    <x v="0"/>
    <s v="USD"/>
    <n v="1309547120"/>
    <n v="1306955120"/>
    <b v="0"/>
    <n v="51"/>
    <b v="1"/>
    <s v="music/rock"/>
    <x v="636"/>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11"/>
  </r>
  <r>
    <n v="806"/>
    <s v="Golden Animals NEW Album!"/>
    <s v="Help Golden Animals finish their NEW Album!"/>
    <n v="8000"/>
    <n v="8355"/>
    <x v="0"/>
    <x v="0"/>
    <s v="USD"/>
    <n v="1315413339"/>
    <n v="1312821339"/>
    <b v="0"/>
    <n v="71"/>
    <b v="1"/>
    <s v="music/rock"/>
    <x v="638"/>
    <n v="117.67605633802818"/>
    <x v="4"/>
    <x v="11"/>
  </r>
  <r>
    <n v="807"/>
    <s v="Sic Vita - New EP Release - 2017"/>
    <s v="Join the Sic Vita family and lend a hand as we create a new album!"/>
    <n v="4000"/>
    <n v="4205"/>
    <x v="0"/>
    <x v="0"/>
    <s v="USD"/>
    <n v="1488333600"/>
    <n v="1485270311"/>
    <b v="0"/>
    <n v="57"/>
    <b v="1"/>
    <s v="music/rock"/>
    <x v="639"/>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116279069767"/>
    <x v="4"/>
    <x v="11"/>
  </r>
  <r>
    <n v="809"/>
    <s v="Peter's New Album!!"/>
    <s v="Acknowledged songwriter looking to record album of new songs to secure a Publishing Contract"/>
    <n v="4000"/>
    <n v="4151"/>
    <x v="0"/>
    <x v="0"/>
    <s v="USD"/>
    <n v="1390161630"/>
    <n v="1387569630"/>
    <b v="0"/>
    <n v="52"/>
    <b v="1"/>
    <s v="music/rock"/>
    <x v="640"/>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11"/>
  </r>
  <r>
    <n v="811"/>
    <s v="Love Water Tour"/>
    <s v="We need your financial support to cover the tour costs!  (Sound, lights, travel, stage design)"/>
    <n v="1000"/>
    <n v="1040"/>
    <x v="0"/>
    <x v="0"/>
    <s v="USD"/>
    <n v="1373475120"/>
    <n v="1371569202"/>
    <b v="0"/>
    <n v="12"/>
    <b v="1"/>
    <s v="music/rock"/>
    <x v="87"/>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n v="27.606060606060606"/>
    <x v="4"/>
    <x v="11"/>
  </r>
  <r>
    <n v="813"/>
    <s v="Rules of Civility and Decent Behavior"/>
    <s v="A pre order campaign to fund the pressing of our second full length vinyl LP"/>
    <n v="1500"/>
    <n v="2399.94"/>
    <x v="0"/>
    <x v="0"/>
    <s v="USD"/>
    <n v="1342825365"/>
    <n v="1340233365"/>
    <b v="0"/>
    <n v="96"/>
    <b v="1"/>
    <s v="music/rock"/>
    <x v="642"/>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x v="643"/>
    <n v="45.464285714285715"/>
    <x v="4"/>
    <x v="11"/>
  </r>
  <r>
    <n v="815"/>
    <s v="Some Late Help for The Early Reset"/>
    <s v="Be a part of helping The Early Reset finish their new 7 song EP."/>
    <n v="4000"/>
    <n v="4280"/>
    <x v="0"/>
    <x v="0"/>
    <s v="USD"/>
    <n v="1414879303"/>
    <n v="1412287303"/>
    <b v="0"/>
    <n v="43"/>
    <b v="1"/>
    <s v="music/rock"/>
    <x v="644"/>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x v="64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n v="28.684210526315791"/>
    <x v="4"/>
    <x v="11"/>
  </r>
  <r>
    <n v="819"/>
    <s v="Winter Tour"/>
    <s v="We are touring the Southeast in support of our new EP"/>
    <n v="400"/>
    <n v="435"/>
    <x v="0"/>
    <x v="0"/>
    <s v="USD"/>
    <n v="1387601040"/>
    <n v="1386806254"/>
    <b v="0"/>
    <n v="14"/>
    <b v="1"/>
    <s v="music/rock"/>
    <x v="648"/>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x v="649"/>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2820512820514"/>
    <x v="4"/>
    <x v="11"/>
  </r>
  <r>
    <n v="822"/>
    <s v="Soul Easy - Making music for our friends."/>
    <s v="Soul Easy recording our first full length CD.  Inspired by lots of friends and lots of good times."/>
    <n v="3000"/>
    <n v="3575"/>
    <x v="0"/>
    <x v="0"/>
    <s v="USD"/>
    <n v="1349477050"/>
    <n v="1346885050"/>
    <b v="0"/>
    <n v="69"/>
    <b v="1"/>
    <s v="music/rock"/>
    <x v="650"/>
    <n v="51.811594202898547"/>
    <x v="4"/>
    <x v="11"/>
  </r>
  <r>
    <n v="823"/>
    <s v="Debut Album"/>
    <s v="Eyes For Fire is finally ready to release their Debut Album but we need YOU to help us put the final touches on it."/>
    <n v="800"/>
    <n v="1436"/>
    <x v="0"/>
    <x v="0"/>
    <s v="USD"/>
    <n v="1427062852"/>
    <n v="1424474452"/>
    <b v="0"/>
    <n v="33"/>
    <b v="1"/>
    <s v="music/rock"/>
    <x v="651"/>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n v="39.816666666666663"/>
    <x v="4"/>
    <x v="11"/>
  </r>
  <r>
    <n v="825"/>
    <s v="KILL FREEMAN"/>
    <s v="Kickstarting Kill Freeman independently. Help fund the New Record, Video and Live Shows."/>
    <n v="12500"/>
    <n v="12554"/>
    <x v="0"/>
    <x v="0"/>
    <s v="USD"/>
    <n v="1351495284"/>
    <n v="1349335284"/>
    <b v="0"/>
    <n v="99"/>
    <b v="1"/>
    <s v="music/rock"/>
    <x v="653"/>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x v="654"/>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n v="36.60526315789474"/>
    <x v="4"/>
    <x v="11"/>
  </r>
  <r>
    <n v="829"/>
    <s v="Monk"/>
    <s v="We are a band from South East London- each member is19 years OA. We have been together for two years. Taking pride in making good music"/>
    <n v="500"/>
    <n v="520"/>
    <x v="0"/>
    <x v="1"/>
    <s v="GBP"/>
    <n v="1468437240"/>
    <n v="1463253240"/>
    <b v="0"/>
    <n v="16"/>
    <b v="1"/>
    <s v="music/rock"/>
    <x v="87"/>
    <n v="32.5"/>
    <x v="4"/>
    <x v="11"/>
  </r>
  <r>
    <n v="830"/>
    <s v="Dark Disco Club's new album"/>
    <s v="We're making a high energy, fist pumpin', pelvis-thrusting new Rock n Roll album and we'd love for you to be a part of it."/>
    <n v="1800"/>
    <n v="1941"/>
    <x v="0"/>
    <x v="0"/>
    <s v="USD"/>
    <n v="1363952225"/>
    <n v="1361363825"/>
    <b v="0"/>
    <n v="32"/>
    <b v="1"/>
    <s v="music/rock"/>
    <x v="655"/>
    <n v="60.65625"/>
    <x v="4"/>
    <x v="11"/>
  </r>
  <r>
    <n v="831"/>
    <s v="Let The 7Horse Run!"/>
    <s v="7Horse is a new band with a self-funded album and a show they want to rock in your town!"/>
    <n v="1500"/>
    <n v="3500"/>
    <x v="0"/>
    <x v="0"/>
    <s v="USD"/>
    <n v="1335540694"/>
    <n v="1332948694"/>
    <b v="0"/>
    <n v="20"/>
    <b v="1"/>
    <s v="music/rock"/>
    <x v="656"/>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n v="97.993896103896105"/>
    <x v="4"/>
    <x v="11"/>
  </r>
  <r>
    <n v="833"/>
    <s v="Ragman Rolls"/>
    <s v="This is an American rock album."/>
    <n v="6000"/>
    <n v="6100"/>
    <x v="0"/>
    <x v="0"/>
    <s v="USD"/>
    <n v="1397941475"/>
    <n v="1395349475"/>
    <b v="0"/>
    <n v="41"/>
    <b v="1"/>
    <s v="music/rock"/>
    <x v="658"/>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x v="659"/>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n v="58.625"/>
    <x v="4"/>
    <x v="11"/>
  </r>
  <r>
    <n v="836"/>
    <s v="DESMADRE Full Album + Press Kit"/>
    <s v="An album you can bring home to mom."/>
    <n v="5000"/>
    <n v="5046.5200000000004"/>
    <x v="0"/>
    <x v="0"/>
    <s v="USD"/>
    <n v="1381108918"/>
    <n v="1378516918"/>
    <b v="0"/>
    <n v="46"/>
    <b v="1"/>
    <s v="music/rock"/>
    <x v="661"/>
    <n v="109.70695652173914"/>
    <x v="4"/>
    <x v="11"/>
  </r>
  <r>
    <n v="837"/>
    <s v="Take 147 - Nothin' to Lose CD Project"/>
    <s v="Take 147 is currently in the process of recording the debut album called, &quot;Nothin' to Lose&quot;."/>
    <n v="2500"/>
    <n v="3045"/>
    <x v="0"/>
    <x v="0"/>
    <s v="USD"/>
    <n v="1398988662"/>
    <n v="1396396662"/>
    <b v="0"/>
    <n v="62"/>
    <b v="1"/>
    <s v="music/rock"/>
    <x v="66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x v="664"/>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x v="665"/>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x v="668"/>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x v="67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x v="671"/>
    <n v="28.553404255319148"/>
    <x v="4"/>
    <x v="12"/>
  </r>
  <r>
    <n v="847"/>
    <s v="CENTROPYMUSIC"/>
    <s v="MUSIC WITH MEANING!  MUSIC THAT MATTERS!!!"/>
    <n v="10"/>
    <n v="10"/>
    <x v="0"/>
    <x v="0"/>
    <s v="USD"/>
    <n v="1436555376"/>
    <n v="1433963376"/>
    <b v="0"/>
    <n v="1"/>
    <b v="1"/>
    <s v="music/metal"/>
    <x v="31"/>
    <n v="10"/>
    <x v="4"/>
    <x v="12"/>
  </r>
  <r>
    <n v="848"/>
    <s v="God Am"/>
    <s v="God Am, a Grunge/Doom metal band, who have been trying to fund the production of our EP to bring you a unique aural assault."/>
    <n v="300"/>
    <n v="300"/>
    <x v="0"/>
    <x v="0"/>
    <s v="USD"/>
    <n v="1429038033"/>
    <n v="1426446033"/>
    <b v="0"/>
    <n v="16"/>
    <b v="1"/>
    <s v="music/metal"/>
    <x v="3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x v="673"/>
    <n v="46.669172932330824"/>
    <x v="4"/>
    <x v="12"/>
  </r>
  <r>
    <n v="851"/>
    <s v="M.F.Crew, 1er Album &quot;First Ride&quot;"/>
    <s v="Salut, nous c'est M.F.Crew, on a besoin de vous pour produire notre premier album &quot;First Ride&quot; ! :)"/>
    <n v="2000"/>
    <n v="2609"/>
    <x v="0"/>
    <x v="6"/>
    <s v="EUR"/>
    <n v="1469994300"/>
    <n v="1464815253"/>
    <b v="0"/>
    <n v="70"/>
    <b v="1"/>
    <s v="music/metal"/>
    <x v="674"/>
    <n v="37.271428571428572"/>
    <x v="4"/>
    <x v="12"/>
  </r>
  <r>
    <n v="852"/>
    <s v="Covers Album - Limited Vinyl Pressing"/>
    <s v="Limited edition 2x12&quot; vinyl pressing of our latest album &quot;Who Do You Think We Are?&quot;"/>
    <n v="3500"/>
    <n v="3674"/>
    <x v="0"/>
    <x v="0"/>
    <s v="USD"/>
    <n v="1477342800"/>
    <n v="1476386395"/>
    <b v="0"/>
    <n v="62"/>
    <b v="1"/>
    <s v="music/metal"/>
    <x v="675"/>
    <n v="59.258064516129032"/>
    <x v="4"/>
    <x v="12"/>
  </r>
  <r>
    <n v="853"/>
    <s v="sloggoth"/>
    <s v="Help release a CD of sloggoth's first album &quot;sloggoth&quot;.  All contributors of $5 or more get a CD when the goal is met!"/>
    <n v="300"/>
    <n v="300"/>
    <x v="0"/>
    <x v="0"/>
    <s v="USD"/>
    <n v="1424116709"/>
    <n v="1421524709"/>
    <b v="0"/>
    <n v="10"/>
    <b v="1"/>
    <s v="music/metal"/>
    <x v="3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x v="676"/>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x v="67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x v="678"/>
    <n v="19.464285714285715"/>
    <x v="4"/>
    <x v="12"/>
  </r>
  <r>
    <n v="857"/>
    <s v="A Reason To Breathe - DEBUT ALBUM"/>
    <s v="Modern Post-Hardcore/Electro music (Hardstyle, EDM, Trap, Dubstep, Dembow, House)."/>
    <n v="1200"/>
    <n v="1200"/>
    <x v="0"/>
    <x v="3"/>
    <s v="EUR"/>
    <n v="1448463431"/>
    <n v="1444831031"/>
    <b v="0"/>
    <n v="24"/>
    <b v="1"/>
    <s v="music/metal"/>
    <x v="3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n v="22.737763157894737"/>
    <x v="4"/>
    <x v="12"/>
  </r>
  <r>
    <n v="859"/>
    <s v="Rise With Us Campaign"/>
    <s v="We are heading to the studio to create our second album and we want you to be right there with us!"/>
    <n v="4000"/>
    <n v="4187"/>
    <x v="0"/>
    <x v="0"/>
    <s v="USD"/>
    <n v="1433376000"/>
    <n v="1430768468"/>
    <b v="0"/>
    <n v="98"/>
    <b v="1"/>
    <s v="music/metal"/>
    <x v="680"/>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x v="683"/>
    <n v="42.5"/>
    <x v="4"/>
    <x v="13"/>
  </r>
  <r>
    <n v="863"/>
    <s v="Help Fund Jason's Debut Jazz CD &quot;Exodus&quot;"/>
    <s v="I'm making the move from a side man in local groups to the leader with this debut jazz CD project."/>
    <n v="2000"/>
    <n v="90"/>
    <x v="2"/>
    <x v="0"/>
    <s v="USD"/>
    <n v="1329014966"/>
    <n v="1326422966"/>
    <b v="0"/>
    <n v="5"/>
    <b v="0"/>
    <s v="music/jazz"/>
    <x v="684"/>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n v="22.5"/>
    <x v="4"/>
    <x v="13"/>
  </r>
  <r>
    <n v="866"/>
    <s v="California Dreamin' Tour 2015"/>
    <s v="Drivetime heads to Cali for summer tour supported by @Smoothjazz.com &amp; @JJZPhilly  #Spaghettini #The Roxy"/>
    <n v="3500"/>
    <n v="640"/>
    <x v="2"/>
    <x v="0"/>
    <s v="USD"/>
    <n v="1425136200"/>
    <n v="1421853518"/>
    <b v="0"/>
    <n v="11"/>
    <b v="0"/>
    <s v="music/jazz"/>
    <x v="687"/>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x v="690"/>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x v="693"/>
    <n v="32.5"/>
    <x v="4"/>
    <x v="13"/>
  </r>
  <r>
    <n v="873"/>
    <s v="The Dreamer-An Original Jazz CD"/>
    <s v="Fall in love with &quot;The Dreamer&quot;, new original music from trumpeter Freddie Dunn!"/>
    <n v="3500"/>
    <n v="45"/>
    <x v="2"/>
    <x v="0"/>
    <s v="USD"/>
    <n v="1352610040"/>
    <n v="1349150440"/>
    <b v="0"/>
    <n v="5"/>
    <b v="0"/>
    <s v="music/jazz"/>
    <x v="694"/>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e v="#DIV/0!"/>
    <x v="4"/>
    <x v="13"/>
  </r>
  <r>
    <n v="876"/>
    <s v="Sound Of Dobells"/>
    <s v="What was the greatest record shop ever?  DOBELLS!"/>
    <n v="3152"/>
    <n v="1286"/>
    <x v="2"/>
    <x v="1"/>
    <s v="GBP"/>
    <n v="1359978927"/>
    <n v="1357127727"/>
    <b v="0"/>
    <n v="45"/>
    <b v="0"/>
    <s v="music/jazz"/>
    <x v="696"/>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x v="697"/>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x v="698"/>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x v="46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x v="704"/>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x v="705"/>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n v="31.25"/>
    <x v="4"/>
    <x v="14"/>
  </r>
  <r>
    <n v="891"/>
    <s v="Den-Mate: New EP and Tour"/>
    <s v="Along with a new EP production and release, it's time to bring Den-Mate, LIVE, to a location near you - East Coast and Beyond!"/>
    <n v="8000"/>
    <n v="260"/>
    <x v="2"/>
    <x v="0"/>
    <s v="USD"/>
    <n v="1408581930"/>
    <n v="1405989930"/>
    <b v="0"/>
    <n v="9"/>
    <b v="0"/>
    <s v="music/indie rock"/>
    <x v="140"/>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x v="709"/>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x v="142"/>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x v="109"/>
    <e v="#DIV/0!"/>
    <x v="4"/>
    <x v="14"/>
  </r>
  <r>
    <n v="898"/>
    <s v="Foundations: 12 Songs in 2012"/>
    <s v="For each month in 2012, Sonnet will be releasing a Jesus-celebrating, grave-shattering, ear-tickling, mind-provoking song!"/>
    <n v="2500"/>
    <n v="70"/>
    <x v="2"/>
    <x v="0"/>
    <s v="USD"/>
    <n v="1326651110"/>
    <n v="1322763110"/>
    <b v="0"/>
    <n v="2"/>
    <b v="0"/>
    <s v="music/indie rock"/>
    <x v="712"/>
    <n v="35"/>
    <x v="4"/>
    <x v="14"/>
  </r>
  <r>
    <n v="899"/>
    <s v="Lets get 48/14 pressed!!!"/>
    <s v="Lets get 48/14 pressed and in your cd players,ipods,blogs, and facebook status'. Lets get it everywhere!"/>
    <n v="750"/>
    <n v="280"/>
    <x v="2"/>
    <x v="0"/>
    <s v="USD"/>
    <n v="1306549362"/>
    <n v="1302661362"/>
    <b v="0"/>
    <n v="8"/>
    <b v="0"/>
    <s v="music/indie rock"/>
    <x v="713"/>
    <n v="35"/>
    <x v="4"/>
    <x v="14"/>
  </r>
  <r>
    <n v="900"/>
    <s v="Project Revive: Protecting the Creative Impulse"/>
    <s v="With Project Revive, I aim to protect and nurture the creative impulse through music."/>
    <n v="5000"/>
    <n v="21"/>
    <x v="2"/>
    <x v="0"/>
    <s v="USD"/>
    <n v="1459365802"/>
    <n v="1456777402"/>
    <b v="0"/>
    <n v="2"/>
    <b v="0"/>
    <s v="music/jazz"/>
    <x v="714"/>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e v="#DIV/0!"/>
    <x v="4"/>
    <x v="13"/>
  </r>
  <r>
    <n v="902"/>
    <s v="MISTER BROWN"/>
    <s v="I'VE STARTED A BRAND NEW ALBUM THAT WILL FEATURE ACID JAZZ, FUNK, ROCK, AND DANCE WITH THE PROMISE OF TOURING NEXT YEAR IN THE USA"/>
    <n v="30000"/>
    <n v="90"/>
    <x v="2"/>
    <x v="0"/>
    <s v="USD"/>
    <n v="1409412600"/>
    <n v="1404947422"/>
    <b v="0"/>
    <n v="3"/>
    <b v="0"/>
    <s v="music/jazz"/>
    <x v="715"/>
    <n v="30"/>
    <x v="4"/>
    <x v="13"/>
  </r>
  <r>
    <n v="903"/>
    <s v="U City Jazz Festival, St. Louis, MO"/>
    <s v="The U City Jazz Festival is offered for free to the community and features the best jazz talent from the midwest."/>
    <n v="5000"/>
    <n v="160"/>
    <x v="2"/>
    <x v="0"/>
    <s v="USD"/>
    <n v="1348367100"/>
    <n v="1346180780"/>
    <b v="0"/>
    <n v="4"/>
    <b v="0"/>
    <s v="music/jazz"/>
    <x v="416"/>
    <n v="40"/>
    <x v="4"/>
    <x v="13"/>
  </r>
  <r>
    <n v="904"/>
    <s v="The Woodlands Jazz Fest"/>
    <s v="Support the preservation of Jazz and help us become a national Jazz Festival with the best music, food, and fun for all ages!"/>
    <n v="50000"/>
    <n v="151"/>
    <x v="2"/>
    <x v="0"/>
    <s v="USD"/>
    <n v="1451786137"/>
    <n v="1449194137"/>
    <b v="0"/>
    <n v="3"/>
    <b v="0"/>
    <s v="music/jazz"/>
    <x v="716"/>
    <n v="50.333333333333336"/>
    <x v="4"/>
    <x v="13"/>
  </r>
  <r>
    <n v="905"/>
    <s v="Jazz For Everyone!"/>
    <s v="Working hard to get into the studio to record, produce, and edit my break out CD. I hope to realize my vision!"/>
    <n v="6500"/>
    <n v="196"/>
    <x v="2"/>
    <x v="0"/>
    <s v="USD"/>
    <n v="1295847926"/>
    <n v="1290663926"/>
    <b v="0"/>
    <n v="6"/>
    <b v="0"/>
    <s v="music/jazz"/>
    <x v="717"/>
    <n v="32.666666666666664"/>
    <x v="4"/>
    <x v="13"/>
  </r>
  <r>
    <n v="906"/>
    <s v="24th Music Presents Channeling Motown (Live)"/>
    <s v="The DMV's most respected saxophonist pay tribute to Motown."/>
    <n v="15000"/>
    <n v="0"/>
    <x v="2"/>
    <x v="0"/>
    <s v="USD"/>
    <n v="1394681590"/>
    <n v="1392093190"/>
    <b v="0"/>
    <n v="0"/>
    <b v="0"/>
    <s v="music/jazz"/>
    <x v="109"/>
    <e v="#DIV/0!"/>
    <x v="4"/>
    <x v="13"/>
  </r>
  <r>
    <n v="907"/>
    <s v="Greg Chambers Saxophone CD"/>
    <s v="Greg Chambers' self-titled CD needs support for post production, replication, and promotion."/>
    <n v="2900"/>
    <n v="0"/>
    <x v="2"/>
    <x v="0"/>
    <s v="USD"/>
    <n v="1315715823"/>
    <n v="1313123823"/>
    <b v="0"/>
    <n v="0"/>
    <b v="0"/>
    <s v="music/jazz"/>
    <x v="109"/>
    <e v="#DIV/0!"/>
    <x v="4"/>
    <x v="13"/>
  </r>
  <r>
    <n v="908"/>
    <s v="Help Tony Copeland and get free cd's and mp3's"/>
    <s v="This project is designed to help protect the environment by using Eco-friendly product packaging."/>
    <n v="2500"/>
    <n v="0"/>
    <x v="2"/>
    <x v="0"/>
    <s v="USD"/>
    <n v="1280206740"/>
    <n v="1276283655"/>
    <b v="0"/>
    <n v="0"/>
    <b v="0"/>
    <s v="music/jazz"/>
    <x v="109"/>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x v="718"/>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e v="#DIV/0!"/>
    <x v="4"/>
    <x v="13"/>
  </r>
  <r>
    <n v="912"/>
    <s v="Triad a new album by James Murrell"/>
    <s v="My new album will be called Triad, an album of original music performed by me &amp; guest musical artists."/>
    <n v="3500"/>
    <n v="30"/>
    <x v="2"/>
    <x v="0"/>
    <s v="USD"/>
    <n v="1355197047"/>
    <n v="1350009447"/>
    <b v="0"/>
    <n v="2"/>
    <b v="0"/>
    <s v="music/jazz"/>
    <x v="719"/>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n v="82.583333333333329"/>
    <x v="4"/>
    <x v="13"/>
  </r>
  <r>
    <n v="914"/>
    <s v="Soul Of Man Video Project"/>
    <s v="This project is for the making of a music video. All funds will go towards production costs for this event only."/>
    <n v="1500"/>
    <n v="0"/>
    <x v="2"/>
    <x v="0"/>
    <s v="USD"/>
    <n v="1345918747"/>
    <n v="1343326747"/>
    <b v="0"/>
    <n v="0"/>
    <b v="0"/>
    <s v="music/jazz"/>
    <x v="109"/>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x v="721"/>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n v="19.600000000000001"/>
    <x v="4"/>
    <x v="13"/>
  </r>
  <r>
    <n v="919"/>
    <s v="Jazz CD:  Out of The Blue"/>
    <s v="Cool jazz with a New Orleans flavor."/>
    <n v="20000"/>
    <n v="100"/>
    <x v="2"/>
    <x v="0"/>
    <s v="USD"/>
    <n v="1355930645"/>
    <n v="1352906645"/>
    <b v="0"/>
    <n v="1"/>
    <b v="0"/>
    <s v="music/jazz"/>
    <x v="724"/>
    <n v="100"/>
    <x v="4"/>
    <x v="13"/>
  </r>
  <r>
    <n v="920"/>
    <s v="MIAMI JAZZ PROJECT: TEST OF TIME RECORDING"/>
    <s v="Miami club band records powerhouse fusion album. You don't have to be a musician to understand the sound of jazz."/>
    <n v="5500"/>
    <n v="0"/>
    <x v="2"/>
    <x v="0"/>
    <s v="USD"/>
    <n v="1384448822"/>
    <n v="1381853222"/>
    <b v="0"/>
    <n v="0"/>
    <b v="0"/>
    <s v="music/jazz"/>
    <x v="109"/>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n v="231.75"/>
    <x v="4"/>
    <x v="13"/>
  </r>
  <r>
    <n v="922"/>
    <s v="THE JOEY MORANT PROJECT:   JAZZIFIED R'nB"/>
    <s v="Our goal is to help educate the world about jazz and its components; how it relates to love, romance, and success."/>
    <n v="27000"/>
    <n v="5680"/>
    <x v="2"/>
    <x v="0"/>
    <s v="USD"/>
    <n v="1412167393"/>
    <n v="1409143393"/>
    <b v="0"/>
    <n v="30"/>
    <b v="0"/>
    <s v="music/jazz"/>
    <x v="726"/>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x v="129"/>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e v="#DIV/0!"/>
    <x v="4"/>
    <x v="13"/>
  </r>
  <r>
    <n v="927"/>
    <s v="JETRO DA SILVA FUNK PROJECT"/>
    <s v="Studio CD/DVD Solo project of Pianist &amp; Keyboardist Jetro da Silva"/>
    <n v="20000"/>
    <n v="0"/>
    <x v="2"/>
    <x v="0"/>
    <s v="USD"/>
    <n v="1337024695"/>
    <n v="1334432695"/>
    <b v="0"/>
    <n v="0"/>
    <b v="0"/>
    <s v="music/jazz"/>
    <x v="109"/>
    <e v="#DIV/0!"/>
    <x v="4"/>
    <x v="13"/>
  </r>
  <r>
    <n v="928"/>
    <s v="In a Jazzy Motown"/>
    <s v="A real Motown Backup singer on 22 gold and platinum albums headlines her own Jazz CD of Motown songs."/>
    <n v="14500"/>
    <n v="1575"/>
    <x v="2"/>
    <x v="0"/>
    <s v="USD"/>
    <n v="1353196800"/>
    <n v="1348864913"/>
    <b v="0"/>
    <n v="28"/>
    <b v="0"/>
    <s v="music/jazz"/>
    <x v="729"/>
    <n v="56.25"/>
    <x v="4"/>
    <x v="13"/>
  </r>
  <r>
    <n v="929"/>
    <s v="EXPERIMENTAL JAZZ STUDIO RECORDING"/>
    <s v="I am searching for monetary funding to go into a good recording studio and record experimental intuitive improv jazz."/>
    <n v="500"/>
    <n v="0"/>
    <x v="2"/>
    <x v="0"/>
    <s v="USD"/>
    <n v="1333946569"/>
    <n v="1331358169"/>
    <b v="0"/>
    <n v="0"/>
    <b v="0"/>
    <s v="music/jazz"/>
    <x v="109"/>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n v="18.714285714285715"/>
    <x v="4"/>
    <x v="13"/>
  </r>
  <r>
    <n v="932"/>
    <s v="Mandy Harvey Christmas Album"/>
    <s v="Help me to create my 3rd album, a Christmas CD with 16 Holiday/Original favorites!"/>
    <n v="9500"/>
    <n v="1381"/>
    <x v="2"/>
    <x v="0"/>
    <s v="USD"/>
    <n v="1363990545"/>
    <n v="1360106145"/>
    <b v="0"/>
    <n v="30"/>
    <b v="0"/>
    <s v="music/jazz"/>
    <x v="732"/>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x v="73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x v="735"/>
    <n v="25"/>
    <x v="4"/>
    <x v="13"/>
  </r>
  <r>
    <n v="936"/>
    <s v="Jazz Singer, Marti Mendenhall Live Concert Recording"/>
    <s v="A CD of a live Jazz concert featuring Marti Mendenhall, George Mitchell, Scott Steed and Todd Strait."/>
    <n v="1400"/>
    <n v="0"/>
    <x v="2"/>
    <x v="0"/>
    <s v="USD"/>
    <n v="1326916800"/>
    <n v="1323131689"/>
    <b v="0"/>
    <n v="0"/>
    <b v="0"/>
    <s v="music/jazz"/>
    <x v="109"/>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n v="20"/>
    <x v="4"/>
    <x v="13"/>
  </r>
  <r>
    <n v="938"/>
    <s v="Celebrating American Jazz &amp; Soul Music"/>
    <s v="Creating new avenues of exposure for young Jazz &amp; Soul artists_x000a_to express their Art of Music."/>
    <n v="7000"/>
    <n v="25"/>
    <x v="2"/>
    <x v="0"/>
    <s v="USD"/>
    <n v="1346585448"/>
    <n v="1343993448"/>
    <b v="0"/>
    <n v="1"/>
    <b v="0"/>
    <s v="music/jazz"/>
    <x v="737"/>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n v="41.75"/>
    <x v="2"/>
    <x v="8"/>
  </r>
  <r>
    <n v="943"/>
    <s v="SleepMode"/>
    <s v="A mask for home or travel that will give you the best, undisturbed sleep of your life."/>
    <n v="3000"/>
    <n v="289"/>
    <x v="2"/>
    <x v="0"/>
    <s v="USD"/>
    <n v="1480438905"/>
    <n v="1477843305"/>
    <b v="0"/>
    <n v="12"/>
    <b v="0"/>
    <s v="technology/wearables"/>
    <x v="74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n v="69.40625"/>
    <x v="2"/>
    <x v="8"/>
  </r>
  <r>
    <n v="945"/>
    <s v="CT BAND"/>
    <s v="Make your watch Smart ! CT Band is an ultra-thin, high-tech smart watch-strap awarded twice at CES 2017 las vegas"/>
    <n v="100000"/>
    <n v="2484"/>
    <x v="2"/>
    <x v="6"/>
    <s v="EUR"/>
    <n v="1487462340"/>
    <n v="1482958626"/>
    <b v="0"/>
    <n v="16"/>
    <b v="0"/>
    <s v="technology/wearables"/>
    <x v="744"/>
    <n v="155.25"/>
    <x v="2"/>
    <x v="8"/>
  </r>
  <r>
    <n v="946"/>
    <s v="OmniTrade Apron"/>
    <s v="Soft edged-Hard working. The perfect wearable organization for the home and professional shop."/>
    <n v="15000"/>
    <n v="286"/>
    <x v="2"/>
    <x v="0"/>
    <s v="USD"/>
    <n v="1473444048"/>
    <n v="1470852048"/>
    <b v="0"/>
    <n v="5"/>
    <b v="0"/>
    <s v="technology/wearables"/>
    <x v="74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x v="109"/>
    <e v="#DIV/0!"/>
    <x v="2"/>
    <x v="8"/>
  </r>
  <r>
    <n v="948"/>
    <s v="Led Shirt - WiFi Controlled"/>
    <s v="T-Shirt with Led panel controlled by Android app over WiFi. _x000a_Multiple shirts, games, text, video effects support,"/>
    <n v="4000"/>
    <n v="480"/>
    <x v="2"/>
    <x v="9"/>
    <s v="EUR"/>
    <n v="1457812364"/>
    <n v="1455220364"/>
    <b v="0"/>
    <n v="8"/>
    <b v="0"/>
    <s v="technology/wearables"/>
    <x v="746"/>
    <n v="60"/>
    <x v="2"/>
    <x v="8"/>
  </r>
  <r>
    <n v="949"/>
    <s v="INBED"/>
    <s v="Der INBED ist ein innovatives Multisensor-Wearable fÃ¼r die SturzprÃ¤vention motorisch eingeschrÃ¤nkter Personen."/>
    <n v="20000"/>
    <n v="273"/>
    <x v="2"/>
    <x v="12"/>
    <s v="EUR"/>
    <n v="1456016576"/>
    <n v="1450832576"/>
    <b v="0"/>
    <n v="7"/>
    <b v="0"/>
    <s v="technology/wearables"/>
    <x v="747"/>
    <n v="39"/>
    <x v="2"/>
    <x v="8"/>
  </r>
  <r>
    <n v="950"/>
    <s v="EZC Smartlight"/>
    <s v="Rider worn tail light brake light. Adheres to virtually any coat, jacket or vest. Stays on even when you get off."/>
    <n v="5000"/>
    <n v="1402"/>
    <x v="2"/>
    <x v="5"/>
    <s v="CAD"/>
    <n v="1453053661"/>
    <n v="1450461661"/>
    <b v="0"/>
    <n v="24"/>
    <b v="0"/>
    <s v="technology/wearables"/>
    <x v="748"/>
    <n v="58.416666666666664"/>
    <x v="2"/>
    <x v="8"/>
  </r>
  <r>
    <n v="951"/>
    <s v="Smart Harness"/>
    <s v="Revolutionizing the way we walk our dogs!"/>
    <n v="50000"/>
    <n v="19195"/>
    <x v="2"/>
    <x v="0"/>
    <s v="USD"/>
    <n v="1465054872"/>
    <n v="1461166872"/>
    <b v="0"/>
    <n v="121"/>
    <b v="0"/>
    <s v="technology/wearables"/>
    <x v="749"/>
    <n v="158.63636363636363"/>
    <x v="2"/>
    <x v="8"/>
  </r>
  <r>
    <n v="952"/>
    <s v="Audionoggin - Join the Earvolution"/>
    <s v="Audionoggin: Wireless personal surround sound for the athlete in everyone."/>
    <n v="49000"/>
    <n v="19572"/>
    <x v="2"/>
    <x v="0"/>
    <s v="USD"/>
    <n v="1479483812"/>
    <n v="1476888212"/>
    <b v="0"/>
    <n v="196"/>
    <b v="0"/>
    <s v="technology/wearables"/>
    <x v="75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x v="754"/>
    <n v="50.647058823529413"/>
    <x v="2"/>
    <x v="8"/>
  </r>
  <r>
    <n v="957"/>
    <s v="DUALBAND, the Leather NFC Smart Watch Band"/>
    <s v="A Leather Smart watch Band, that NEVER needs to be charged for only $37!"/>
    <n v="12000"/>
    <n v="233"/>
    <x v="2"/>
    <x v="0"/>
    <s v="USD"/>
    <n v="1479392133"/>
    <n v="1476710133"/>
    <b v="0"/>
    <n v="7"/>
    <b v="0"/>
    <s v="technology/wearables"/>
    <x v="755"/>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x v="759"/>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n v="19.243243243243242"/>
    <x v="2"/>
    <x v="8"/>
  </r>
  <r>
    <n v="963"/>
    <s v="The Ultimate Learning Center"/>
    <s v="WE are molding an educated, motivated, non violent GENERATION!"/>
    <n v="35000"/>
    <n v="377"/>
    <x v="2"/>
    <x v="0"/>
    <s v="USD"/>
    <n v="1476717319"/>
    <n v="1473693319"/>
    <b v="0"/>
    <n v="9"/>
    <b v="0"/>
    <s v="technology/wearables"/>
    <x v="76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n v="59.2"/>
    <x v="2"/>
    <x v="8"/>
  </r>
  <r>
    <n v="967"/>
    <s v="Better Beanie"/>
    <s v="Better Beanie is the new therapeutic wearable designed to assist you while keeping your hands free."/>
    <n v="20000"/>
    <n v="3562"/>
    <x v="2"/>
    <x v="0"/>
    <s v="USD"/>
    <n v="1461301574"/>
    <n v="1456121174"/>
    <b v="0"/>
    <n v="81"/>
    <b v="0"/>
    <s v="technology/wearables"/>
    <x v="765"/>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n v="26.5"/>
    <x v="2"/>
    <x v="8"/>
  </r>
  <r>
    <n v="969"/>
    <s v="Make 100 | Geek &amp; Chic: Smart Safety Jewelry."/>
    <s v="Geek &amp; Chic Smart Jewelry Collection, Wearables Meet Style!"/>
    <n v="30000"/>
    <n v="14000"/>
    <x v="2"/>
    <x v="14"/>
    <s v="MXN"/>
    <n v="1486624607"/>
    <n v="1483773407"/>
    <b v="0"/>
    <n v="11"/>
    <b v="0"/>
    <s v="technology/wearables"/>
    <x v="7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n v="51.375"/>
    <x v="2"/>
    <x v="8"/>
  </r>
  <r>
    <n v="974"/>
    <s v="KneeJack"/>
    <s v="The device that allows those with artificial knees or arthritic knees to kneel down without putting pressure on their knees."/>
    <n v="50000"/>
    <n v="280"/>
    <x v="2"/>
    <x v="0"/>
    <s v="USD"/>
    <n v="1458925156"/>
    <n v="1456336756"/>
    <b v="0"/>
    <n v="3"/>
    <b v="0"/>
    <s v="technology/wearables"/>
    <x v="470"/>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x v="775"/>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n v="2.75"/>
    <x v="2"/>
    <x v="8"/>
  </r>
  <r>
    <n v="982"/>
    <s v="Smart 2-in-1 I-PHONE HANDLE/WALLETtm"/>
    <s v="revolutonary ultra-slim 2-in-1 Smart  2-in-1 I-PHONE handle/WALLETtm with 360 rotatiion"/>
    <n v="17500"/>
    <n v="3"/>
    <x v="2"/>
    <x v="0"/>
    <s v="USD"/>
    <n v="1475431486"/>
    <n v="1472839486"/>
    <b v="0"/>
    <n v="3"/>
    <b v="0"/>
    <s v="technology/wearables"/>
    <x v="779"/>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x v="78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e v="#DIV/0!"/>
    <x v="2"/>
    <x v="8"/>
  </r>
  <r>
    <n v="989"/>
    <s v="Power Rope"/>
    <s v="The most useful phone charger you will ever buy"/>
    <n v="10000"/>
    <n v="1677"/>
    <x v="2"/>
    <x v="0"/>
    <s v="USD"/>
    <n v="1475101495"/>
    <n v="1472509495"/>
    <b v="0"/>
    <n v="32"/>
    <b v="0"/>
    <s v="technology/wearables"/>
    <x v="784"/>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n v="30.285714285714285"/>
    <x v="2"/>
    <x v="8"/>
  </r>
  <r>
    <n v="992"/>
    <s v="WairConditioning"/>
    <s v="The HOTTEST and COOLEST thing yet! WairConditioning... an entirely new level of comfortability!"/>
    <n v="100000"/>
    <n v="467"/>
    <x v="2"/>
    <x v="0"/>
    <s v="USD"/>
    <n v="1462655519"/>
    <n v="1457475119"/>
    <b v="0"/>
    <n v="4"/>
    <b v="0"/>
    <s v="technology/wearables"/>
    <x v="786"/>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n v="80.666666666666671"/>
    <x v="2"/>
    <x v="8"/>
  </r>
  <r>
    <n v="996"/>
    <s v="Social behavior in technical communities"/>
    <s v="Study the behaviour of technical communities by tracking their movement  through wearables"/>
    <n v="4000"/>
    <n v="65"/>
    <x v="2"/>
    <x v="0"/>
    <s v="USD"/>
    <n v="1406474820"/>
    <n v="1403902060"/>
    <b v="0"/>
    <n v="5"/>
    <b v="0"/>
    <s v="technology/wearables"/>
    <x v="790"/>
    <n v="13"/>
    <x v="2"/>
    <x v="8"/>
  </r>
  <r>
    <n v="997"/>
    <s v="iPhanny"/>
    <s v="The iPhanny keeps your iPhone 6 safe from bending in those dangerous pants pockets."/>
    <n v="5000"/>
    <n v="65"/>
    <x v="2"/>
    <x v="0"/>
    <s v="USD"/>
    <n v="1417145297"/>
    <n v="1414549697"/>
    <b v="0"/>
    <n v="8"/>
    <b v="0"/>
    <s v="technology/wearables"/>
    <x v="698"/>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x v="791"/>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x v="796"/>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n v="95.911111111111111"/>
    <x v="2"/>
    <x v="8"/>
  </r>
  <r>
    <n v="1014"/>
    <s v="CHEMION: The World's First Smart Glasses (Canceled)"/>
    <s v="CHEMION is an eyewear device that lets you show your creativity to the world."/>
    <n v="10000"/>
    <n v="3060"/>
    <x v="1"/>
    <x v="0"/>
    <s v="USD"/>
    <n v="1420070615"/>
    <n v="1415750615"/>
    <b v="0"/>
    <n v="16"/>
    <b v="0"/>
    <s v="technology/wearables"/>
    <x v="8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x v="129"/>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n v="161.11830985915492"/>
    <x v="2"/>
    <x v="8"/>
  </r>
  <r>
    <n v="1018"/>
    <s v="Owl (Canceled)"/>
    <s v="Owl is a fitness tracker along with an accompanying iOS app, that is both fun and interactive for children."/>
    <n v="20000"/>
    <n v="621"/>
    <x v="1"/>
    <x v="0"/>
    <s v="USD"/>
    <n v="1468496933"/>
    <n v="1465904933"/>
    <b v="0"/>
    <n v="7"/>
    <b v="0"/>
    <s v="technology/wearables"/>
    <x v="809"/>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x v="81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n v="106.2"/>
    <x v="4"/>
    <x v="15"/>
  </r>
  <r>
    <n v="1021"/>
    <s v="Rick and Morty Album &amp; Music Video"/>
    <s v="Rick and Morty concept album written by Allie Goertz + music video directed by Paul B. Cummings!"/>
    <n v="3000"/>
    <n v="10554.11"/>
    <x v="0"/>
    <x v="0"/>
    <s v="USD"/>
    <n v="1445054400"/>
    <n v="1443074571"/>
    <b v="1"/>
    <n v="478"/>
    <b v="1"/>
    <s v="music/electronic music"/>
    <x v="812"/>
    <n v="22.079728033472804"/>
    <x v="4"/>
    <x v="15"/>
  </r>
  <r>
    <n v="1022"/>
    <s v="Sammy Bananas - Bootlegs Vol. 2!!"/>
    <s v="Help get four new bootlegs onto vinyl in the second installment of my series!"/>
    <n v="2000"/>
    <n v="2298"/>
    <x v="0"/>
    <x v="0"/>
    <s v="USD"/>
    <n v="1431876677"/>
    <n v="1429284677"/>
    <b v="1"/>
    <n v="74"/>
    <b v="1"/>
    <s v="music/electronic music"/>
    <x v="813"/>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x v="814"/>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n v="388.9762295081967"/>
    <x v="4"/>
    <x v="15"/>
  </r>
  <r>
    <n v="1025"/>
    <s v="[NUREN] The New Renaissance"/>
    <s v="Jake Kaufman and Jessie Seely present THE WORLD'S FIRST VIRTUAL REALITY ROCK OPERA."/>
    <n v="70000"/>
    <n v="76949.820000000007"/>
    <x v="0"/>
    <x v="0"/>
    <s v="USD"/>
    <n v="1426532437"/>
    <n v="1423944037"/>
    <b v="1"/>
    <n v="1071"/>
    <b v="1"/>
    <s v="music/electronic music"/>
    <x v="816"/>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n v="45.988235294117644"/>
    <x v="4"/>
    <x v="15"/>
  </r>
  <r>
    <n v="1029"/>
    <s v="StrobeHouse presents Valborg 2015"/>
    <s v="We want to recreate last years massive Valborgparty in Lund but this time even bigger!"/>
    <n v="10000"/>
    <n v="11176"/>
    <x v="0"/>
    <x v="11"/>
    <s v="SEK"/>
    <n v="1428184740"/>
    <n v="1423501507"/>
    <b v="0"/>
    <n v="141"/>
    <b v="1"/>
    <s v="music/electronic music"/>
    <x v="820"/>
    <n v="79.262411347517727"/>
    <x v="4"/>
    <x v="15"/>
  </r>
  <r>
    <n v="1030"/>
    <s v="The Gothsicles - I FEEL SICLE"/>
    <s v="Help fund the latest Gothsicles mega-album, I FEEL SICLE!"/>
    <n v="2000"/>
    <n v="6842"/>
    <x v="0"/>
    <x v="0"/>
    <s v="USD"/>
    <n v="1473680149"/>
    <n v="1472470549"/>
    <b v="0"/>
    <n v="159"/>
    <b v="1"/>
    <s v="music/electronic music"/>
    <x v="8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n v="108.48484848484848"/>
    <x v="4"/>
    <x v="15"/>
  </r>
  <r>
    <n v="1032"/>
    <s v="Phantom Ship / Coastal (Album Preorder)"/>
    <s v="Ideal for living rooms and open spaces."/>
    <n v="5400"/>
    <n v="5858.84"/>
    <x v="0"/>
    <x v="0"/>
    <s v="USD"/>
    <n v="1466697625"/>
    <n v="1464105625"/>
    <b v="0"/>
    <n v="96"/>
    <b v="1"/>
    <s v="music/electronic music"/>
    <x v="822"/>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x v="826"/>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n v="250"/>
    <x v="5"/>
    <x v="16"/>
  </r>
  <r>
    <n v="1041"/>
    <s v="Industry Success Project (Canceled)"/>
    <s v="I am trying to document what it is like to plunge head first into the music/audio industry as an intern."/>
    <n v="50"/>
    <n v="0"/>
    <x v="1"/>
    <x v="0"/>
    <s v="USD"/>
    <n v="1406769992"/>
    <n v="1405041992"/>
    <b v="0"/>
    <n v="0"/>
    <b v="0"/>
    <s v="journalism/audio"/>
    <x v="109"/>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x v="829"/>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x v="830"/>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x v="831"/>
    <n v="3"/>
    <x v="5"/>
    <x v="16"/>
  </r>
  <r>
    <n v="1045"/>
    <s v="In Case Of Emergency (Canceled)"/>
    <s v="In Case Of Emergency is a radio talk show for preppers, beginning preppers, and with preparedness in mind."/>
    <n v="10000"/>
    <n v="266"/>
    <x v="1"/>
    <x v="0"/>
    <s v="USD"/>
    <n v="1408827550"/>
    <n v="1406235550"/>
    <b v="0"/>
    <n v="8"/>
    <b v="0"/>
    <s v="journalism/audio"/>
    <x v="83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e v="#DIV/0!"/>
    <x v="5"/>
    <x v="16"/>
  </r>
  <r>
    <n v="1047"/>
    <s v="Start a New Podcast (Canceled)"/>
    <s v="I wish to start a new podcast called Voices of Texas, and I want to interview interesting people of Texas each week."/>
    <n v="2000"/>
    <n v="1"/>
    <x v="1"/>
    <x v="0"/>
    <s v="USD"/>
    <n v="1415219915"/>
    <n v="1412624315"/>
    <b v="0"/>
    <n v="1"/>
    <b v="0"/>
    <s v="journalism/audio"/>
    <x v="833"/>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n v="53"/>
    <x v="5"/>
    <x v="16"/>
  </r>
  <r>
    <n v="1049"/>
    <s v="J1 (Canceled)"/>
    <s v="------"/>
    <n v="12000"/>
    <n v="0"/>
    <x v="1"/>
    <x v="0"/>
    <s v="USD"/>
    <n v="1455272445"/>
    <n v="1452680445"/>
    <b v="0"/>
    <n v="0"/>
    <b v="0"/>
    <s v="journalism/audio"/>
    <x v="109"/>
    <e v="#DIV/0!"/>
    <x v="5"/>
    <x v="16"/>
  </r>
  <r>
    <n v="1050"/>
    <s v="The (Secular) Barbershop Podcast (Canceled)"/>
    <s v="Secularism is on the rise and I hear you.Talk to me."/>
    <n v="2500"/>
    <n v="0"/>
    <x v="1"/>
    <x v="0"/>
    <s v="USD"/>
    <n v="1442257677"/>
    <n v="1439665677"/>
    <b v="0"/>
    <n v="0"/>
    <b v="0"/>
    <s v="journalism/audio"/>
    <x v="109"/>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x v="109"/>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e v="#DIV/0!"/>
    <x v="5"/>
    <x v="16"/>
  </r>
  <r>
    <n v="1057"/>
    <s v="Support Independent Media (Canceled)"/>
    <s v="Sayin it Plain is a Independent Radio Show created to inform the public and empower the community."/>
    <n v="10000"/>
    <n v="0"/>
    <x v="1"/>
    <x v="0"/>
    <s v="USD"/>
    <n v="1480888483"/>
    <n v="1478292883"/>
    <b v="0"/>
    <n v="0"/>
    <b v="0"/>
    <s v="journalism/audio"/>
    <x v="109"/>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e v="#DIV/0!"/>
    <x v="5"/>
    <x v="16"/>
  </r>
  <r>
    <n v="1059"/>
    <s v="Voice Over Artist (Canceled)"/>
    <s v="Turning myself into a vocal artist."/>
    <n v="1100"/>
    <n v="0"/>
    <x v="1"/>
    <x v="0"/>
    <s v="USD"/>
    <n v="1426269456"/>
    <n v="1423681056"/>
    <b v="0"/>
    <n v="0"/>
    <b v="0"/>
    <s v="journalism/audio"/>
    <x v="109"/>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x v="460"/>
    <n v="50"/>
    <x v="5"/>
    <x v="16"/>
  </r>
  <r>
    <n v="1061"/>
    <s v="Chat Box 23 (Canceled)"/>
    <s v="T.O., Adi &amp; Mercedes discuss their point of views, women's issues &amp; Hollywood Hotties."/>
    <n v="4000"/>
    <n v="0"/>
    <x v="1"/>
    <x v="0"/>
    <s v="USD"/>
    <n v="1462150800"/>
    <n v="1456987108"/>
    <b v="0"/>
    <n v="0"/>
    <b v="0"/>
    <s v="journalism/audio"/>
    <x v="109"/>
    <e v="#DIV/0!"/>
    <x v="5"/>
    <x v="16"/>
  </r>
  <r>
    <n v="1062"/>
    <s v="RETURNING AT A LATER DATE"/>
    <s v="SEE US ON PATREON www.badgirlartwork.com"/>
    <n v="199"/>
    <n v="190"/>
    <x v="1"/>
    <x v="0"/>
    <s v="USD"/>
    <n v="1468351341"/>
    <n v="1467746541"/>
    <b v="0"/>
    <n v="4"/>
    <b v="0"/>
    <s v="journalism/audio"/>
    <x v="83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n v="16.2"/>
    <x v="6"/>
    <x v="17"/>
  </r>
  <r>
    <n v="1066"/>
    <s v="So I'm A Dark Lord"/>
    <s v="A parody of old school RPGs where you are a new Dark Lord on a quest to amass monsters and allies on your side."/>
    <n v="150000"/>
    <n v="5051"/>
    <x v="2"/>
    <x v="0"/>
    <s v="USD"/>
    <n v="1375657582"/>
    <n v="1371769582"/>
    <b v="0"/>
    <n v="148"/>
    <b v="0"/>
    <s v="games/video games"/>
    <x v="838"/>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n v="11.25"/>
    <x v="6"/>
    <x v="17"/>
  </r>
  <r>
    <n v="1069"/>
    <s v="Until The End (PC, Mac, and Linux)"/>
    <s v="A run-n-gun zombie survival game where you scavenge for items to make the night a little less scary."/>
    <n v="2200"/>
    <n v="850"/>
    <x v="2"/>
    <x v="0"/>
    <s v="USD"/>
    <n v="1385447459"/>
    <n v="1382679059"/>
    <b v="0"/>
    <n v="21"/>
    <b v="0"/>
    <s v="games/video games"/>
    <x v="841"/>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n v="35"/>
    <x v="6"/>
    <x v="17"/>
  </r>
  <r>
    <n v="1071"/>
    <s v="DJ's Bane"/>
    <s v="I'm making a game where you choose how you want to kill the DJ, so you yourself can decide what music will be played at the party."/>
    <n v="100"/>
    <n v="0"/>
    <x v="2"/>
    <x v="10"/>
    <s v="NOK"/>
    <n v="1447787093"/>
    <n v="1445191493"/>
    <b v="0"/>
    <n v="0"/>
    <b v="0"/>
    <s v="games/video games"/>
    <x v="109"/>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n v="12.75"/>
    <x v="6"/>
    <x v="17"/>
  </r>
  <r>
    <n v="1073"/>
    <s v="Rainbow Ball to the Iphone"/>
    <s v="We want to bring our Game Rainbow Ball to the iphone and to do that we need a little help"/>
    <n v="750"/>
    <n v="10"/>
    <x v="2"/>
    <x v="0"/>
    <s v="USD"/>
    <n v="1318806541"/>
    <n v="1316214541"/>
    <b v="0"/>
    <n v="1"/>
    <b v="0"/>
    <s v="games/video games"/>
    <x v="84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x v="844"/>
    <n v="113.56666666666666"/>
    <x v="6"/>
    <x v="17"/>
  </r>
  <r>
    <n v="1075"/>
    <s v="Towers Of The Apocalypse"/>
    <s v="Fully 3D, post Apocalyptic themed tower defense video game. New take on the genre."/>
    <n v="1000"/>
    <n v="45"/>
    <x v="2"/>
    <x v="0"/>
    <s v="USD"/>
    <n v="1336340516"/>
    <n v="1333748516"/>
    <b v="0"/>
    <n v="3"/>
    <b v="0"/>
    <s v="games/video games"/>
    <x v="684"/>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x v="845"/>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x v="846"/>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n v="37.666666666666664"/>
    <x v="6"/>
    <x v="17"/>
  </r>
  <r>
    <n v="1080"/>
    <s v="Skullforge: The Hunt"/>
    <s v="A fantasy action RPG which follows an elven ex-slave on a journey of magic, revenge, intrigue, and deceit."/>
    <n v="20000"/>
    <n v="1821"/>
    <x v="2"/>
    <x v="0"/>
    <s v="USD"/>
    <n v="1399778333"/>
    <n v="1397186333"/>
    <b v="0"/>
    <n v="98"/>
    <b v="0"/>
    <s v="games/video games"/>
    <x v="849"/>
    <n v="18.581632653061224"/>
    <x v="6"/>
    <x v="17"/>
  </r>
  <r>
    <n v="1081"/>
    <s v="The Creature"/>
    <s v="Finishing your last job before you retire until a disaster strikes the cargo ship can you survive The Creature?"/>
    <n v="68000"/>
    <n v="12"/>
    <x v="2"/>
    <x v="0"/>
    <s v="USD"/>
    <n v="1422483292"/>
    <n v="1419891292"/>
    <b v="0"/>
    <n v="4"/>
    <b v="0"/>
    <s v="games/video games"/>
    <x v="850"/>
    <n v="3"/>
    <x v="6"/>
    <x v="17"/>
  </r>
  <r>
    <n v="1082"/>
    <s v="T-Fighter: Code Name M - Mobile Edition"/>
    <s v="Challenge your trivia skills in this action oriented game against several opponents across time."/>
    <n v="10000"/>
    <n v="56"/>
    <x v="2"/>
    <x v="0"/>
    <s v="USD"/>
    <n v="1344635088"/>
    <n v="1342043088"/>
    <b v="0"/>
    <n v="3"/>
    <b v="0"/>
    <s v="games/video games"/>
    <x v="470"/>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n v="410"/>
    <x v="6"/>
    <x v="17"/>
  </r>
  <r>
    <n v="1084"/>
    <s v="My own channel"/>
    <s v="I want to start my own channel for gaming"/>
    <n v="550"/>
    <n v="0"/>
    <x v="2"/>
    <x v="0"/>
    <s v="USD"/>
    <n v="1407534804"/>
    <n v="1404942804"/>
    <b v="0"/>
    <n v="0"/>
    <b v="0"/>
    <s v="games/video games"/>
    <x v="109"/>
    <e v="#DIV/0!"/>
    <x v="6"/>
    <x v="17"/>
  </r>
  <r>
    <n v="1085"/>
    <s v="Sun Dryd Studios"/>
    <s v="The new kid on the block. Re-imagining old games and creating new ones. Ship, Lazer, Rock is first."/>
    <n v="30000"/>
    <n v="1026"/>
    <x v="2"/>
    <x v="5"/>
    <s v="CAD"/>
    <n v="1457967975"/>
    <n v="1455379575"/>
    <b v="0"/>
    <n v="9"/>
    <b v="0"/>
    <s v="games/video games"/>
    <x v="851"/>
    <n v="114"/>
    <x v="6"/>
    <x v="17"/>
  </r>
  <r>
    <n v="1086"/>
    <s v="Cyber Universe Online"/>
    <s v="Humanity's future in the Galaxy"/>
    <n v="18000"/>
    <n v="15"/>
    <x v="2"/>
    <x v="0"/>
    <s v="USD"/>
    <n v="1408913291"/>
    <n v="1406321291"/>
    <b v="0"/>
    <n v="2"/>
    <b v="0"/>
    <s v="games/video games"/>
    <x v="852"/>
    <n v="7.5"/>
    <x v="6"/>
    <x v="17"/>
  </r>
  <r>
    <n v="1087"/>
    <s v="Idle Gamers"/>
    <s v="Idle gamers are the group of gamers worth watching play video games. We have a back log of video ideas and want to entertain you."/>
    <n v="1100"/>
    <n v="0"/>
    <x v="2"/>
    <x v="0"/>
    <s v="USD"/>
    <n v="1402852087"/>
    <n v="1400260087"/>
    <b v="0"/>
    <n v="0"/>
    <b v="0"/>
    <s v="games/video games"/>
    <x v="109"/>
    <e v="#DIV/0!"/>
    <x v="6"/>
    <x v="17"/>
  </r>
  <r>
    <n v="1088"/>
    <s v="Still Alive"/>
    <s v="A fresh twist on survival games. Intense, high-stakes 30 minute rounds for up to 10 players."/>
    <n v="45000"/>
    <n v="6382.34"/>
    <x v="2"/>
    <x v="0"/>
    <s v="USD"/>
    <n v="1398366667"/>
    <n v="1395774667"/>
    <b v="0"/>
    <n v="147"/>
    <b v="0"/>
    <s v="games/video games"/>
    <x v="853"/>
    <n v="43.41727891156463"/>
    <x v="6"/>
    <x v="17"/>
  </r>
  <r>
    <n v="1089"/>
    <s v="Farabel"/>
    <s v="Farabel is a single player turn-based fantasy strategy game for Mac/PC/Linux"/>
    <n v="15000"/>
    <n v="1174"/>
    <x v="2"/>
    <x v="6"/>
    <s v="EUR"/>
    <n v="1435293175"/>
    <n v="1432701175"/>
    <b v="0"/>
    <n v="49"/>
    <b v="0"/>
    <s v="games/video games"/>
    <x v="854"/>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x v="855"/>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x v="859"/>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x v="860"/>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n v="74.206896551724142"/>
    <x v="6"/>
    <x v="17"/>
  </r>
  <r>
    <n v="1097"/>
    <s v="Rabbly"/>
    <s v="Rabbly is action-adventure game. Is about a scientist going on an adventure, to find rare materials in another galaxy."/>
    <n v="100000"/>
    <n v="47"/>
    <x v="2"/>
    <x v="0"/>
    <s v="USD"/>
    <n v="1393786877"/>
    <n v="1390330877"/>
    <b v="0"/>
    <n v="7"/>
    <b v="0"/>
    <s v="games/video games"/>
    <x v="862"/>
    <n v="6.7142857142857144"/>
    <x v="6"/>
    <x v="17"/>
  </r>
  <r>
    <n v="1098"/>
    <s v="Kick, Punch... Fireball"/>
    <s v="Kick, Punch... Fireball is an FPS type arena game set inside the fantasy world."/>
    <n v="25000"/>
    <n v="1803"/>
    <x v="2"/>
    <x v="0"/>
    <s v="USD"/>
    <n v="1397413095"/>
    <n v="1394821095"/>
    <b v="0"/>
    <n v="22"/>
    <b v="0"/>
    <s v="games/video games"/>
    <x v="863"/>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x v="724"/>
    <n v="25"/>
    <x v="6"/>
    <x v="17"/>
  </r>
  <r>
    <n v="1100"/>
    <s v="Aeldengald Saga Book I"/>
    <s v="A retro style puzzle rpg with a dark story. Your decisions will influence the world and decide the outcome of the story."/>
    <n v="4000"/>
    <n v="100"/>
    <x v="2"/>
    <x v="12"/>
    <s v="EUR"/>
    <n v="1455417571"/>
    <n v="1452825571"/>
    <b v="0"/>
    <n v="10"/>
    <b v="0"/>
    <s v="games/video games"/>
    <x v="453"/>
    <n v="10"/>
    <x v="6"/>
    <x v="17"/>
  </r>
  <r>
    <n v="1101"/>
    <s v="Strain Wars"/>
    <s v="Different strains of marijuana leafs battling to the death to see which one is the top strain."/>
    <n v="100000"/>
    <n v="41"/>
    <x v="2"/>
    <x v="0"/>
    <s v="USD"/>
    <n v="1468519920"/>
    <n v="1466188338"/>
    <b v="0"/>
    <n v="6"/>
    <b v="0"/>
    <s v="games/video games"/>
    <x v="86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x v="865"/>
    <n v="17.708333333333332"/>
    <x v="6"/>
    <x v="17"/>
  </r>
  <r>
    <n v="1103"/>
    <s v="The Morgue"/>
    <s v="&quot;I go to work... I classify the bodies and store them accordingly... Sometimes I here noises... Other times is see her..."/>
    <n v="15000"/>
    <n v="243"/>
    <x v="2"/>
    <x v="0"/>
    <s v="USD"/>
    <n v="1466227190"/>
    <n v="1461043190"/>
    <b v="0"/>
    <n v="15"/>
    <b v="0"/>
    <s v="games/video games"/>
    <x v="866"/>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x v="868"/>
    <n v="71.55"/>
    <x v="6"/>
    <x v="17"/>
  </r>
  <r>
    <n v="1106"/>
    <s v="Backyard Zombies"/>
    <s v="Collect coins and save civilians while you blast your way through tons of zombies! Unlock new characters and levels!"/>
    <n v="400"/>
    <n v="165"/>
    <x v="2"/>
    <x v="0"/>
    <s v="USD"/>
    <n v="1333557975"/>
    <n v="1330969575"/>
    <b v="0"/>
    <n v="7"/>
    <b v="0"/>
    <s v="games/video games"/>
    <x v="869"/>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n v="15"/>
    <x v="6"/>
    <x v="17"/>
  </r>
  <r>
    <n v="1110"/>
    <s v="PSI - Role Playing Game"/>
    <s v="PSI is a game about a group of people dealing with the effects of Nightmares becoming reality, life will never be the same."/>
    <n v="50000"/>
    <n v="255"/>
    <x v="2"/>
    <x v="0"/>
    <s v="USD"/>
    <n v="1354919022"/>
    <n v="1352327022"/>
    <b v="0"/>
    <n v="11"/>
    <b v="0"/>
    <s v="games/video games"/>
    <x v="872"/>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x v="167"/>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x v="724"/>
    <n v="5"/>
    <x v="6"/>
    <x v="17"/>
  </r>
  <r>
    <n v="1114"/>
    <s v="TeleRide"/>
    <s v="SciFi racing game for Android &amp; iOS platforms. Player gets a unique weapon which introduces an additional dimension to the competition."/>
    <n v="6000"/>
    <n v="10"/>
    <x v="2"/>
    <x v="1"/>
    <s v="GBP"/>
    <n v="1381306687"/>
    <n v="1378714687"/>
    <b v="0"/>
    <n v="3"/>
    <b v="0"/>
    <s v="games/video games"/>
    <x v="874"/>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n v="13.25"/>
    <x v="6"/>
    <x v="17"/>
  </r>
  <r>
    <n v="1116"/>
    <s v="Quest Remnants of Chaos"/>
    <s v="A medieval, post apocolyptic, Online, MMORPG. Class morphing, character customization game."/>
    <n v="500000"/>
    <n v="178.52"/>
    <x v="2"/>
    <x v="0"/>
    <s v="USD"/>
    <n v="1339273208"/>
    <n v="1334089208"/>
    <b v="0"/>
    <n v="10"/>
    <b v="0"/>
    <s v="games/video games"/>
    <x v="876"/>
    <n v="17.852"/>
    <x v="6"/>
    <x v="17"/>
  </r>
  <r>
    <n v="1117"/>
    <s v="Medieval Village"/>
    <s v="Experience the Medieval in your own village. Increase your village into a city and walk through the streets."/>
    <n v="1000"/>
    <n v="83"/>
    <x v="2"/>
    <x v="12"/>
    <s v="EUR"/>
    <n v="1451053313"/>
    <n v="1448461313"/>
    <b v="0"/>
    <n v="8"/>
    <b v="0"/>
    <s v="games/video games"/>
    <x v="87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n v="5"/>
    <x v="6"/>
    <x v="17"/>
  </r>
  <r>
    <n v="1120"/>
    <s v="PlanEt Ninjahwah"/>
    <s v="Planet Ninjahwah is a highly anticipated futuristic action adventure game that will blow your mind!!"/>
    <n v="25000"/>
    <n v="0"/>
    <x v="2"/>
    <x v="0"/>
    <s v="USD"/>
    <n v="1319835400"/>
    <n v="1315947400"/>
    <b v="0"/>
    <n v="0"/>
    <b v="0"/>
    <s v="games/video games"/>
    <x v="109"/>
    <e v="#DIV/0!"/>
    <x v="6"/>
    <x v="17"/>
  </r>
  <r>
    <n v="1121"/>
    <s v="Pwincess"/>
    <s v="An action packed, side scrolling, platform jumping, laser shooting ADVENTURE that will be fun for everyone."/>
    <n v="250000"/>
    <n v="29"/>
    <x v="2"/>
    <x v="0"/>
    <s v="USD"/>
    <n v="1457904316"/>
    <n v="1455315916"/>
    <b v="0"/>
    <n v="5"/>
    <b v="0"/>
    <s v="games/video games"/>
    <x v="88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x v="109"/>
    <e v="#DIV/0!"/>
    <x v="6"/>
    <x v="17"/>
  </r>
  <r>
    <n v="1123"/>
    <s v="Droplets"/>
    <s v="Fast paced mobile game where you control a rain drop by tilting your screen. Absorb other rain drops to go faster, but avoid clouds."/>
    <n v="5000"/>
    <n v="11"/>
    <x v="2"/>
    <x v="0"/>
    <s v="USD"/>
    <n v="1397910848"/>
    <n v="1395318848"/>
    <b v="0"/>
    <n v="3"/>
    <b v="0"/>
    <s v="games/video games"/>
    <x v="881"/>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x v="109"/>
    <e v="#DIV/0!"/>
    <x v="6"/>
    <x v="18"/>
  </r>
  <r>
    <n v="1126"/>
    <s v="GAMING TO LEARN"/>
    <s v="Imagine a science class where the teacher walks in a says &quot;Take out your cell phone and play a game.&quot;"/>
    <n v="2000"/>
    <n v="10"/>
    <x v="2"/>
    <x v="0"/>
    <s v="USD"/>
    <n v="1468482694"/>
    <n v="1465890694"/>
    <b v="0"/>
    <n v="2"/>
    <b v="0"/>
    <s v="games/mobile games"/>
    <x v="724"/>
    <n v="5"/>
    <x v="6"/>
    <x v="18"/>
  </r>
  <r>
    <n v="1127"/>
    <s v="ABRAcaPOCUS!!"/>
    <s v="A fast-paced, creepy/cute mobile puzzle game where you draw series of magic symbols to summon &amp; collect demons, monsters, gods, &amp; myths"/>
    <n v="35000"/>
    <n v="585"/>
    <x v="2"/>
    <x v="0"/>
    <s v="USD"/>
    <n v="1416000600"/>
    <n v="1413318600"/>
    <b v="0"/>
    <n v="23"/>
    <b v="0"/>
    <s v="games/mobile games"/>
    <x v="883"/>
    <n v="25.434782608695652"/>
    <x v="6"/>
    <x v="18"/>
  </r>
  <r>
    <n v="1128"/>
    <s v="Flying Turds"/>
    <s v="#havingfunFTW"/>
    <n v="1000"/>
    <n v="1"/>
    <x v="2"/>
    <x v="1"/>
    <s v="GBP"/>
    <n v="1407425717"/>
    <n v="1404833717"/>
    <b v="0"/>
    <n v="1"/>
    <b v="0"/>
    <s v="games/mobile games"/>
    <x v="370"/>
    <n v="1"/>
    <x v="6"/>
    <x v="18"/>
  </r>
  <r>
    <n v="1129"/>
    <s v="Angry words with Friends"/>
    <s v="This app will provide you with the ability to use your most favorite profanities while playing a game with your friends."/>
    <n v="20000"/>
    <n v="21"/>
    <x v="2"/>
    <x v="0"/>
    <s v="USD"/>
    <n v="1465107693"/>
    <n v="1462515693"/>
    <b v="0"/>
    <n v="2"/>
    <b v="0"/>
    <s v="games/mobile games"/>
    <x v="884"/>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x v="109"/>
    <e v="#DIV/0!"/>
    <x v="6"/>
    <x v="18"/>
  </r>
  <r>
    <n v="1132"/>
    <s v="One"/>
    <s v="One is a simple mobile game about exploring the connections between all living things. Featuring hand-painted art."/>
    <n v="10000"/>
    <n v="1438"/>
    <x v="2"/>
    <x v="5"/>
    <s v="CAD"/>
    <n v="1483238771"/>
    <n v="1480646771"/>
    <b v="0"/>
    <n v="13"/>
    <b v="0"/>
    <s v="games/mobile games"/>
    <x v="885"/>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x v="886"/>
    <n v="20"/>
    <x v="6"/>
    <x v="18"/>
  </r>
  <r>
    <n v="1134"/>
    <s v="New Mario Bro's style game!"/>
    <s v="We are creating a new Mario Bro's style game called KFK:Original. It's challenging, fun and totally awesome!!!"/>
    <n v="25000"/>
    <n v="1"/>
    <x v="2"/>
    <x v="2"/>
    <s v="AUD"/>
    <n v="1417235580"/>
    <n v="1416034228"/>
    <b v="0"/>
    <n v="1"/>
    <b v="0"/>
    <s v="games/mobile games"/>
    <x v="524"/>
    <n v="1"/>
    <x v="6"/>
    <x v="18"/>
  </r>
  <r>
    <n v="1135"/>
    <s v="Trumperama"/>
    <s v="&quot;Trumperama&quot; ist ein Jump 'n' Run Spiel im 8-Bit Stil fÃ¼r Android._x000a_Donald Trump gewinnt die Wahlen und muss gestoppt werden!"/>
    <n v="1000"/>
    <n v="50"/>
    <x v="2"/>
    <x v="12"/>
    <s v="EUR"/>
    <n v="1470527094"/>
    <n v="1467935094"/>
    <b v="0"/>
    <n v="1"/>
    <b v="0"/>
    <s v="games/mobile games"/>
    <x v="152"/>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n v="31.25"/>
    <x v="6"/>
    <x v="18"/>
  </r>
  <r>
    <n v="1139"/>
    <s v="Soulwalker"/>
    <s v="Take control of the Void and bend it to your will as you perfect your strategy and amass your deck. The light gathers, your power grows"/>
    <n v="8000"/>
    <n v="5"/>
    <x v="2"/>
    <x v="0"/>
    <s v="USD"/>
    <n v="1420100426"/>
    <n v="1417508426"/>
    <b v="0"/>
    <n v="1"/>
    <b v="0"/>
    <s v="games/mobile games"/>
    <x v="889"/>
    <n v="5"/>
    <x v="6"/>
    <x v="18"/>
  </r>
  <r>
    <n v="1140"/>
    <s v="Medieval Empire by Bear Games"/>
    <s v="We are creating the next epic Massive Multiplayer Online-Real Time Strategy game and we want you to be a part of it!"/>
    <n v="5000"/>
    <n v="0"/>
    <x v="2"/>
    <x v="1"/>
    <s v="GBP"/>
    <n v="1438859121"/>
    <n v="1436267121"/>
    <b v="0"/>
    <n v="0"/>
    <b v="0"/>
    <s v="games/mobile games"/>
    <x v="109"/>
    <e v="#DIV/0!"/>
    <x v="6"/>
    <x v="18"/>
  </r>
  <r>
    <n v="1141"/>
    <s v="Arena Z - Zombie Survival"/>
    <s v="I think this will be a great game!"/>
    <n v="500"/>
    <n v="0"/>
    <x v="2"/>
    <x v="12"/>
    <s v="EUR"/>
    <n v="1436460450"/>
    <n v="1433868450"/>
    <b v="0"/>
    <n v="0"/>
    <b v="0"/>
    <s v="games/mobile games"/>
    <x v="109"/>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x v="89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x v="109"/>
    <e v="#DIV/0!"/>
    <x v="7"/>
    <x v="19"/>
  </r>
  <r>
    <n v="1145"/>
    <s v="A FORK IN THE ROAD food truck"/>
    <s v="Emphasizing locally and responsibly raised ingredients, serving delicious food! I need your help."/>
    <n v="80000"/>
    <n v="100"/>
    <x v="2"/>
    <x v="0"/>
    <s v="USD"/>
    <n v="1412272592"/>
    <n v="1407088592"/>
    <b v="0"/>
    <n v="1"/>
    <b v="0"/>
    <s v="food/food trucks"/>
    <x v="41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x v="891"/>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x v="109"/>
    <e v="#DIV/0!"/>
    <x v="7"/>
    <x v="19"/>
  </r>
  <r>
    <n v="1148"/>
    <s v="Warren's / Adilyn's Rollin' Bistro"/>
    <s v="New local (Louisville, KY.) food truck with a refreshing spin on rolling kitchens."/>
    <n v="15000"/>
    <n v="73"/>
    <x v="2"/>
    <x v="0"/>
    <s v="USD"/>
    <n v="1480568781"/>
    <n v="1477973181"/>
    <b v="0"/>
    <n v="3"/>
    <b v="0"/>
    <s v="food/food trucks"/>
    <x v="892"/>
    <n v="24.333333333333332"/>
    <x v="7"/>
    <x v="19"/>
  </r>
  <r>
    <n v="1149"/>
    <s v="The Floridian Food Truck"/>
    <s v="Bringing culturally diverse Floridian cuisine to the people!"/>
    <n v="50000"/>
    <n v="75"/>
    <x v="2"/>
    <x v="0"/>
    <s v="USD"/>
    <n v="1466096566"/>
    <n v="1463504566"/>
    <b v="0"/>
    <n v="2"/>
    <b v="0"/>
    <s v="food/food trucks"/>
    <x v="840"/>
    <n v="37.5"/>
    <x v="7"/>
    <x v="19"/>
  </r>
  <r>
    <n v="1150"/>
    <s v="Chef Po's Food Truck"/>
    <s v="Bringing delicious authentic and fusion Taiwanese Food to the West Coast."/>
    <n v="2500"/>
    <n v="252"/>
    <x v="2"/>
    <x v="0"/>
    <s v="USD"/>
    <n v="1452293675"/>
    <n v="1447109675"/>
    <b v="0"/>
    <n v="6"/>
    <b v="0"/>
    <s v="food/food trucks"/>
    <x v="893"/>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x v="109"/>
    <e v="#DIV/0!"/>
    <x v="7"/>
    <x v="19"/>
  </r>
  <r>
    <n v="1152"/>
    <s v="Peruvian King Food Truck"/>
    <s v="Peruvian food truck with an LA twist."/>
    <n v="16000"/>
    <n v="911"/>
    <x v="2"/>
    <x v="0"/>
    <s v="USD"/>
    <n v="1431709312"/>
    <n v="1429117312"/>
    <b v="0"/>
    <n v="15"/>
    <b v="0"/>
    <s v="food/food trucks"/>
    <x v="894"/>
    <n v="60.733333333333334"/>
    <x v="7"/>
    <x v="19"/>
  </r>
  <r>
    <n v="1153"/>
    <s v="The Cold Spot Mobile Trailer"/>
    <s v="A mobile concession trailer for snow cones, ice cream, smoothies and more"/>
    <n v="8000"/>
    <n v="50"/>
    <x v="2"/>
    <x v="0"/>
    <s v="USD"/>
    <n v="1434647305"/>
    <n v="1432055305"/>
    <b v="0"/>
    <n v="1"/>
    <b v="0"/>
    <s v="food/food trucks"/>
    <x v="895"/>
    <n v="50"/>
    <x v="7"/>
    <x v="19"/>
  </r>
  <r>
    <n v="1154"/>
    <s v="Food Truck Funding"/>
    <s v="We're about to launch our first ever food truck to share our amazing food and we need your help! Be a part of our truck!"/>
    <n v="5000"/>
    <n v="325"/>
    <x v="2"/>
    <x v="0"/>
    <s v="USD"/>
    <n v="1441507006"/>
    <n v="1438915006"/>
    <b v="0"/>
    <n v="3"/>
    <b v="0"/>
    <s v="food/food trucks"/>
    <x v="896"/>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n v="23.5"/>
    <x v="7"/>
    <x v="19"/>
  </r>
  <r>
    <n v="1156"/>
    <s v="Harley Hawg Dogs, Inc"/>
    <s v="A Food Truck featuring Deep Fried Natural Casing Beef/Pork mix Hot Dogs, New York Style Rippers. Also serving Fresh Cut Fries."/>
    <n v="6500"/>
    <n v="0"/>
    <x v="2"/>
    <x v="0"/>
    <s v="USD"/>
    <n v="1424742162"/>
    <n v="1422150162"/>
    <b v="0"/>
    <n v="0"/>
    <b v="0"/>
    <s v="food/food trucks"/>
    <x v="109"/>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x v="109"/>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x v="901"/>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x v="109"/>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n v="358.875"/>
    <x v="7"/>
    <x v="19"/>
  </r>
  <r>
    <n v="1167"/>
    <s v="Empanada Express Food Truck"/>
    <s v="A mobile food truck serving up a Latino-inspired fusion cuisine using fresh, local, &amp; organic ingredients!"/>
    <n v="60000"/>
    <n v="979"/>
    <x v="2"/>
    <x v="0"/>
    <s v="USD"/>
    <n v="1410543495"/>
    <n v="1407865095"/>
    <b v="0"/>
    <n v="16"/>
    <b v="0"/>
    <s v="food/food trucks"/>
    <x v="904"/>
    <n v="61.1875"/>
    <x v="7"/>
    <x v="19"/>
  </r>
  <r>
    <n v="1168"/>
    <s v="SiMpLy FreSH fOoD TrUck"/>
    <s v="Simply fresh farm to table on wheels working close with local farms to ensure the highest of quality of product ."/>
    <n v="18000"/>
    <n v="1020"/>
    <x v="2"/>
    <x v="0"/>
    <s v="USD"/>
    <n v="1474507065"/>
    <n v="1471915065"/>
    <b v="0"/>
    <n v="3"/>
    <b v="0"/>
    <s v="food/food trucks"/>
    <x v="905"/>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x v="177"/>
    <n v="50"/>
    <x v="7"/>
    <x v="19"/>
  </r>
  <r>
    <n v="1171"/>
    <s v="The Mean Green Purple Machine"/>
    <s v="Tulsa's first true biodiesel, alternative energy powered food truck! Oh yeah, and delicious food!"/>
    <n v="25000"/>
    <n v="25"/>
    <x v="2"/>
    <x v="0"/>
    <s v="USD"/>
    <n v="1415909927"/>
    <n v="1414351127"/>
    <b v="0"/>
    <n v="1"/>
    <b v="0"/>
    <s v="food/food trucks"/>
    <x v="370"/>
    <n v="25"/>
    <x v="7"/>
    <x v="19"/>
  </r>
  <r>
    <n v="1172"/>
    <s v="let your dayz take you to the dogs."/>
    <s v="Bringing YOUR favorite dog recipes to the streets."/>
    <n v="9000"/>
    <n v="0"/>
    <x v="2"/>
    <x v="0"/>
    <s v="USD"/>
    <n v="1408551752"/>
    <n v="1405959752"/>
    <b v="0"/>
    <n v="0"/>
    <b v="0"/>
    <s v="food/food trucks"/>
    <x v="109"/>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n v="30"/>
    <x v="7"/>
    <x v="19"/>
  </r>
  <r>
    <n v="1174"/>
    <s v="Give The Black Burro a Stable Stable"/>
    <s v="Help me purchase a parking space to be the Burro's permanant home, I need your help to raise $15,000!"/>
    <n v="15000"/>
    <n v="886"/>
    <x v="2"/>
    <x v="0"/>
    <s v="USD"/>
    <n v="1462738327"/>
    <n v="1460146327"/>
    <b v="0"/>
    <n v="19"/>
    <b v="0"/>
    <s v="food/food trucks"/>
    <x v="908"/>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x v="909"/>
    <n v="65"/>
    <x v="7"/>
    <x v="19"/>
  </r>
  <r>
    <n v="1176"/>
    <s v="Mirlin's Sushi"/>
    <s v="Mirlins Sushi!_x000a_Find us on Facebook!_x000a_(Gives backers a voice, and a direct link to us! No kickstarter disappearing act here!)"/>
    <n v="175000"/>
    <n v="10"/>
    <x v="2"/>
    <x v="2"/>
    <s v="AUD"/>
    <n v="1488805200"/>
    <n v="1484094498"/>
    <b v="0"/>
    <n v="1"/>
    <b v="0"/>
    <s v="food/food trucks"/>
    <x v="91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x v="109"/>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n v="5"/>
    <x v="7"/>
    <x v="19"/>
  </r>
  <r>
    <n v="1179"/>
    <s v="El Camion Roja"/>
    <s v="Mexican Style Food Truck, run by a Red Seal Chef, in a town with NO MEXICAN FOOD! That is a culinary emergency situation!"/>
    <n v="60000"/>
    <n v="3200"/>
    <x v="2"/>
    <x v="5"/>
    <s v="CAD"/>
    <n v="1446052627"/>
    <n v="1443460627"/>
    <b v="0"/>
    <n v="5"/>
    <b v="0"/>
    <s v="food/food trucks"/>
    <x v="911"/>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x v="912"/>
    <n v="69.117647058823536"/>
    <x v="7"/>
    <x v="19"/>
  </r>
  <r>
    <n v="1181"/>
    <s v="Gringo Loco Tacos Food Truck"/>
    <s v="Bringing the best tacos to the streets of Chicago!"/>
    <n v="50000"/>
    <n v="4"/>
    <x v="2"/>
    <x v="0"/>
    <s v="USD"/>
    <n v="1425197321"/>
    <n v="1422605321"/>
    <b v="0"/>
    <n v="3"/>
    <b v="0"/>
    <s v="food/food trucks"/>
    <x v="168"/>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n v="130.15714285714284"/>
    <x v="8"/>
    <x v="20"/>
  </r>
  <r>
    <n v="1188"/>
    <s v="Because Dance."/>
    <s v="A photobook of young dancers and their inspiring stories, photographed in beautiful and unique locations."/>
    <n v="2000"/>
    <n v="3211"/>
    <x v="0"/>
    <x v="5"/>
    <s v="CAD"/>
    <n v="1482943740"/>
    <n v="1481129340"/>
    <b v="0"/>
    <n v="85"/>
    <b v="1"/>
    <s v="photography/photobooks"/>
    <x v="91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x v="919"/>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x v="920"/>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x v="921"/>
    <n v="89.242424242424249"/>
    <x v="8"/>
    <x v="20"/>
  </r>
  <r>
    <n v="1192"/>
    <s v="Other Worlds - A Make 100 Project"/>
    <s v="A macro landscape photography art book &amp; limited edition prints. A Make 100 project."/>
    <n v="100"/>
    <n v="290"/>
    <x v="0"/>
    <x v="1"/>
    <s v="GBP"/>
    <n v="1486814978"/>
    <n v="1484222978"/>
    <b v="0"/>
    <n v="15"/>
    <b v="1"/>
    <s v="photography/photobooks"/>
    <x v="922"/>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x v="925"/>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x v="929"/>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n v="32.34375"/>
    <x v="8"/>
    <x v="20"/>
  </r>
  <r>
    <n v="1207"/>
    <s v="ITALIANA"/>
    <s v="A humanistic photo book about ancestral &amp; post-modern Italy."/>
    <n v="16700"/>
    <n v="17396"/>
    <x v="0"/>
    <x v="13"/>
    <s v="EUR"/>
    <n v="1459418400"/>
    <n v="1456827573"/>
    <b v="0"/>
    <n v="141"/>
    <b v="1"/>
    <s v="photography/photobooks"/>
    <x v="936"/>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n v="138.2608695652174"/>
    <x v="8"/>
    <x v="20"/>
  </r>
  <r>
    <n v="1210"/>
    <s v="Det Andra GÃ¶teborg"/>
    <s v="En fotobok om livet i det enda andra GÃ¶teborg i vÃ¤rlden"/>
    <n v="20000"/>
    <n v="50863"/>
    <x v="0"/>
    <x v="11"/>
    <s v="SEK"/>
    <n v="1433106000"/>
    <n v="1431124572"/>
    <b v="0"/>
    <n v="103"/>
    <b v="1"/>
    <s v="photography/photobooks"/>
    <x v="939"/>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x v="940"/>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n v="71.592003642987251"/>
    <x v="8"/>
    <x v="20"/>
  </r>
  <r>
    <n v="1216"/>
    <s v="In Training: a book of Bonsai photographs"/>
    <s v="A fine art photography book taking a new look at the art of bonsai."/>
    <n v="14000"/>
    <n v="20398"/>
    <x v="0"/>
    <x v="0"/>
    <s v="USD"/>
    <n v="1443826980"/>
    <n v="1441032457"/>
    <b v="0"/>
    <n v="222"/>
    <b v="1"/>
    <s v="photography/photobooks"/>
    <x v="945"/>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x v="947"/>
    <n v="174.2134831460674"/>
    <x v="8"/>
    <x v="20"/>
  </r>
  <r>
    <n v="1219"/>
    <s v="The Box"/>
    <s v="The Box is a fine art book of Ron Amato's innovative and seductive photography project."/>
    <n v="16350"/>
    <n v="26024"/>
    <x v="0"/>
    <x v="0"/>
    <s v="USD"/>
    <n v="1476961513"/>
    <n v="1474369513"/>
    <b v="0"/>
    <n v="253"/>
    <b v="1"/>
    <s v="photography/photobooks"/>
    <x v="948"/>
    <n v="102.86166007905139"/>
    <x v="8"/>
    <x v="20"/>
  </r>
  <r>
    <n v="1220"/>
    <s v="All The People"/>
    <s v="A beautiful photo art book of portraits and conversations with people that may expand your idea of gender."/>
    <n v="15000"/>
    <n v="15565"/>
    <x v="0"/>
    <x v="12"/>
    <s v="EUR"/>
    <n v="1440515112"/>
    <n v="1437923112"/>
    <b v="0"/>
    <n v="140"/>
    <b v="1"/>
    <s v="photography/photobooks"/>
    <x v="949"/>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n v="23.796213592233013"/>
    <x v="8"/>
    <x v="20"/>
  </r>
  <r>
    <n v="1222"/>
    <s v="Project Pilgrim"/>
    <s v="Project Pilgrim is my effort to work towards normalizing mental health."/>
    <n v="4000"/>
    <n v="11215"/>
    <x v="0"/>
    <x v="5"/>
    <s v="CAD"/>
    <n v="1459483200"/>
    <n v="1456852647"/>
    <b v="0"/>
    <n v="138"/>
    <b v="1"/>
    <s v="photography/photobooks"/>
    <x v="951"/>
    <n v="81.268115942028984"/>
    <x v="8"/>
    <x v="20"/>
  </r>
  <r>
    <n v="1223"/>
    <s v="YOSEMITE PEOPLE"/>
    <s v="A photography book focusing on the people rather than the nature at Yosemite National Park."/>
    <n v="19800"/>
    <n v="22197"/>
    <x v="0"/>
    <x v="0"/>
    <s v="USD"/>
    <n v="1478754909"/>
    <n v="1476159309"/>
    <b v="0"/>
    <n v="191"/>
    <b v="1"/>
    <s v="photography/photobooks"/>
    <x v="952"/>
    <n v="116.21465968586388"/>
    <x v="8"/>
    <x v="20"/>
  </r>
  <r>
    <n v="1224"/>
    <s v="&quot;I Dreamed Last Night&quot; Album (Canceled)"/>
    <s v="Modern Celtic influenced CD.  Help me finish what I started before the stroke."/>
    <n v="15000"/>
    <n v="1060"/>
    <x v="1"/>
    <x v="0"/>
    <s v="USD"/>
    <n v="1402060302"/>
    <n v="1396876302"/>
    <b v="0"/>
    <n v="18"/>
    <b v="0"/>
    <s v="music/world music"/>
    <x v="95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n v="35"/>
    <x v="4"/>
    <x v="21"/>
  </r>
  <r>
    <n v="1236"/>
    <s v="&quot;Volando&quot; CD Release (Canceled)"/>
    <s v="Raising money to give the musicians their due."/>
    <n v="2500"/>
    <n v="0"/>
    <x v="1"/>
    <x v="0"/>
    <s v="USD"/>
    <n v="1343491200"/>
    <n v="1342801164"/>
    <b v="0"/>
    <n v="0"/>
    <b v="0"/>
    <s v="music/world music"/>
    <x v="109"/>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n v="59.333333333333336"/>
    <x v="4"/>
    <x v="21"/>
  </r>
  <r>
    <n v="1239"/>
    <s v="Help Calmenco! finance new CD and Tour (Canceled)"/>
    <s v="Please consider helping us with our new CD and Riverdance Tour"/>
    <n v="2500"/>
    <n v="0"/>
    <x v="1"/>
    <x v="0"/>
    <s v="USD"/>
    <n v="1325804767"/>
    <n v="1323212767"/>
    <b v="0"/>
    <n v="0"/>
    <b v="0"/>
    <s v="music/world music"/>
    <x v="109"/>
    <e v="#DIV/0!"/>
    <x v="4"/>
    <x v="21"/>
  </r>
  <r>
    <n v="1240"/>
    <s v="Message of Peace, Love &amp; Unity (Canceled)"/>
    <s v="Sharing positive vibes of Peace, Love &amp; Unity with the World through conscious Reggae Music!"/>
    <n v="8000"/>
    <n v="241"/>
    <x v="1"/>
    <x v="0"/>
    <s v="USD"/>
    <n v="1373665860"/>
    <n v="1368579457"/>
    <b v="0"/>
    <n v="8"/>
    <b v="0"/>
    <s v="music/world music"/>
    <x v="961"/>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x v="96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x v="965"/>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n v="75.483870967741936"/>
    <x v="4"/>
    <x v="11"/>
  </r>
  <r>
    <n v="1247"/>
    <s v="BRAIN DEAD to record debut EP with SLAYER producer!"/>
    <s v="BRAIN DEAD is going to record their debut EP and they need your help, Bozos!"/>
    <n v="3500"/>
    <n v="4275"/>
    <x v="0"/>
    <x v="0"/>
    <s v="USD"/>
    <n v="1367823655"/>
    <n v="1365231655"/>
    <b v="1"/>
    <n v="50"/>
    <b v="1"/>
    <s v="music/rock"/>
    <x v="968"/>
    <n v="85.5"/>
    <x v="4"/>
    <x v="11"/>
  </r>
  <r>
    <n v="1248"/>
    <s v="The Vandies // Full length album!"/>
    <s v="The Vandies make pop rock in glorious Portland, Oregon. Help us fund our first full length album!"/>
    <n v="2500"/>
    <n v="3791"/>
    <x v="0"/>
    <x v="0"/>
    <s v="USD"/>
    <n v="1402642740"/>
    <n v="1399563953"/>
    <b v="1"/>
    <n v="59"/>
    <b v="1"/>
    <s v="music/rock"/>
    <x v="96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x v="970"/>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n v="118.2007874015748"/>
    <x v="4"/>
    <x v="11"/>
  </r>
  <r>
    <n v="1251"/>
    <s v="Jack Oblivian Harlan t Bobo Limes european tour"/>
    <s v="A tour of europe with 3 memphis artist, Jack Oblivian, Harlan T Bobo and Shawn Cripps."/>
    <n v="6000"/>
    <n v="6108"/>
    <x v="0"/>
    <x v="0"/>
    <s v="USD"/>
    <n v="1316979167"/>
    <n v="1311795167"/>
    <b v="1"/>
    <n v="74"/>
    <b v="1"/>
    <s v="music/rock"/>
    <x v="97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x v="974"/>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x v="975"/>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x v="979"/>
    <n v="38.175462686567165"/>
    <x v="4"/>
    <x v="11"/>
  </r>
  <r>
    <n v="1259"/>
    <s v="Help Falling From One complete their CD!!!"/>
    <s v="Falling From One is currently in the studio recording their first CD and they need your help!"/>
    <n v="2500"/>
    <n v="2606"/>
    <x v="0"/>
    <x v="0"/>
    <s v="USD"/>
    <n v="1402286340"/>
    <n v="1399504664"/>
    <b v="1"/>
    <n v="96"/>
    <b v="1"/>
    <s v="music/rock"/>
    <x v="980"/>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n v="50.689189189189186"/>
    <x v="4"/>
    <x v="11"/>
  </r>
  <r>
    <n v="1261"/>
    <s v="The Puget EP's Vinyl Release"/>
    <s v="We just recorded a stellar EP and we're trying to put it out on vinyl.  Can you help these punx out?"/>
    <n v="2000"/>
    <n v="2025"/>
    <x v="0"/>
    <x v="0"/>
    <s v="USD"/>
    <n v="1390983227"/>
    <n v="1388391227"/>
    <b v="1"/>
    <n v="52"/>
    <b v="1"/>
    <s v="music/rock"/>
    <x v="982"/>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n v="77.638095238095232"/>
    <x v="4"/>
    <x v="11"/>
  </r>
  <r>
    <n v="1263"/>
    <s v="New Tropic Bombs EP ~ &quot;Return to Bomber Bay&quot;"/>
    <s v="A fresh batch of chaos from Toledo, Ohio's reggae-rockers, Tropic Bombs!"/>
    <n v="1500"/>
    <n v="1785"/>
    <x v="0"/>
    <x v="0"/>
    <s v="USD"/>
    <n v="1396054800"/>
    <n v="1393034470"/>
    <b v="1"/>
    <n v="41"/>
    <b v="1"/>
    <s v="music/rock"/>
    <x v="984"/>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n v="63.184393939393942"/>
    <x v="4"/>
    <x v="11"/>
  </r>
  <r>
    <n v="1266"/>
    <s v="Sensory Station's First EP"/>
    <s v="We are looking to record our first EP produced by Aaron Harris (ISIS/Palms) at Studio West."/>
    <n v="9500"/>
    <n v="9545"/>
    <x v="0"/>
    <x v="0"/>
    <s v="USD"/>
    <n v="1389474145"/>
    <n v="1386882145"/>
    <b v="1"/>
    <n v="50"/>
    <b v="1"/>
    <s v="music/rock"/>
    <x v="98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x v="988"/>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x v="990"/>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x v="991"/>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x v="993"/>
    <n v="62.522107969151669"/>
    <x v="4"/>
    <x v="11"/>
  </r>
  <r>
    <n v="1276"/>
    <s v="MR. DREAM GOES TO JAIL"/>
    <s v="Sponsor this Brooklyn punk band's debut seven-inch, MR. DREAM GOES TO JAIL."/>
    <n v="3000"/>
    <n v="3132.63"/>
    <x v="0"/>
    <x v="0"/>
    <s v="USD"/>
    <n v="1251777600"/>
    <n v="1247504047"/>
    <b v="1"/>
    <n v="68"/>
    <b v="1"/>
    <s v="music/rock"/>
    <x v="99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x v="998"/>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x v="59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n v="67.671532846715323"/>
    <x v="4"/>
    <x v="11"/>
  </r>
  <r>
    <n v="1283"/>
    <s v="Sketching In Stereo 3rd Album!"/>
    <s v="Our 3rd album is halfway complete, but we need your help to record, mix and master the final product!"/>
    <n v="1000"/>
    <n v="2110.5"/>
    <x v="0"/>
    <x v="0"/>
    <s v="USD"/>
    <n v="1362974400"/>
    <n v="1360948389"/>
    <b v="1"/>
    <n v="22"/>
    <b v="1"/>
    <s v="music/rock"/>
    <x v="1000"/>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x v="50"/>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x v="1001"/>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x v="1002"/>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n v="65.868852459016395"/>
    <x v="1"/>
    <x v="6"/>
  </r>
  <r>
    <n v="1289"/>
    <s v="No Brains for Dinner"/>
    <s v="A chilling original Edwardian Comedy of errors and foolishness made for the Patrick Henry College stage."/>
    <n v="1500"/>
    <n v="1876"/>
    <x v="0"/>
    <x v="0"/>
    <s v="USD"/>
    <n v="1483499645"/>
    <n v="1480907645"/>
    <b v="0"/>
    <n v="52"/>
    <b v="1"/>
    <s v="theater/plays"/>
    <x v="1005"/>
    <n v="36.07692307692308"/>
    <x v="1"/>
    <x v="6"/>
  </r>
  <r>
    <n v="1290"/>
    <s v="I Died... I Came Back, ... Whatever"/>
    <s v="Sometimes your Heart has to STOP for your Life to START."/>
    <n v="3500"/>
    <n v="3800"/>
    <x v="0"/>
    <x v="0"/>
    <s v="USD"/>
    <n v="1429772340"/>
    <n v="1427121931"/>
    <b v="0"/>
    <n v="86"/>
    <b v="1"/>
    <s v="theater/plays"/>
    <x v="100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x v="1007"/>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x v="1008"/>
    <n v="127.79166666666667"/>
    <x v="1"/>
    <x v="6"/>
  </r>
  <r>
    <n v="1294"/>
    <s v="HELMER'S LOO"/>
    <s v="We have an award-winning Danish play, now we just need a bathroom set to perform it in. Spend a penny to help us build the set!"/>
    <n v="500"/>
    <n v="610"/>
    <x v="0"/>
    <x v="1"/>
    <s v="GBP"/>
    <n v="1445252400"/>
    <n v="1443696797"/>
    <b v="0"/>
    <n v="22"/>
    <b v="1"/>
    <s v="theater/plays"/>
    <x v="1009"/>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x v="1013"/>
    <n v="63.424242424242422"/>
    <x v="1"/>
    <x v="6"/>
  </r>
  <r>
    <n v="1299"/>
    <s v="The (out)Siders Project"/>
    <s v="A new work inspired by the classic novel and created by Dallas teens under the direction of professional artists."/>
    <n v="3500"/>
    <n v="4340"/>
    <x v="0"/>
    <x v="0"/>
    <s v="USD"/>
    <n v="1436902359"/>
    <n v="1434310359"/>
    <b v="0"/>
    <n v="32"/>
    <b v="1"/>
    <s v="theater/plays"/>
    <x v="101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x v="920"/>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x v="101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x v="31"/>
    <n v="50"/>
    <x v="1"/>
    <x v="6"/>
  </r>
  <r>
    <n v="1303"/>
    <s v="Forward Arena Theatre Company: Summer Season"/>
    <s v="Groundbreaking queer theatre."/>
    <n v="3500"/>
    <n v="4559.13"/>
    <x v="0"/>
    <x v="1"/>
    <s v="GBP"/>
    <n v="1469962800"/>
    <n v="1468578920"/>
    <b v="0"/>
    <n v="108"/>
    <b v="1"/>
    <s v="theater/plays"/>
    <x v="10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n v="201.60393258426967"/>
    <x v="2"/>
    <x v="8"/>
  </r>
  <r>
    <n v="1307"/>
    <s v="VR Card - Customized Virtual Reality Viewer (Canceled)"/>
    <s v="Get VR to Everyone with Mailable, Ready to Use Viewers"/>
    <n v="50000"/>
    <n v="5757"/>
    <x v="1"/>
    <x v="0"/>
    <s v="USD"/>
    <n v="1455710679"/>
    <n v="1453118679"/>
    <b v="0"/>
    <n v="45"/>
    <b v="0"/>
    <s v="technology/wearables"/>
    <x v="1020"/>
    <n v="127.93333333333334"/>
    <x v="2"/>
    <x v="8"/>
  </r>
  <r>
    <n v="1308"/>
    <s v="Boost Band: Wristband Phone Charger (Canceled)"/>
    <s v="Boost Band, a wristband that charges any device"/>
    <n v="10000"/>
    <n v="1136"/>
    <x v="1"/>
    <x v="0"/>
    <s v="USD"/>
    <n v="1475937812"/>
    <n v="1472481812"/>
    <b v="0"/>
    <n v="38"/>
    <b v="0"/>
    <s v="technology/wearables"/>
    <x v="1021"/>
    <n v="29.894736842105264"/>
    <x v="2"/>
    <x v="8"/>
  </r>
  <r>
    <n v="1309"/>
    <s v="CORE : Roam (Canceled)"/>
    <s v="Wicked fun and built for excitement, CORE is the safest and most versatile speaker you've ever worn."/>
    <n v="11500"/>
    <n v="12879"/>
    <x v="1"/>
    <x v="0"/>
    <s v="USD"/>
    <n v="1444943468"/>
    <n v="1441919468"/>
    <b v="0"/>
    <n v="35"/>
    <b v="0"/>
    <s v="technology/wearables"/>
    <x v="1022"/>
    <n v="367.97142857142859"/>
    <x v="2"/>
    <x v="8"/>
  </r>
  <r>
    <n v="1310"/>
    <s v="k5-jkt.by kiger (Canceled)"/>
    <s v="An essential hoodie that holds all sized smart phones and keep your headphone wires tangle free."/>
    <n v="20000"/>
    <n v="3100"/>
    <x v="1"/>
    <x v="0"/>
    <s v="USD"/>
    <n v="1471622450"/>
    <n v="1467734450"/>
    <b v="0"/>
    <n v="24"/>
    <b v="0"/>
    <s v="technology/wearables"/>
    <x v="1023"/>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n v="800.7"/>
    <x v="2"/>
    <x v="8"/>
  </r>
  <r>
    <n v="1312"/>
    <s v="GoSolo Hat for GoPro (Canceled)"/>
    <s v="People loved the original Black and Gray GoSolo hats and asked for more. So we received sample for 3 more colors!"/>
    <n v="4600"/>
    <n v="28"/>
    <x v="1"/>
    <x v="0"/>
    <s v="USD"/>
    <n v="1429375922"/>
    <n v="1426783922"/>
    <b v="0"/>
    <n v="1"/>
    <b v="0"/>
    <s v="technology/wearables"/>
    <x v="1025"/>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x v="1028"/>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x v="102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x v="104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n v="66.066666666666663"/>
    <x v="2"/>
    <x v="8"/>
  </r>
  <r>
    <n v="1339"/>
    <s v="Linkoo (Canceled)"/>
    <s v="World's Smallest customizable Phone &amp; GPS Watch for kids !"/>
    <n v="50000"/>
    <n v="3317"/>
    <x v="1"/>
    <x v="0"/>
    <s v="USD"/>
    <n v="1418056315"/>
    <n v="1414164715"/>
    <b v="0"/>
    <n v="37"/>
    <b v="0"/>
    <s v="technology/wearables"/>
    <x v="1050"/>
    <n v="89.648648648648646"/>
    <x v="2"/>
    <x v="8"/>
  </r>
  <r>
    <n v="1340"/>
    <s v="Glass Designs (Canceled)"/>
    <s v="I would like to make nicer, more stylish looking frames for the Google Glass using 3D printing technology."/>
    <n v="1680"/>
    <n v="0"/>
    <x v="1"/>
    <x v="0"/>
    <s v="USD"/>
    <n v="1408112253"/>
    <n v="1405520253"/>
    <b v="0"/>
    <n v="0"/>
    <b v="0"/>
    <s v="technology/wearables"/>
    <x v="109"/>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x v="1055"/>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n v="66.698717948717942"/>
    <x v="3"/>
    <x v="9"/>
  </r>
  <r>
    <n v="1351"/>
    <s v="Purpose: Your Journey To Find Meaning"/>
    <s v="Discover your purpose, live a more fulfilling life, leave a positive footprint on society."/>
    <n v="20000"/>
    <n v="20253"/>
    <x v="0"/>
    <x v="0"/>
    <s v="USD"/>
    <n v="1455299144"/>
    <n v="1452707144"/>
    <b v="0"/>
    <n v="120"/>
    <b v="1"/>
    <s v="publishing/nonfiction"/>
    <x v="1060"/>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x v="1066"/>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x v="10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n v="40.210526315789473"/>
    <x v="3"/>
    <x v="9"/>
  </r>
  <r>
    <n v="1360"/>
    <s v="So Bad, It's Good! - A Book of Bad Movies"/>
    <s v="So Bad, It's Good! is a guide to finding the best films for your bad movie night."/>
    <n v="1500"/>
    <n v="2598"/>
    <x v="0"/>
    <x v="0"/>
    <s v="USD"/>
    <n v="1343943420"/>
    <n v="1341524220"/>
    <b v="0"/>
    <n v="81"/>
    <b v="1"/>
    <s v="publishing/nonfiction"/>
    <x v="1069"/>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x v="107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n v="81.739130434782609"/>
    <x v="4"/>
    <x v="11"/>
  </r>
  <r>
    <n v="1366"/>
    <s v="Kick It! A Tribute to the A.K.s"/>
    <s v="A musical memorial for Alexi Petersen."/>
    <n v="7500"/>
    <n v="9486.69"/>
    <x v="0"/>
    <x v="0"/>
    <s v="USD"/>
    <n v="1417049663"/>
    <n v="1413158063"/>
    <b v="0"/>
    <n v="147"/>
    <b v="1"/>
    <s v="music/rock"/>
    <x v="1074"/>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x v="1075"/>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x v="1076"/>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n v="83.967068965517228"/>
    <x v="4"/>
    <x v="11"/>
  </r>
  <r>
    <n v="1370"/>
    <s v="Food On You presents Baby's First Parental Advisory"/>
    <s v="Songs about the first year of parenthood, often inappropriate for children"/>
    <n v="1500"/>
    <n v="1555"/>
    <x v="0"/>
    <x v="0"/>
    <s v="USD"/>
    <n v="1381881890"/>
    <n v="1380585890"/>
    <b v="0"/>
    <n v="20"/>
    <b v="1"/>
    <s v="music/rock"/>
    <x v="1078"/>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n v="107.07142857142857"/>
    <x v="4"/>
    <x v="11"/>
  </r>
  <r>
    <n v="1372"/>
    <s v="Ted Lukas &amp; the Misled new CD - &quot;FEED&quot;"/>
    <s v="Please help us raise funds to press our new CD!"/>
    <n v="500"/>
    <n v="620"/>
    <x v="0"/>
    <x v="0"/>
    <s v="USD"/>
    <n v="1342115132"/>
    <n v="1339523132"/>
    <b v="0"/>
    <n v="16"/>
    <b v="1"/>
    <s v="music/rock"/>
    <x v="1014"/>
    <n v="38.75"/>
    <x v="4"/>
    <x v="11"/>
  </r>
  <r>
    <n v="1373"/>
    <s v="Broccoli Samurai: Tour Van or Bust!"/>
    <s v="Help Broccoli Samurai raise money to get a new van and continue bringing you the jams!"/>
    <n v="10000"/>
    <n v="10501"/>
    <x v="0"/>
    <x v="0"/>
    <s v="USD"/>
    <n v="1483138233"/>
    <n v="1480546233"/>
    <b v="0"/>
    <n v="52"/>
    <b v="1"/>
    <s v="music/rock"/>
    <x v="1080"/>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n v="62.871559633027523"/>
    <x v="4"/>
    <x v="11"/>
  </r>
  <r>
    <n v="1376"/>
    <s v="Dead Pirates / HIGHMARE LP 2nd pressing"/>
    <s v="Dead Pirates are planning a second pressing of HIGHMARE LP, who wants one ?"/>
    <n v="3700"/>
    <n v="9342"/>
    <x v="0"/>
    <x v="1"/>
    <s v="GBP"/>
    <n v="1480784606"/>
    <n v="1478189006"/>
    <b v="0"/>
    <n v="168"/>
    <b v="1"/>
    <s v="music/rock"/>
    <x v="1083"/>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x v="1084"/>
    <n v="48.70967741935484"/>
    <x v="4"/>
    <x v="11"/>
  </r>
  <r>
    <n v="1378"/>
    <s v="SIX BY SEVEN"/>
    <s v="A psychedelic post rock masterpiece!"/>
    <n v="2000"/>
    <n v="4067"/>
    <x v="0"/>
    <x v="1"/>
    <s v="GBP"/>
    <n v="1470075210"/>
    <n v="1468779210"/>
    <b v="0"/>
    <n v="133"/>
    <b v="1"/>
    <s v="music/rock"/>
    <x v="1085"/>
    <n v="30.578947368421051"/>
    <x v="4"/>
    <x v="11"/>
  </r>
  <r>
    <n v="1379"/>
    <s v="J. Walter Makes a Record"/>
    <s v="---------The long-awaited debut full-length from Justin Ruddy--------"/>
    <n v="10000"/>
    <n v="11160"/>
    <x v="0"/>
    <x v="0"/>
    <s v="USD"/>
    <n v="1433504876"/>
    <n v="1430912876"/>
    <b v="0"/>
    <n v="151"/>
    <b v="1"/>
    <s v="music/rock"/>
    <x v="1086"/>
    <n v="73.907284768211923"/>
    <x v="4"/>
    <x v="11"/>
  </r>
  <r>
    <n v="1380"/>
    <s v="BARNFEST 2015"/>
    <s v="A DIY MUSIC FESTIVAL FROM ST. LOUIS MO! Bands make their own festival, help make it legit!"/>
    <n v="25"/>
    <n v="106"/>
    <x v="0"/>
    <x v="0"/>
    <s v="USD"/>
    <n v="1433815200"/>
    <n v="1431886706"/>
    <b v="0"/>
    <n v="5"/>
    <b v="1"/>
    <s v="music/rock"/>
    <x v="1087"/>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n v="73.356164383561648"/>
    <x v="4"/>
    <x v="11"/>
  </r>
  <r>
    <n v="1382"/>
    <s v="The Floorwalkers New Album!"/>
    <s v="We're making a new record -- independently! We've got some great new songs we're really excited to bring to you!"/>
    <n v="8000"/>
    <n v="8349"/>
    <x v="0"/>
    <x v="0"/>
    <s v="USD"/>
    <n v="1367867536"/>
    <n v="1365275536"/>
    <b v="0"/>
    <n v="148"/>
    <b v="1"/>
    <s v="music/rock"/>
    <x v="1089"/>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x v="1092"/>
    <n v="65.914104477611943"/>
    <x v="4"/>
    <x v="11"/>
  </r>
  <r>
    <n v="1386"/>
    <s v="MALTESE CROSS: The First Album"/>
    <s v="We are a classic hard rock/heavy metal band just trying to keep rock alive!"/>
    <n v="400"/>
    <n v="875"/>
    <x v="0"/>
    <x v="0"/>
    <s v="USD"/>
    <n v="1438183889"/>
    <n v="1435591889"/>
    <b v="0"/>
    <n v="14"/>
    <b v="1"/>
    <s v="music/rock"/>
    <x v="1093"/>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x v="1094"/>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n v="60.181874999999998"/>
    <x v="4"/>
    <x v="11"/>
  </r>
  <r>
    <n v="1389"/>
    <s v="Pre-order DANCEHALL's first record!!!"/>
    <s v="Help fund the pressing of DANCEHALL's first record by pre-ordering it in advance!!!"/>
    <n v="500"/>
    <n v="727"/>
    <x v="0"/>
    <x v="1"/>
    <s v="GBP"/>
    <n v="1471087957"/>
    <n v="1468495957"/>
    <b v="0"/>
    <n v="34"/>
    <b v="1"/>
    <s v="music/rock"/>
    <x v="663"/>
    <n v="21.382352941176471"/>
    <x v="4"/>
    <x v="11"/>
  </r>
  <r>
    <n v="1390"/>
    <s v="New Music Video/Artist Development"/>
    <s v="Breakout Artist Management will be working with us on a brand new music video and we need your help!"/>
    <n v="2800"/>
    <n v="3055"/>
    <x v="0"/>
    <x v="0"/>
    <s v="USD"/>
    <n v="1430154720"/>
    <n v="1427224606"/>
    <b v="0"/>
    <n v="19"/>
    <b v="1"/>
    <s v="music/rock"/>
    <x v="1096"/>
    <n v="160.78947368421052"/>
    <x v="4"/>
    <x v="11"/>
  </r>
  <r>
    <n v="1391"/>
    <s v="Rules and Regulations"/>
    <s v="With the money donated through this project we intend on investing in sound equipment for live shows"/>
    <n v="500"/>
    <n v="551"/>
    <x v="0"/>
    <x v="0"/>
    <s v="USD"/>
    <n v="1440219540"/>
    <n v="1436369818"/>
    <b v="0"/>
    <n v="13"/>
    <b v="1"/>
    <s v="music/rock"/>
    <x v="1097"/>
    <n v="42.384615384615387"/>
    <x v="4"/>
    <x v="11"/>
  </r>
  <r>
    <n v="1392"/>
    <s v="Telesomniac's Debut Album"/>
    <s v="Telesomniac is a rock band from Provo, UT releasing their debut album Thirty-One Flashes in the Dark."/>
    <n v="2500"/>
    <n v="2841"/>
    <x v="0"/>
    <x v="0"/>
    <s v="USD"/>
    <n v="1456976586"/>
    <n v="1454298186"/>
    <b v="0"/>
    <n v="104"/>
    <b v="1"/>
    <s v="music/rock"/>
    <x v="1098"/>
    <n v="27.317307692307693"/>
    <x v="4"/>
    <x v="11"/>
  </r>
  <r>
    <n v="1393"/>
    <s v="WolfHunt | Social Commentary Rock Project"/>
    <s v="Rock n' Roll tales of our times"/>
    <n v="10000"/>
    <n v="10235"/>
    <x v="0"/>
    <x v="0"/>
    <s v="USD"/>
    <n v="1470068523"/>
    <n v="1467476523"/>
    <b v="0"/>
    <n v="52"/>
    <b v="1"/>
    <s v="music/rock"/>
    <x v="1099"/>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n v="53.882352941176471"/>
    <x v="4"/>
    <x v="11"/>
  </r>
  <r>
    <n v="1395"/>
    <s v="Quiet Oaks Full Length Album"/>
    <s v="Help Quiet Oaks record their debut album!!!"/>
    <n v="3500"/>
    <n v="3916"/>
    <x v="0"/>
    <x v="0"/>
    <s v="USD"/>
    <n v="1484430481"/>
    <n v="1481838481"/>
    <b v="0"/>
    <n v="82"/>
    <b v="1"/>
    <s v="music/rock"/>
    <x v="1101"/>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x v="110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n v="48.2"/>
    <x v="3"/>
    <x v="22"/>
  </r>
  <r>
    <n v="1405"/>
    <s v="The Bible translated into Emoticons"/>
    <s v="Will more people read the Bible if it were translated into Emoticons?"/>
    <n v="25000"/>
    <n v="105"/>
    <x v="2"/>
    <x v="0"/>
    <s v="USD"/>
    <n v="1417195201"/>
    <n v="1414599601"/>
    <b v="1"/>
    <n v="17"/>
    <b v="0"/>
    <s v="publishing/translations"/>
    <x v="714"/>
    <n v="6.1764705882352944"/>
    <x v="3"/>
    <x v="22"/>
  </r>
  <r>
    <n v="1406"/>
    <s v="Man Down! Translation project"/>
    <s v="The White coat and the battle dress uniform"/>
    <n v="12000"/>
    <n v="15"/>
    <x v="2"/>
    <x v="13"/>
    <s v="EUR"/>
    <n v="1449914400"/>
    <n v="1445336607"/>
    <b v="0"/>
    <n v="3"/>
    <b v="0"/>
    <s v="publishing/translations"/>
    <x v="41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x v="11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x v="418"/>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n v="44.5"/>
    <x v="3"/>
    <x v="22"/>
  </r>
  <r>
    <n v="1420"/>
    <s v="Shakespeare in the Hood - Romeo and Juliet"/>
    <s v="Help me butcher Shakespeare in a satirical fashion."/>
    <n v="110"/>
    <n v="3"/>
    <x v="2"/>
    <x v="0"/>
    <s v="USD"/>
    <n v="1467129686"/>
    <n v="1464969686"/>
    <b v="0"/>
    <n v="3"/>
    <b v="0"/>
    <s v="publishing/translations"/>
    <x v="1116"/>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n v="100"/>
    <x v="3"/>
    <x v="22"/>
  </r>
  <r>
    <n v="1424"/>
    <s v="Subway Mantras"/>
    <s v="A short book of practical mantras that can be used every day of the week. Mantras are cogwheels of universal engines."/>
    <n v="7500"/>
    <n v="1527"/>
    <x v="2"/>
    <x v="0"/>
    <s v="USD"/>
    <n v="1479233602"/>
    <n v="1478106802"/>
    <b v="0"/>
    <n v="14"/>
    <b v="0"/>
    <s v="publishing/translations"/>
    <x v="1117"/>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e v="#DIV/0!"/>
    <x v="3"/>
    <x v="22"/>
  </r>
  <r>
    <n v="1427"/>
    <s v="WHAT CAN I DO?..."/>
    <s v="The book with advices that can save many lives._x000a_You will find here many case studies, extreme situations and solutions."/>
    <n v="5000"/>
    <n v="419"/>
    <x v="2"/>
    <x v="12"/>
    <s v="EUR"/>
    <n v="1474230385"/>
    <n v="1471638385"/>
    <b v="0"/>
    <n v="4"/>
    <b v="0"/>
    <s v="publishing/translations"/>
    <x v="111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n v="15"/>
    <x v="3"/>
    <x v="22"/>
  </r>
  <r>
    <n v="1429"/>
    <s v="10 P.M."/>
    <s v="A guy in his 30's tries to live his &quot;American Dream&quot;, but quickly it turns into a nightmare. (A Novel)"/>
    <n v="10000"/>
    <n v="0"/>
    <x v="2"/>
    <x v="0"/>
    <s v="USD"/>
    <n v="1428629242"/>
    <n v="1426037242"/>
    <b v="0"/>
    <n v="0"/>
    <b v="0"/>
    <s v="publishing/translations"/>
    <x v="109"/>
    <e v="#DIV/0!"/>
    <x v="3"/>
    <x v="22"/>
  </r>
  <r>
    <n v="1430"/>
    <s v="Esoteric Project Management"/>
    <s v="Profesional translation and publishing of the book on unique synthesis of project management and meditation"/>
    <n v="5000"/>
    <n v="403"/>
    <x v="2"/>
    <x v="0"/>
    <s v="USD"/>
    <n v="1419017488"/>
    <n v="1416339088"/>
    <b v="0"/>
    <n v="5"/>
    <b v="0"/>
    <s v="publishing/translations"/>
    <x v="1119"/>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x v="109"/>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x v="112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x v="37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e v="#DIV/0!"/>
    <x v="3"/>
    <x v="22"/>
  </r>
  <r>
    <n v="1444"/>
    <s v="Expand the MillionairesLetter in the US Market!"/>
    <s v="We as a successfull german stock market newsletter publisher want expand in the US market!"/>
    <n v="4950"/>
    <n v="0"/>
    <x v="2"/>
    <x v="12"/>
    <s v="EUR"/>
    <n v="1442091462"/>
    <n v="1436907462"/>
    <b v="0"/>
    <n v="0"/>
    <b v="0"/>
    <s v="publishing/translations"/>
    <x v="109"/>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e v="#DIV/0!"/>
    <x v="3"/>
    <x v="22"/>
  </r>
  <r>
    <n v="1447"/>
    <s v="Indian Language Dictionary"/>
    <s v="I'm creating a dictionary of multiple Indian languages."/>
    <n v="500000"/>
    <n v="75"/>
    <x v="2"/>
    <x v="0"/>
    <s v="USD"/>
    <n v="1467999134"/>
    <n v="1465407134"/>
    <b v="0"/>
    <n v="3"/>
    <b v="0"/>
    <s v="publishing/translations"/>
    <x v="1128"/>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n v="1"/>
    <x v="3"/>
    <x v="22"/>
  </r>
  <r>
    <n v="1451"/>
    <s v="Modern Literal Torah Translation (Canceled)"/>
    <s v="Modern Literal Translation of the Torah in English and Russian with sub-linear and interlinear layout."/>
    <n v="18950"/>
    <n v="2"/>
    <x v="1"/>
    <x v="0"/>
    <s v="USD"/>
    <n v="1416355259"/>
    <n v="1413759659"/>
    <b v="0"/>
    <n v="2"/>
    <b v="0"/>
    <s v="publishing/translations"/>
    <x v="1130"/>
    <n v="1"/>
    <x v="3"/>
    <x v="22"/>
  </r>
  <r>
    <n v="1452"/>
    <s v="The Judo Preservation Project (Canceled)"/>
    <s v="I am gathering rare, out-of-print Judo books for preservation, translation and sharing."/>
    <n v="14000"/>
    <n v="0"/>
    <x v="1"/>
    <x v="0"/>
    <s v="USD"/>
    <n v="1406566363"/>
    <n v="1403974363"/>
    <b v="0"/>
    <n v="0"/>
    <b v="0"/>
    <s v="publishing/translations"/>
    <x v="109"/>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n v="225"/>
    <x v="3"/>
    <x v="22"/>
  </r>
  <r>
    <n v="1456"/>
    <s v="Sometimes you don't need love (Canceled)"/>
    <s v="English Version of my auto-published novel"/>
    <n v="5000"/>
    <n v="145"/>
    <x v="1"/>
    <x v="13"/>
    <s v="EUR"/>
    <n v="1483459365"/>
    <n v="1480867365"/>
    <b v="0"/>
    <n v="3"/>
    <b v="0"/>
    <s v="publishing/translations"/>
    <x v="1132"/>
    <n v="48.333333333333336"/>
    <x v="3"/>
    <x v="22"/>
  </r>
  <r>
    <n v="1457"/>
    <s v="Hey! I&quot;m not invisable, I am Just Old (Canceled)"/>
    <s v="Age is more than just a number, I hope your younger than you feel."/>
    <n v="6000"/>
    <n v="0"/>
    <x v="1"/>
    <x v="0"/>
    <s v="USD"/>
    <n v="1447281044"/>
    <n v="1444685444"/>
    <b v="0"/>
    <n v="0"/>
    <b v="0"/>
    <s v="publishing/translations"/>
    <x v="109"/>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x v="109"/>
    <e v="#DIV/0!"/>
    <x v="3"/>
    <x v="22"/>
  </r>
  <r>
    <n v="1460"/>
    <s v="KJV2015 (Canceled)"/>
    <s v="KJV2015 Easier to understand for our kids and family not leaving out one verse or changing a meaning one bit."/>
    <n v="25000000"/>
    <n v="0"/>
    <x v="1"/>
    <x v="0"/>
    <s v="USD"/>
    <n v="1417391100"/>
    <n v="1412371898"/>
    <b v="0"/>
    <n v="0"/>
    <b v="0"/>
    <s v="publishing/translations"/>
    <x v="109"/>
    <e v="#DIV/0!"/>
    <x v="3"/>
    <x v="22"/>
  </r>
  <r>
    <n v="1461"/>
    <s v="Relatively Prime Series 2"/>
    <s v="Series 2 of Relatively Prime, a podcast of stories from the Mathematical Domain"/>
    <n v="15000"/>
    <n v="15186.69"/>
    <x v="0"/>
    <x v="0"/>
    <s v="USD"/>
    <n v="1413849600"/>
    <n v="1410967754"/>
    <b v="1"/>
    <n v="340"/>
    <b v="1"/>
    <s v="publishing/radio &amp; podcasts"/>
    <x v="1133"/>
    <n v="44.66673529411765"/>
    <x v="3"/>
    <x v="23"/>
  </r>
  <r>
    <n v="1462"/>
    <s v="Unbound: Fiction on the Radio"/>
    <s v="A new radio show focused on short fiction produced by Louisville Public Media"/>
    <n v="4000"/>
    <n v="4340.7"/>
    <x v="0"/>
    <x v="0"/>
    <s v="USD"/>
    <n v="1365609271"/>
    <n v="1363017271"/>
    <b v="1"/>
    <n v="150"/>
    <b v="1"/>
    <s v="publishing/radio &amp; podcasts"/>
    <x v="1134"/>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n v="35.44"/>
    <x v="3"/>
    <x v="23"/>
  </r>
  <r>
    <n v="1464"/>
    <s v="Science Studio"/>
    <s v="The Best Science Media on the Web"/>
    <n v="5000"/>
    <n v="8160"/>
    <x v="0"/>
    <x v="0"/>
    <s v="USD"/>
    <n v="1361029958"/>
    <n v="1358437958"/>
    <b v="1"/>
    <n v="234"/>
    <b v="1"/>
    <s v="publishing/radio &amp; podcasts"/>
    <x v="1136"/>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n v="69.598266129032254"/>
    <x v="3"/>
    <x v="23"/>
  </r>
  <r>
    <n v="1467"/>
    <s v="Radio Ambulante"/>
    <s v="We are a new Spanish language podcast telling uniquely Latin American stories."/>
    <n v="40000"/>
    <n v="46032"/>
    <x v="0"/>
    <x v="0"/>
    <s v="USD"/>
    <n v="1332699285"/>
    <n v="1327518885"/>
    <b v="1"/>
    <n v="600"/>
    <b v="1"/>
    <s v="publishing/radio &amp; podcasts"/>
    <x v="113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x v="1141"/>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n v="103.20238095238095"/>
    <x v="3"/>
    <x v="23"/>
  </r>
  <r>
    <n v="1473"/>
    <s v="ONE LOVES ONLY FORM"/>
    <s v="Public Radio Project"/>
    <n v="1500"/>
    <n v="1807.74"/>
    <x v="0"/>
    <x v="0"/>
    <s v="USD"/>
    <n v="1330644639"/>
    <n v="1328052639"/>
    <b v="1"/>
    <n v="47"/>
    <b v="1"/>
    <s v="publishing/radio &amp; podcasts"/>
    <x v="1145"/>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x v="1148"/>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n v="25"/>
    <x v="3"/>
    <x v="10"/>
  </r>
  <r>
    <n v="1484"/>
    <s v="a book called filtered down thru the stars"/>
    <s v="The mussings of an old wizard"/>
    <n v="2000"/>
    <n v="0"/>
    <x v="2"/>
    <x v="0"/>
    <s v="USD"/>
    <n v="1342882260"/>
    <n v="1337834963"/>
    <b v="0"/>
    <n v="0"/>
    <b v="0"/>
    <s v="publishing/fiction"/>
    <x v="109"/>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n v="16"/>
    <x v="3"/>
    <x v="10"/>
  </r>
  <r>
    <n v="1487"/>
    <s v="You Killed Me First"/>
    <s v="A lover becomes an enemy when a line has been crossed. Torn between memories and reality, his mask of sanity is slipping."/>
    <n v="10000"/>
    <n v="0"/>
    <x v="2"/>
    <x v="0"/>
    <s v="USD"/>
    <n v="1470175271"/>
    <n v="1467583271"/>
    <b v="0"/>
    <n v="0"/>
    <b v="0"/>
    <s v="publishing/fiction"/>
    <x v="109"/>
    <e v="#DIV/0!"/>
    <x v="3"/>
    <x v="10"/>
  </r>
  <r>
    <n v="1488"/>
    <s v="Nanolution"/>
    <s v="A blockbuster sci-fi adventure. What would you do if one day your life changed to beyond the imaginable?"/>
    <n v="15000"/>
    <n v="360"/>
    <x v="2"/>
    <x v="2"/>
    <s v="AUD"/>
    <n v="1388928660"/>
    <n v="1386336660"/>
    <b v="0"/>
    <n v="6"/>
    <b v="0"/>
    <s v="publishing/fiction"/>
    <x v="365"/>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x v="115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x v="571"/>
    <n v="15"/>
    <x v="3"/>
    <x v="10"/>
  </r>
  <r>
    <n v="1493"/>
    <s v="The Great Grand Zeppelin Chase"/>
    <s v="Help illustrate the sequel to the bestselling _x000a_The Transylvania Flying Squad of Detectives"/>
    <n v="2400"/>
    <n v="0"/>
    <x v="2"/>
    <x v="0"/>
    <s v="USD"/>
    <n v="1371415675"/>
    <n v="1368823675"/>
    <b v="0"/>
    <n v="0"/>
    <b v="0"/>
    <s v="publishing/fiction"/>
    <x v="109"/>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n v="40.454545454545453"/>
    <x v="3"/>
    <x v="10"/>
  </r>
  <r>
    <n v="1495"/>
    <s v="A Magical Bildungsroman with a Female Heroine"/>
    <s v="The Adventures of Penelope Hawthorne. Part One: The Spellbook of Dracone."/>
    <n v="2000"/>
    <n v="0"/>
    <x v="2"/>
    <x v="0"/>
    <s v="USD"/>
    <n v="1314471431"/>
    <n v="1311879431"/>
    <b v="0"/>
    <n v="0"/>
    <b v="0"/>
    <s v="publishing/fiction"/>
    <x v="109"/>
    <e v="#DIV/0!"/>
    <x v="3"/>
    <x v="10"/>
  </r>
  <r>
    <n v="1496"/>
    <s v="Tainted Steel (Series 1 - 4)"/>
    <s v="Capturing the awe-inspiring magic of the likes of LoTR, Tainted Steel tells the story of one mans' struggle against Destiny."/>
    <n v="1500"/>
    <n v="0"/>
    <x v="2"/>
    <x v="0"/>
    <s v="USD"/>
    <n v="1410866659"/>
    <n v="1405682659"/>
    <b v="0"/>
    <n v="0"/>
    <b v="0"/>
    <s v="publishing/fiction"/>
    <x v="109"/>
    <e v="#DIV/0!"/>
    <x v="3"/>
    <x v="10"/>
  </r>
  <r>
    <n v="1497"/>
    <s v="Daddy"/>
    <s v="After 25 years apart, a father and son's reunion is less magical and more explosive as the revelations come out and the gloves come off"/>
    <n v="15000"/>
    <n v="1"/>
    <x v="2"/>
    <x v="0"/>
    <s v="USD"/>
    <n v="1375299780"/>
    <n v="1371655522"/>
    <b v="0"/>
    <n v="1"/>
    <b v="0"/>
    <s v="publishing/fiction"/>
    <x v="44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x v="1161"/>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n v="46.733333333333334"/>
    <x v="3"/>
    <x v="10"/>
  </r>
  <r>
    <n v="1501"/>
    <s v="This is Nowhere"/>
    <s v="A hardcover book of surf, outdoor and nature photos from the British Columbia coast."/>
    <n v="52000"/>
    <n v="86492"/>
    <x v="0"/>
    <x v="5"/>
    <s v="CAD"/>
    <n v="1436364023"/>
    <n v="1433772023"/>
    <b v="1"/>
    <n v="885"/>
    <b v="1"/>
    <s v="photography/photobooks"/>
    <x v="1163"/>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x v="1164"/>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n v="56.98492957746479"/>
    <x v="8"/>
    <x v="20"/>
  </r>
  <r>
    <n v="1504"/>
    <s v="RYU X RIO"/>
    <s v="A football photography book like no other about the 2014 World Cup in Brazil, by Ryu Voelkel."/>
    <n v="6500"/>
    <n v="18066"/>
    <x v="0"/>
    <x v="1"/>
    <s v="GBP"/>
    <n v="1402389180"/>
    <n v="1399996024"/>
    <b v="1"/>
    <n v="269"/>
    <b v="1"/>
    <s v="photography/photobooks"/>
    <x v="116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x v="209"/>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x v="117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x v="1174"/>
    <n v="55.82093023255814"/>
    <x v="8"/>
    <x v="20"/>
  </r>
  <r>
    <n v="1514"/>
    <s v="Racing Age"/>
    <s v="Racing Age is a documentary photography book about masters track &amp; field athletes of retirement age and older."/>
    <n v="25000"/>
    <n v="26619"/>
    <x v="0"/>
    <x v="0"/>
    <s v="USD"/>
    <n v="1443363640"/>
    <n v="1439907640"/>
    <b v="1"/>
    <n v="176"/>
    <b v="1"/>
    <s v="photography/photobooks"/>
    <x v="1175"/>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x v="1179"/>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n v="64.156896551724131"/>
    <x v="8"/>
    <x v="20"/>
  </r>
  <r>
    <n v="1520"/>
    <s v="TULIPS"/>
    <s v="A self-published photography book by Andrew Miksys from his new series about Belarus"/>
    <n v="18000"/>
    <n v="18625"/>
    <x v="0"/>
    <x v="0"/>
    <s v="USD"/>
    <n v="1418961600"/>
    <n v="1415824513"/>
    <b v="1"/>
    <n v="167"/>
    <b v="1"/>
    <s v="photography/photobooks"/>
    <x v="1181"/>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x v="1185"/>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x v="1188"/>
    <n v="55.222142857142863"/>
    <x v="8"/>
    <x v="20"/>
  </r>
  <r>
    <n v="1528"/>
    <s v="Don't Go Outside: Tokyo Street Photos"/>
    <s v="A book of street photos from around Shibuya that I've made between 2011-2016."/>
    <n v="3000"/>
    <n v="8447"/>
    <x v="0"/>
    <x v="0"/>
    <s v="USD"/>
    <n v="1485907200"/>
    <n v="1483292122"/>
    <b v="1"/>
    <n v="160"/>
    <b v="1"/>
    <s v="photography/photobooks"/>
    <x v="1189"/>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x v="1190"/>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x v="119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x v="1198"/>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x v="108"/>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x v="914"/>
    <n v="20"/>
    <x v="8"/>
    <x v="24"/>
  </r>
  <r>
    <n v="1543"/>
    <s v="Sunrises in the MidWest"/>
    <s v="I plan to take pictures of the sunrise in the MidWest every day in 2015 and compile them in a slide show for distribution."/>
    <n v="2250"/>
    <n v="10"/>
    <x v="2"/>
    <x v="0"/>
    <s v="USD"/>
    <n v="1416662034"/>
    <n v="1414066434"/>
    <b v="0"/>
    <n v="1"/>
    <b v="0"/>
    <s v="photography/nature"/>
    <x v="1202"/>
    <n v="10"/>
    <x v="8"/>
    <x v="24"/>
  </r>
  <r>
    <n v="1544"/>
    <s v="LaFee Photography"/>
    <s v="My name is Travis LaFee, I live in beautiful McCall, Idaho. I wish to display the beauty of valley county by taking pics outdoors."/>
    <n v="1000"/>
    <n v="0"/>
    <x v="2"/>
    <x v="0"/>
    <s v="USD"/>
    <n v="1427847480"/>
    <n v="1424222024"/>
    <b v="0"/>
    <n v="0"/>
    <b v="0"/>
    <s v="photography/nature"/>
    <x v="109"/>
    <e v="#DIV/0!"/>
    <x v="8"/>
    <x v="24"/>
  </r>
  <r>
    <n v="1545"/>
    <s v="Nevada County Hearts"/>
    <s v="&quot;He will not be a wise man who does not study human hearts!&quot;_x000a_Hope in natural art, creation!"/>
    <n v="3000"/>
    <n v="1"/>
    <x v="2"/>
    <x v="0"/>
    <s v="USD"/>
    <n v="1425330960"/>
    <n v="1422393234"/>
    <b v="0"/>
    <n v="1"/>
    <b v="0"/>
    <s v="photography/nature"/>
    <x v="108"/>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n v="26.272727272727273"/>
    <x v="8"/>
    <x v="24"/>
  </r>
  <r>
    <n v="1547"/>
    <s v="Sound Photography"/>
    <s v="I have produced a limited number (100) of five 8x10 prints of mixed photography I would like to share with you."/>
    <n v="20"/>
    <n v="0"/>
    <x v="2"/>
    <x v="0"/>
    <s v="USD"/>
    <n v="1487844882"/>
    <n v="1487240082"/>
    <b v="0"/>
    <n v="0"/>
    <b v="0"/>
    <s v="photography/nature"/>
    <x v="109"/>
    <e v="#DIV/0!"/>
    <x v="8"/>
    <x v="24"/>
  </r>
  <r>
    <n v="1548"/>
    <s v="Change the World through Color"/>
    <s v="Beauty is in the eye of the beholder and I want to inspire conservation through color."/>
    <n v="700"/>
    <n v="60"/>
    <x v="2"/>
    <x v="0"/>
    <s v="USD"/>
    <n v="1447020620"/>
    <n v="1444425020"/>
    <b v="0"/>
    <n v="1"/>
    <b v="0"/>
    <s v="photography/nature"/>
    <x v="1204"/>
    <n v="60"/>
    <x v="8"/>
    <x v="24"/>
  </r>
  <r>
    <n v="1549"/>
    <s v="2016 Calendar:  Wonders of Nature"/>
    <s v="A 2016 calendar collection of landscape and wildlife photographs from award winning photographer, Steve Marler."/>
    <n v="500"/>
    <n v="170"/>
    <x v="2"/>
    <x v="0"/>
    <s v="USD"/>
    <n v="1446524159"/>
    <n v="1443928559"/>
    <b v="0"/>
    <n v="6"/>
    <b v="0"/>
    <s v="photography/nature"/>
    <x v="481"/>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x v="109"/>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x v="109"/>
    <e v="#DIV/0!"/>
    <x v="8"/>
    <x v="24"/>
  </r>
  <r>
    <n v="1555"/>
    <s v="Coffee Table Book of Maine"/>
    <s v="I am traveling the coastline of Maine and will be taking pictures of all the scenery and lighthouses in the area."/>
    <n v="750"/>
    <n v="0"/>
    <x v="2"/>
    <x v="0"/>
    <s v="USD"/>
    <n v="1442509200"/>
    <n v="1440513832"/>
    <b v="0"/>
    <n v="0"/>
    <b v="0"/>
    <s v="photography/nature"/>
    <x v="109"/>
    <e v="#DIV/0!"/>
    <x v="8"/>
    <x v="24"/>
  </r>
  <r>
    <n v="1556"/>
    <s v="West Canada - A Coffee Table Book"/>
    <s v="To gather a collection of photographs for a coffee table book that displays the beauty of Canada's west."/>
    <n v="1500"/>
    <n v="677"/>
    <x v="2"/>
    <x v="5"/>
    <s v="CAD"/>
    <n v="1467603624"/>
    <n v="1465011624"/>
    <b v="0"/>
    <n v="12"/>
    <b v="0"/>
    <s v="photography/nature"/>
    <x v="1207"/>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x v="914"/>
    <n v="100"/>
    <x v="8"/>
    <x v="24"/>
  </r>
  <r>
    <n v="1558"/>
    <s v="Lucy Wood's Calendar - English Countryside 2016"/>
    <s v="A large 2016 wall-calendar (A3 when open) featuring 12 stunning photographs by Lucy Wood."/>
    <n v="750"/>
    <n v="35"/>
    <x v="2"/>
    <x v="1"/>
    <s v="GBP"/>
    <n v="1440763920"/>
    <n v="1435656759"/>
    <b v="0"/>
    <n v="3"/>
    <b v="0"/>
    <s v="photography/nature"/>
    <x v="1208"/>
    <n v="11.666666666666666"/>
    <x v="8"/>
    <x v="24"/>
  </r>
  <r>
    <n v="1559"/>
    <s v="North Cascades Bigfoot Photo Expedition"/>
    <s v="The goal of this project is to provide scientific evidence of bigfoot in the North Cascades."/>
    <n v="15000"/>
    <n v="50"/>
    <x v="2"/>
    <x v="0"/>
    <s v="USD"/>
    <n v="1430270199"/>
    <n v="1428974199"/>
    <b v="0"/>
    <n v="1"/>
    <b v="0"/>
    <s v="photography/nature"/>
    <x v="119"/>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x v="1209"/>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x v="1212"/>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n v="155"/>
    <x v="3"/>
    <x v="25"/>
  </r>
  <r>
    <n v="1569"/>
    <s v="to be removed (Canceled)"/>
    <s v="to be removed"/>
    <n v="30000"/>
    <n v="0"/>
    <x v="1"/>
    <x v="0"/>
    <s v="USD"/>
    <n v="1369498714"/>
    <n v="1366906714"/>
    <b v="0"/>
    <n v="0"/>
    <b v="0"/>
    <s v="publishing/art books"/>
    <x v="109"/>
    <e v="#DIV/0!"/>
    <x v="3"/>
    <x v="25"/>
  </r>
  <r>
    <n v="1570"/>
    <s v="BEAUTIFUL DREAMERS: An Adult Coloring Book (Canceled)"/>
    <s v="A Coloring Book of Breathtaking Beauties_x000a_To Calm the Heart and Soul"/>
    <n v="6000"/>
    <n v="2484"/>
    <x v="1"/>
    <x v="0"/>
    <s v="USD"/>
    <n v="1460140282"/>
    <n v="1457551882"/>
    <b v="0"/>
    <n v="52"/>
    <b v="0"/>
    <s v="publishing/art books"/>
    <x v="613"/>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n v="65.457142857142856"/>
    <x v="3"/>
    <x v="25"/>
  </r>
  <r>
    <n v="1576"/>
    <s v="The Obsessive Line Collection (Canceled)"/>
    <s v="For the publication of my first 3 books: an Art book, a graphic novel, and a coloring book"/>
    <n v="5000"/>
    <n v="650"/>
    <x v="1"/>
    <x v="0"/>
    <s v="USD"/>
    <n v="1435698368"/>
    <n v="1431810368"/>
    <b v="0"/>
    <n v="10"/>
    <b v="0"/>
    <s v="publishing/art books"/>
    <x v="175"/>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n v="51.25"/>
    <x v="3"/>
    <x v="25"/>
  </r>
  <r>
    <n v="1579"/>
    <s v="psyÂ·choÂ·miÂ·metÂ·ic: The EsÂ·sence of Life (Canceled)"/>
    <s v="'Compilation of visual and literary art through fine art photography, graphic art, and poetry."/>
    <n v="3333"/>
    <n v="28"/>
    <x v="1"/>
    <x v="0"/>
    <s v="USD"/>
    <n v="1377734091"/>
    <n v="1374882891"/>
    <b v="0"/>
    <n v="2"/>
    <b v="0"/>
    <s v="publishing/art books"/>
    <x v="122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e v="#DIV/0!"/>
    <x v="3"/>
    <x v="25"/>
  </r>
  <r>
    <n v="1581"/>
    <s v="The Sharper Image"/>
    <s v="Photographic canvas prints depicting different scenes from around the globe, including local images taken in Sussex England."/>
    <n v="1000"/>
    <n v="5"/>
    <x v="2"/>
    <x v="1"/>
    <s v="GBP"/>
    <n v="1450521990"/>
    <n v="1447757190"/>
    <b v="0"/>
    <n v="1"/>
    <b v="0"/>
    <s v="photography/places"/>
    <x v="724"/>
    <n v="5"/>
    <x v="8"/>
    <x v="26"/>
  </r>
  <r>
    <n v="1582"/>
    <s v="Scenes from New Orleans"/>
    <s v="I create canvas prints of images from in and around New Orleans"/>
    <n v="1000"/>
    <n v="93"/>
    <x v="2"/>
    <x v="0"/>
    <s v="USD"/>
    <n v="1445894400"/>
    <n v="1440961053"/>
    <b v="0"/>
    <n v="3"/>
    <b v="0"/>
    <s v="photography/places"/>
    <x v="122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x v="109"/>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n v="131.66666666666666"/>
    <x v="8"/>
    <x v="26"/>
  </r>
  <r>
    <n v="1586"/>
    <s v="Missouri In Pictures"/>
    <s v="Show the world the beauty that is in all of our back yards!"/>
    <n v="1500"/>
    <n v="0"/>
    <x v="2"/>
    <x v="0"/>
    <s v="USD"/>
    <n v="1428197422"/>
    <n v="1425609022"/>
    <b v="0"/>
    <n v="0"/>
    <b v="0"/>
    <s v="photography/places"/>
    <x v="109"/>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n v="1"/>
    <x v="8"/>
    <x v="26"/>
  </r>
  <r>
    <n v="1588"/>
    <s v="The Right Side of Texas"/>
    <s v="Southeast Texas as seen through the lens of a cell phone camera"/>
    <n v="516"/>
    <n v="0"/>
    <x v="2"/>
    <x v="0"/>
    <s v="USD"/>
    <n v="1422735120"/>
    <n v="1420091999"/>
    <b v="0"/>
    <n v="0"/>
    <b v="0"/>
    <s v="photography/places"/>
    <x v="109"/>
    <e v="#DIV/0!"/>
    <x v="8"/>
    <x v="26"/>
  </r>
  <r>
    <n v="1589"/>
    <s v="A Side Of The World In Canvas"/>
    <s v="I want to be able to have my own photography inside a canvas and have it be displayed everywhere."/>
    <n v="1200"/>
    <n v="0"/>
    <x v="2"/>
    <x v="0"/>
    <s v="USD"/>
    <n v="1444433886"/>
    <n v="1441841886"/>
    <b v="0"/>
    <n v="0"/>
    <b v="0"/>
    <s v="photography/places"/>
    <x v="109"/>
    <e v="#DIV/0!"/>
    <x v="8"/>
    <x v="26"/>
  </r>
  <r>
    <n v="1590"/>
    <s v="An Italian Adventure"/>
    <s v="Discover Italy through photography."/>
    <n v="60000"/>
    <n v="1020"/>
    <x v="2"/>
    <x v="13"/>
    <s v="EUR"/>
    <n v="1443040464"/>
    <n v="1440448464"/>
    <b v="0"/>
    <n v="2"/>
    <b v="0"/>
    <s v="photography/places"/>
    <x v="6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n v="44.478260869565219"/>
    <x v="8"/>
    <x v="26"/>
  </r>
  <r>
    <n v="1592"/>
    <s v="The Views of Pittsburgh"/>
    <s v="A portfolio collage of beautiful pictures of authentic Pittsburgh locations and scenery."/>
    <n v="25"/>
    <n v="0"/>
    <x v="2"/>
    <x v="0"/>
    <s v="USD"/>
    <n v="1427503485"/>
    <n v="1423619085"/>
    <b v="0"/>
    <n v="0"/>
    <b v="0"/>
    <s v="photography/places"/>
    <x v="109"/>
    <e v="#DIV/0!"/>
    <x v="8"/>
    <x v="26"/>
  </r>
  <r>
    <n v="1593"/>
    <s v="Picturing Italy"/>
    <s v="A trip to fulfill a dream of capturing the wonders and history of ancient Italy in person."/>
    <n v="22000"/>
    <n v="3"/>
    <x v="2"/>
    <x v="0"/>
    <s v="USD"/>
    <n v="1425154655"/>
    <n v="1422562655"/>
    <b v="0"/>
    <n v="3"/>
    <b v="0"/>
    <s v="photography/places"/>
    <x v="1226"/>
    <n v="1"/>
    <x v="8"/>
    <x v="26"/>
  </r>
  <r>
    <n v="1594"/>
    <s v="Scenes and Things from New Orleans"/>
    <s v="I photograph my love of New Orleans, create canvases and share those memories with you."/>
    <n v="1000"/>
    <n v="205"/>
    <x v="2"/>
    <x v="0"/>
    <s v="USD"/>
    <n v="1463329260"/>
    <n v="1458147982"/>
    <b v="0"/>
    <n v="10"/>
    <b v="0"/>
    <s v="photography/places"/>
    <x v="1227"/>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n v="40"/>
    <x v="8"/>
    <x v="26"/>
  </r>
  <r>
    <n v="1596"/>
    <s v="The Town We Live In"/>
    <s v="London is beautiful. I want to create a book of stunning images from in and around our great city"/>
    <n v="3250"/>
    <n v="75"/>
    <x v="2"/>
    <x v="1"/>
    <s v="GBP"/>
    <n v="1418469569"/>
    <n v="1414577969"/>
    <b v="0"/>
    <n v="3"/>
    <b v="0"/>
    <s v="photography/places"/>
    <x v="1229"/>
    <n v="25"/>
    <x v="8"/>
    <x v="26"/>
  </r>
  <r>
    <n v="1597"/>
    <s v="Vacation Days in Big Bear"/>
    <s v="We're starting up a new an improved way to do vacation rental management, but we need some funding to kick start it!"/>
    <n v="15000"/>
    <n v="0"/>
    <x v="2"/>
    <x v="0"/>
    <s v="USD"/>
    <n v="1474360197"/>
    <n v="1471768197"/>
    <b v="0"/>
    <n v="0"/>
    <b v="0"/>
    <s v="photography/places"/>
    <x v="109"/>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n v="1"/>
    <x v="8"/>
    <x v="26"/>
  </r>
  <r>
    <n v="1599"/>
    <s v="The Londoner: Prints &amp; Canvas"/>
    <s v="A London photographer trekking 5,895m up Africa's Mount Kilimanjaro to pursue and enrich a career."/>
    <n v="500"/>
    <n v="0"/>
    <x v="2"/>
    <x v="1"/>
    <s v="GBP"/>
    <n v="1460116576"/>
    <n v="1457528176"/>
    <b v="0"/>
    <n v="0"/>
    <b v="0"/>
    <s v="photography/places"/>
    <x v="109"/>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x v="1230"/>
    <n v="40.777777777777779"/>
    <x v="8"/>
    <x v="26"/>
  </r>
  <r>
    <n v="1601"/>
    <s v="Release Soundzero's Debut Album!"/>
    <s v="We're so close to releasing our long-awaited debut album! A little help will go a long way... let's do this!"/>
    <n v="2500"/>
    <n v="2706.23"/>
    <x v="0"/>
    <x v="0"/>
    <s v="USD"/>
    <n v="1304561633"/>
    <n v="1301969633"/>
    <b v="0"/>
    <n v="56"/>
    <b v="1"/>
    <s v="music/rock"/>
    <x v="1231"/>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x v="325"/>
    <n v="46.953125"/>
    <x v="4"/>
    <x v="11"/>
  </r>
  <r>
    <n v="1603"/>
    <s v="Max's First Solo Album!"/>
    <s v="An exercise in the wild and dangerous world of solo musicianship by Maxwell D Feinstein."/>
    <n v="2000"/>
    <n v="2000.66"/>
    <x v="0"/>
    <x v="0"/>
    <s v="USD"/>
    <n v="1327723459"/>
    <n v="1322539459"/>
    <b v="0"/>
    <n v="30"/>
    <b v="1"/>
    <s v="music/rock"/>
    <x v="1232"/>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n v="87.829673913043479"/>
    <x v="4"/>
    <x v="11"/>
  </r>
  <r>
    <n v="1607"/>
    <s v="New Tour Bus for The Slants"/>
    <s v="The world's only all-Asian American dance rock band, The Slants, needs a bus to tour cons, shows, and festivals."/>
    <n v="10000"/>
    <n v="14511"/>
    <x v="0"/>
    <x v="0"/>
    <s v="USD"/>
    <n v="1339701851"/>
    <n v="1337887451"/>
    <b v="0"/>
    <n v="205"/>
    <b v="1"/>
    <s v="music/rock"/>
    <x v="1236"/>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x v="982"/>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n v="443.75"/>
    <x v="4"/>
    <x v="11"/>
  </r>
  <r>
    <n v="1610"/>
    <s v="So The Story Goes: The New Album by &quot;Just Joe&quot; Altier"/>
    <s v="So The Story Goes is the upcoming album from &quot;Just Joe&quot; Altier."/>
    <n v="2000"/>
    <n v="5437"/>
    <x v="0"/>
    <x v="0"/>
    <s v="USD"/>
    <n v="1355609510"/>
    <n v="1353017510"/>
    <b v="0"/>
    <n v="112"/>
    <b v="1"/>
    <s v="music/rock"/>
    <x v="1238"/>
    <n v="48.544642857142854"/>
    <x v="4"/>
    <x v="11"/>
  </r>
  <r>
    <n v="1611"/>
    <s v="Skelton-Luns CD/7&quot;             No Big Deal."/>
    <s v="Skelton-Luns CD/7&quot; No Big Deal."/>
    <n v="800"/>
    <n v="1001"/>
    <x v="0"/>
    <x v="0"/>
    <s v="USD"/>
    <n v="1370390432"/>
    <n v="1368576032"/>
    <b v="0"/>
    <n v="27"/>
    <b v="1"/>
    <s v="music/rock"/>
    <x v="1239"/>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x v="1007"/>
    <n v="50"/>
    <x v="4"/>
    <x v="11"/>
  </r>
  <r>
    <n v="1613"/>
    <s v="New  E.P. mastering and recording"/>
    <s v="Ghosts and Paper Hearts are getting ready to release their new EP and we want it to be sent everywhere. Help us out PLEASE!!!!!"/>
    <n v="1000"/>
    <n v="1015"/>
    <x v="0"/>
    <x v="0"/>
    <s v="USD"/>
    <n v="1342921202"/>
    <n v="1340329202"/>
    <b v="0"/>
    <n v="26"/>
    <b v="1"/>
    <s v="music/rock"/>
    <x v="1240"/>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n v="67.132352941176464"/>
    <x v="4"/>
    <x v="11"/>
  </r>
  <r>
    <n v="1616"/>
    <s v="Aly Jados: the New EP rOckNrOLLa"/>
    <s v="HELP! We don't have much time.....Join Aly Jados in making her new EP a reality before the world ends!!!!"/>
    <n v="10000"/>
    <n v="10420"/>
    <x v="0"/>
    <x v="0"/>
    <s v="USD"/>
    <n v="1353621600"/>
    <n v="1350061821"/>
    <b v="0"/>
    <n v="157"/>
    <b v="1"/>
    <s v="music/rock"/>
    <x v="1243"/>
    <n v="66.369426751592357"/>
    <x v="4"/>
    <x v="11"/>
  </r>
  <r>
    <n v="1617"/>
    <s v="The Coffis Brothers 2nd Album!"/>
    <s v="The Coffis Brothers &amp;The Mountain Men are recording a brand new full length record."/>
    <n v="7000"/>
    <n v="10210"/>
    <x v="0"/>
    <x v="0"/>
    <s v="USD"/>
    <n v="1383332400"/>
    <n v="1380470188"/>
    <b v="0"/>
    <n v="158"/>
    <b v="1"/>
    <s v="music/rock"/>
    <x v="1244"/>
    <n v="64.620253164556956"/>
    <x v="4"/>
    <x v="11"/>
  </r>
  <r>
    <n v="1618"/>
    <s v="Janus Word Album"/>
    <s v="Janus Word combines hard rock with melodic acoustic music for a unique and awesome sound."/>
    <n v="1500"/>
    <n v="1576"/>
    <x v="0"/>
    <x v="0"/>
    <s v="USD"/>
    <n v="1362757335"/>
    <n v="1359301335"/>
    <b v="0"/>
    <n v="27"/>
    <b v="1"/>
    <s v="music/rock"/>
    <x v="124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56521739130437"/>
    <x v="4"/>
    <x v="11"/>
  </r>
  <r>
    <n v="1620"/>
    <s v="Kickstart my music career with 300 CDs"/>
    <s v="Kickstarting my music career with 300 hard copy CDs of my first release."/>
    <n v="1000"/>
    <n v="1130"/>
    <x v="0"/>
    <x v="0"/>
    <s v="USD"/>
    <n v="1361606940"/>
    <n v="1361002140"/>
    <b v="0"/>
    <n v="17"/>
    <b v="1"/>
    <s v="music/rock"/>
    <x v="1246"/>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x v="1247"/>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x v="1248"/>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n v="42.111111111111114"/>
    <x v="4"/>
    <x v="11"/>
  </r>
  <r>
    <n v="1624"/>
    <s v="Joey De Noble needs YOUR help!"/>
    <s v="Joey De Noble is raising money to help record his latest music, and he wants YOU to be a part of it!"/>
    <n v="1000"/>
    <n v="1180"/>
    <x v="0"/>
    <x v="0"/>
    <s v="USD"/>
    <n v="1357721335"/>
    <n v="1354265335"/>
    <b v="0"/>
    <n v="25"/>
    <b v="1"/>
    <s v="music/rock"/>
    <x v="1250"/>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x v="125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x v="1252"/>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x v="967"/>
    <n v="61.578947368421055"/>
    <x v="4"/>
    <x v="11"/>
  </r>
  <r>
    <n v="1628"/>
    <s v="&quot;Songs for Tsippora&quot; Byronâ€™s DEBUT EP"/>
    <s v="Original Jewish rock music on human relationships and identity"/>
    <n v="4000"/>
    <n v="4037"/>
    <x v="0"/>
    <x v="0"/>
    <s v="USD"/>
    <n v="1403026882"/>
    <n v="1400175682"/>
    <b v="0"/>
    <n v="88"/>
    <b v="1"/>
    <s v="music/rock"/>
    <x v="1253"/>
    <n v="45.875"/>
    <x v="4"/>
    <x v="11"/>
  </r>
  <r>
    <n v="1629"/>
    <s v="Off The Turnpike | A Loud New Way to Release Loud New Music"/>
    <s v="Help Off The Turnpike release new music, and set fire to everything!"/>
    <n v="6000"/>
    <n v="6220"/>
    <x v="0"/>
    <x v="0"/>
    <s v="USD"/>
    <n v="1392929333"/>
    <n v="1389041333"/>
    <b v="0"/>
    <n v="82"/>
    <b v="1"/>
    <s v="music/rock"/>
    <x v="1078"/>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x v="1256"/>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x v="31"/>
    <n v="172.41379310344828"/>
    <x v="4"/>
    <x v="11"/>
  </r>
  <r>
    <n v="1634"/>
    <s v="RUBEDO: Debut Full Length Album"/>
    <s v="Recording Debut  Album w/ Producer Ikey Owens from Free Moral Agents/ The Mars Volta"/>
    <n v="2000"/>
    <n v="2010"/>
    <x v="0"/>
    <x v="0"/>
    <s v="USD"/>
    <n v="1306994340"/>
    <n v="1303706001"/>
    <b v="0"/>
    <n v="32"/>
    <b v="1"/>
    <s v="music/rock"/>
    <x v="10"/>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n v="34.6"/>
    <x v="4"/>
    <x v="11"/>
  </r>
  <r>
    <n v="1638"/>
    <s v="Avenues EP 2013"/>
    <s v="Avenues will be going in to the studio to record a new EP with Matt Allison!"/>
    <n v="1000"/>
    <n v="1050"/>
    <x v="0"/>
    <x v="0"/>
    <s v="USD"/>
    <n v="1362086700"/>
    <n v="1358180968"/>
    <b v="0"/>
    <n v="27"/>
    <b v="1"/>
    <s v="music/rock"/>
    <x v="2"/>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x v="1258"/>
    <n v="39.967058823529413"/>
    <x v="4"/>
    <x v="11"/>
  </r>
  <r>
    <n v="1641"/>
    <s v="Tanya Dartson- Run for Your Life music video"/>
    <s v="Music Video For Upbeat and Inspiring Song - Run For Your Life"/>
    <n v="2500"/>
    <n v="2535"/>
    <x v="0"/>
    <x v="0"/>
    <s v="USD"/>
    <n v="1418998744"/>
    <n v="1416406744"/>
    <b v="0"/>
    <n v="26"/>
    <b v="1"/>
    <s v="music/pop"/>
    <x v="578"/>
    <n v="97.5"/>
    <x v="4"/>
    <x v="27"/>
  </r>
  <r>
    <n v="1642"/>
    <s v="Pop Garden Radio Presents: Season 2 CD"/>
    <s v="Pop Garden Radio Presents: The Rock on the Road Tour Season 2 CD. 23 great Pop tracks from independent Pop artists."/>
    <n v="1200"/>
    <n v="1200"/>
    <x v="0"/>
    <x v="0"/>
    <s v="USD"/>
    <n v="1308011727"/>
    <n v="1306283727"/>
    <b v="0"/>
    <n v="28"/>
    <b v="1"/>
    <s v="music/pop"/>
    <x v="31"/>
    <n v="42.857142857142854"/>
    <x v="4"/>
    <x v="27"/>
  </r>
  <r>
    <n v="1643"/>
    <s v="This Is All Now's Brand New Album!!"/>
    <s v="This Is All Now is putting out a brand new record, and we need YOUR help to do it!"/>
    <n v="5000"/>
    <n v="6235"/>
    <x v="0"/>
    <x v="0"/>
    <s v="USD"/>
    <n v="1348516012"/>
    <n v="1345924012"/>
    <b v="0"/>
    <n v="37"/>
    <b v="1"/>
    <s v="music/pop"/>
    <x v="1259"/>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x v="126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n v="554"/>
    <x v="4"/>
    <x v="27"/>
  </r>
  <r>
    <n v="1646"/>
    <s v="MADAM Album"/>
    <s v="Album 3 funds.We have 13 amazing songs ready to go . a fantastic engineer to mix them, James Aparicio(Depeche Mode/Liars.We need you xx"/>
    <n v="2000"/>
    <n v="2204"/>
    <x v="0"/>
    <x v="1"/>
    <s v="GBP"/>
    <n v="1408039860"/>
    <n v="1405248503"/>
    <b v="0"/>
    <n v="83"/>
    <b v="1"/>
    <s v="music/pop"/>
    <x v="1097"/>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x v="1263"/>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x v="1264"/>
    <n v="47.189259259259259"/>
    <x v="4"/>
    <x v="27"/>
  </r>
  <r>
    <n v="1650"/>
    <s v="The Psalm Praise Project, Vol. 2"/>
    <s v="Help me record a CD that uses pop styling to give a fresh sound to ancient wisdom from scripture!"/>
    <n v="2000"/>
    <n v="2831"/>
    <x v="0"/>
    <x v="0"/>
    <s v="USD"/>
    <n v="1381314437"/>
    <n v="1378722437"/>
    <b v="0"/>
    <n v="32"/>
    <b v="1"/>
    <s v="music/pop"/>
    <x v="126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n v="38.794117647058826"/>
    <x v="4"/>
    <x v="27"/>
  </r>
  <r>
    <n v="1655"/>
    <s v="Meg Porter Debut EP!"/>
    <s v="Berklee College of Music student, Meg Porter needs YOUR help to fund her very first EP!"/>
    <n v="1500"/>
    <n v="2143"/>
    <x v="0"/>
    <x v="0"/>
    <s v="USD"/>
    <n v="1333648820"/>
    <n v="1331060420"/>
    <b v="0"/>
    <n v="48"/>
    <b v="1"/>
    <s v="music/pop"/>
    <x v="1269"/>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x v="127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x v="127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x v="127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x v="127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x v="127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n v="132.43548387096774"/>
    <x v="4"/>
    <x v="27"/>
  </r>
  <r>
    <n v="1663"/>
    <s v="ghost -- a music video"/>
    <s v="music is as important to the eyes as it is to the ears. help bring ghost to life in front of your eyes."/>
    <n v="1000"/>
    <n v="1080"/>
    <x v="0"/>
    <x v="0"/>
    <s v="USD"/>
    <n v="1422750707"/>
    <n v="1420158707"/>
    <b v="0"/>
    <n v="32"/>
    <b v="1"/>
    <s v="music/pop"/>
    <x v="1277"/>
    <n v="33.75"/>
    <x v="4"/>
    <x v="27"/>
  </r>
  <r>
    <n v="1664"/>
    <s v="Grace Sings Grace"/>
    <s v="Korean-American Soprano Grace's Debut Album - coming up in June 2012. Come and be part of this exciting project!"/>
    <n v="2500"/>
    <n v="3060.22"/>
    <x v="0"/>
    <x v="0"/>
    <s v="USD"/>
    <n v="1331870340"/>
    <n v="1328033818"/>
    <b v="0"/>
    <n v="89"/>
    <b v="1"/>
    <s v="music/pop"/>
    <x v="127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x v="1280"/>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x v="1282"/>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n v="44.608695652173914"/>
    <x v="4"/>
    <x v="27"/>
  </r>
  <r>
    <n v="1671"/>
    <s v="Luke O'Brien's Kickstarter"/>
    <s v="I am seeking funding in order to help take my music from a hobby to a career."/>
    <n v="2000"/>
    <n v="2013.47"/>
    <x v="0"/>
    <x v="0"/>
    <s v="USD"/>
    <n v="1470056614"/>
    <n v="1467464614"/>
    <b v="0"/>
    <n v="77"/>
    <b v="1"/>
    <s v="music/pop"/>
    <x v="1283"/>
    <n v="26.148961038961041"/>
    <x v="4"/>
    <x v="27"/>
  </r>
  <r>
    <n v="1672"/>
    <s v="High Altotude Debut Album"/>
    <s v="Sweet, sweet harmonies from Portland Oregon's premiere high school women's a cappella group."/>
    <n v="1700"/>
    <n v="1920"/>
    <x v="0"/>
    <x v="0"/>
    <s v="USD"/>
    <n v="1338824730"/>
    <n v="1336232730"/>
    <b v="0"/>
    <n v="49"/>
    <b v="1"/>
    <s v="music/pop"/>
    <x v="1284"/>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n v="89.247787610619469"/>
    <x v="4"/>
    <x v="27"/>
  </r>
  <r>
    <n v="1675"/>
    <s v="The Great Party's Debut Album!"/>
    <s v="The Great Party is releasing their debut album. Here's your chance to be a part of it!"/>
    <n v="1000"/>
    <n v="1374.16"/>
    <x v="0"/>
    <x v="0"/>
    <s v="USD"/>
    <n v="1318802580"/>
    <n v="1316194540"/>
    <b v="0"/>
    <n v="34"/>
    <b v="1"/>
    <s v="music/pop"/>
    <x v="1287"/>
    <n v="40.416470588235299"/>
    <x v="4"/>
    <x v="27"/>
  </r>
  <r>
    <n v="1676"/>
    <s v="Bridge 19 CD Release Tour"/>
    <s v="Help fund Bridge 19's tour in support of their first duo record, to be released in May 2012."/>
    <n v="3000"/>
    <n v="3460"/>
    <x v="0"/>
    <x v="0"/>
    <s v="USD"/>
    <n v="1334980740"/>
    <n v="1330968347"/>
    <b v="0"/>
    <n v="42"/>
    <b v="1"/>
    <s v="music/pop"/>
    <x v="1288"/>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x v="10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x v="128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n v="62.5"/>
    <x v="4"/>
    <x v="27"/>
  </r>
  <r>
    <n v="1680"/>
    <s v="Kick Out a Record"/>
    <s v="Working Musician dilemma #164: how the taxman put Kick the Record 2.0 on hold"/>
    <n v="1000"/>
    <n v="1175"/>
    <x v="0"/>
    <x v="0"/>
    <s v="USD"/>
    <n v="1405188667"/>
    <n v="1402596667"/>
    <b v="0"/>
    <n v="25"/>
    <b v="1"/>
    <s v="music/pop"/>
    <x v="1291"/>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x v="109"/>
    <e v="#DIV/0!"/>
    <x v="4"/>
    <x v="28"/>
  </r>
  <r>
    <n v="1683"/>
    <s v="Manman doudou tÃ©moignage d'une mÃ¨re Album"/>
    <s v="Rendre tÃ©moignage de ce que Dieu fait chaque jour pour moi et venir en  aide  aux autres, c'est  mon but."/>
    <n v="3500"/>
    <n v="760"/>
    <x v="3"/>
    <x v="6"/>
    <s v="EUR"/>
    <n v="1491590738"/>
    <n v="1489517138"/>
    <b v="0"/>
    <n v="10"/>
    <b v="0"/>
    <s v="music/faith"/>
    <x v="1293"/>
    <n v="76"/>
    <x v="4"/>
    <x v="28"/>
  </r>
  <r>
    <n v="1684"/>
    <s v="Goodness &amp; Mercy EP - Marty Mikles"/>
    <s v="New Music from Marty Mikles!  A new EP all about God's Goodness &amp; Mercy."/>
    <n v="8000"/>
    <n v="8730"/>
    <x v="3"/>
    <x v="0"/>
    <s v="USD"/>
    <n v="1489775641"/>
    <n v="1487360041"/>
    <b v="0"/>
    <n v="101"/>
    <b v="0"/>
    <s v="music/faith"/>
    <x v="1294"/>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x v="82"/>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x v="1297"/>
    <n v="253.14285714285714"/>
    <x v="4"/>
    <x v="28"/>
  </r>
  <r>
    <n v="1689"/>
    <s v="Fly Away"/>
    <s v="Praising the Living God in the second half of life."/>
    <n v="2400"/>
    <n v="2400"/>
    <x v="3"/>
    <x v="0"/>
    <s v="USD"/>
    <n v="1489700230"/>
    <n v="1487111830"/>
    <b v="0"/>
    <n v="14"/>
    <b v="0"/>
    <s v="music/faith"/>
    <x v="3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x v="1298"/>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n v="264.26315789473682"/>
    <x v="4"/>
    <x v="28"/>
  </r>
  <r>
    <n v="1692"/>
    <s v="Get Your Hopes Up"/>
    <s v="After 3 years.....It's time for some new music! Album #2 is in motion and I can't wait to share it with all of you!"/>
    <n v="5000"/>
    <n v="2390"/>
    <x v="3"/>
    <x v="0"/>
    <s v="USD"/>
    <n v="1490572740"/>
    <n v="1487734667"/>
    <b v="0"/>
    <n v="15"/>
    <b v="0"/>
    <s v="music/faith"/>
    <x v="1300"/>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n v="35"/>
    <x v="4"/>
    <x v="28"/>
  </r>
  <r>
    <n v="1694"/>
    <s v="Thundercreek Studios"/>
    <s v="Hey all I'm building out my Christian Recording studio in a new building. I have the building but lack the funds to build it out!!!"/>
    <n v="10000"/>
    <n v="5"/>
    <x v="3"/>
    <x v="0"/>
    <s v="USD"/>
    <n v="1490589360"/>
    <n v="1488038674"/>
    <b v="0"/>
    <n v="1"/>
    <b v="0"/>
    <s v="music/faith"/>
    <x v="833"/>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e v="#DIV/0!"/>
    <x v="4"/>
    <x v="28"/>
  </r>
  <r>
    <n v="1699"/>
    <s v="THE WORSHIP ALBUM!"/>
    <s v="Friends! Will you help me create a new worship album??! I want this album to give God the worship he deserves and draw people to Him."/>
    <n v="5105"/>
    <n v="216"/>
    <x v="3"/>
    <x v="0"/>
    <s v="USD"/>
    <n v="1491943445"/>
    <n v="1489351445"/>
    <b v="0"/>
    <n v="4"/>
    <b v="0"/>
    <s v="music/faith"/>
    <x v="13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n v="5"/>
    <x v="4"/>
    <x v="28"/>
  </r>
  <r>
    <n v="1702"/>
    <s v="lyndale lewis and new vision prosper cd release"/>
    <s v="I can do all things through christ jesus"/>
    <n v="16500"/>
    <n v="1"/>
    <x v="2"/>
    <x v="0"/>
    <s v="USD"/>
    <n v="1427745150"/>
    <n v="1425156750"/>
    <b v="0"/>
    <n v="1"/>
    <b v="0"/>
    <s v="music/faith"/>
    <x v="1307"/>
    <n v="1"/>
    <x v="4"/>
    <x v="28"/>
  </r>
  <r>
    <n v="1703"/>
    <s v="Joy Full Noise!"/>
    <s v="I would love for you to be a part of helping me raise money for music and video production to launch my first Worship album!"/>
    <n v="5000"/>
    <n v="51"/>
    <x v="2"/>
    <x v="0"/>
    <s v="USD"/>
    <n v="1441003537"/>
    <n v="1435819537"/>
    <b v="0"/>
    <n v="2"/>
    <b v="0"/>
    <s v="music/faith"/>
    <x v="391"/>
    <n v="25.5"/>
    <x v="4"/>
    <x v="28"/>
  </r>
  <r>
    <n v="1704"/>
    <s v="Jericho Down Worship Album"/>
    <s v="We want to record an album of popular praise &amp; worship songs with our own influence and style."/>
    <n v="2000"/>
    <n v="1302"/>
    <x v="2"/>
    <x v="0"/>
    <s v="USD"/>
    <n v="1424056873"/>
    <n v="1421464873"/>
    <b v="0"/>
    <n v="11"/>
    <b v="0"/>
    <s v="music/faith"/>
    <x v="1308"/>
    <n v="118.36363636363636"/>
    <x v="4"/>
    <x v="28"/>
  </r>
  <r>
    <n v="1705"/>
    <s v="Piano Prayer Album - Russ James"/>
    <s v="An instrumental album that ranges from hymns to contemporary music. All the music is recorded by myself."/>
    <n v="2000"/>
    <n v="0"/>
    <x v="2"/>
    <x v="0"/>
    <s v="USD"/>
    <n v="1441814400"/>
    <n v="1440807846"/>
    <b v="0"/>
    <n v="0"/>
    <b v="0"/>
    <s v="music/faith"/>
    <x v="109"/>
    <e v="#DIV/0!"/>
    <x v="4"/>
    <x v="28"/>
  </r>
  <r>
    <n v="1706"/>
    <s v="Gemeinde in Bremen"/>
    <s v="Unsere &quot;Aufgabe&quot; ist es, fÃ¼r Christen da zu sein die keiner Gemeinde angehÃ¶ren. Zudem spielt Lobpreis eine Zentrale Rolle."/>
    <n v="5500"/>
    <n v="0"/>
    <x v="2"/>
    <x v="12"/>
    <s v="EUR"/>
    <n v="1440314472"/>
    <n v="1435130472"/>
    <b v="0"/>
    <n v="0"/>
    <b v="0"/>
    <s v="music/faith"/>
    <x v="109"/>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x v="109"/>
    <e v="#DIV/0!"/>
    <x v="4"/>
    <x v="28"/>
  </r>
  <r>
    <n v="1709"/>
    <s v="Psalms"/>
    <s v="A project to set psalms to music. The psalms are taken from the English Standard Version (ESV) of the Bible."/>
    <n v="1750"/>
    <n v="85"/>
    <x v="2"/>
    <x v="0"/>
    <s v="USD"/>
    <n v="1409513940"/>
    <n v="1405949514"/>
    <b v="0"/>
    <n v="4"/>
    <b v="0"/>
    <s v="music/faith"/>
    <x v="1310"/>
    <n v="21.25"/>
    <x v="4"/>
    <x v="28"/>
  </r>
  <r>
    <n v="1710"/>
    <s v="Producing a live album of our upcoming Europe tour"/>
    <s v="We want to create a gospel live album which has never been produced before."/>
    <n v="5000"/>
    <n v="34"/>
    <x v="2"/>
    <x v="12"/>
    <s v="EUR"/>
    <n v="1453122000"/>
    <n v="1449151888"/>
    <b v="0"/>
    <n v="1"/>
    <b v="0"/>
    <s v="music/faith"/>
    <x v="131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x v="109"/>
    <e v="#DIV/0!"/>
    <x v="4"/>
    <x v="28"/>
  </r>
  <r>
    <n v="1713"/>
    <s v="&quot;UNCOVERED ME&quot;"/>
    <s v="This music project is a compilation to my up-coming book UNCOVERED ME, I need your support to help me go to New York and complete it."/>
    <n v="3000"/>
    <n v="50"/>
    <x v="2"/>
    <x v="0"/>
    <s v="USD"/>
    <n v="1412536412"/>
    <n v="1409944412"/>
    <b v="0"/>
    <n v="1"/>
    <b v="0"/>
    <s v="music/faith"/>
    <x v="131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x v="881"/>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n v="50"/>
    <x v="4"/>
    <x v="28"/>
  </r>
  <r>
    <n v="1717"/>
    <s v="Shift Records A New EP!"/>
    <s v="Our first record created to reach, inspire, and ultimately express the love of Jesus to our generation."/>
    <n v="3265"/>
    <n v="1395"/>
    <x v="2"/>
    <x v="0"/>
    <s v="USD"/>
    <n v="1461211200"/>
    <n v="1459467238"/>
    <b v="0"/>
    <n v="41"/>
    <b v="0"/>
    <s v="music/faith"/>
    <x v="1314"/>
    <n v="34.024390243902438"/>
    <x v="4"/>
    <x v="28"/>
  </r>
  <r>
    <n v="1718"/>
    <s v="The Prodigal Son"/>
    <s v="A melody for the galaxy."/>
    <n v="35000"/>
    <n v="75"/>
    <x v="2"/>
    <x v="0"/>
    <s v="USD"/>
    <n v="1463201940"/>
    <n v="1459435149"/>
    <b v="0"/>
    <n v="2"/>
    <b v="0"/>
    <s v="music/faith"/>
    <x v="1315"/>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x v="1317"/>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x v="109"/>
    <e v="#DIV/0!"/>
    <x v="4"/>
    <x v="28"/>
  </r>
  <r>
    <n v="1722"/>
    <s v="Preserving the DC Gospel Stars"/>
    <s v="I am raising money to leave a legacy for the DC Gospel Stars and preserve this art form for music lovers of this style."/>
    <n v="2880"/>
    <n v="1"/>
    <x v="2"/>
    <x v="0"/>
    <s v="USD"/>
    <n v="1459642200"/>
    <n v="1456441429"/>
    <b v="0"/>
    <n v="1"/>
    <b v="0"/>
    <s v="music/faith"/>
    <x v="1318"/>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n v="8.75"/>
    <x v="4"/>
    <x v="28"/>
  </r>
  <r>
    <n v="1725"/>
    <s v="Unveiled Debut Album"/>
    <s v="Christian band signed to VECA Records to release their debut album in Spring 2015.  This ministry is relying on faith-based donations."/>
    <n v="5500"/>
    <n v="560"/>
    <x v="2"/>
    <x v="0"/>
    <s v="USD"/>
    <n v="1408922049"/>
    <n v="1406330049"/>
    <b v="0"/>
    <n v="9"/>
    <b v="0"/>
    <s v="music/faith"/>
    <x v="1320"/>
    <n v="62.222222222222221"/>
    <x v="4"/>
    <x v="28"/>
  </r>
  <r>
    <n v="1726"/>
    <s v="&quot;Every Day&quot; CD by Amanda Joy Hall"/>
    <s v="Amanda Joy Hall's sophomore album, &quot;Every Day&quot;. Release expected July 2014"/>
    <n v="6500"/>
    <n v="2196"/>
    <x v="2"/>
    <x v="0"/>
    <s v="USD"/>
    <n v="1403906664"/>
    <n v="1401401064"/>
    <b v="0"/>
    <n v="16"/>
    <b v="0"/>
    <s v="music/faith"/>
    <x v="1321"/>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n v="1"/>
    <x v="4"/>
    <x v="28"/>
  </r>
  <r>
    <n v="1728"/>
    <s v="With His Presence"/>
    <s v="Be in God's presence through instrumental covers of hymns. Help me build a home studio to freely distribute this album."/>
    <n v="1250"/>
    <n v="855"/>
    <x v="2"/>
    <x v="0"/>
    <s v="USD"/>
    <n v="1445439674"/>
    <n v="1442847674"/>
    <b v="0"/>
    <n v="7"/>
    <b v="0"/>
    <s v="music/faith"/>
    <x v="1322"/>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e v="#DIV/0!"/>
    <x v="4"/>
    <x v="28"/>
  </r>
  <r>
    <n v="1731"/>
    <s v="Sam Cox Band First Christian Tour"/>
    <s v="We are a Christin Worship band looking to midwest tour. God Bless!"/>
    <n v="1000"/>
    <n v="0"/>
    <x v="2"/>
    <x v="0"/>
    <s v="USD"/>
    <n v="1434034800"/>
    <n v="1432849552"/>
    <b v="0"/>
    <n v="0"/>
    <b v="0"/>
    <s v="music/faith"/>
    <x v="109"/>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e v="#DIV/0!"/>
    <x v="4"/>
    <x v="28"/>
  </r>
  <r>
    <n v="1733"/>
    <s v="What Faith Is EP/Album"/>
    <s v="I am trying to share the music I am blessed to have written. https://www.johncox4.com or https://reverbnation.com/johncox4"/>
    <n v="10000"/>
    <n v="0"/>
    <x v="2"/>
    <x v="0"/>
    <s v="USD"/>
    <n v="1473802200"/>
    <n v="1472746374"/>
    <b v="0"/>
    <n v="0"/>
    <b v="0"/>
    <s v="music/faith"/>
    <x v="109"/>
    <e v="#DIV/0!"/>
    <x v="4"/>
    <x v="28"/>
  </r>
  <r>
    <n v="1734"/>
    <s v="Street Prophet Los CD and new book"/>
    <s v="This is a double venture project. I have finished a new manuscript and currently working on creating a Christian rap CD."/>
    <n v="4500"/>
    <n v="1"/>
    <x v="2"/>
    <x v="0"/>
    <s v="USD"/>
    <n v="1431046356"/>
    <n v="1428454356"/>
    <b v="0"/>
    <n v="1"/>
    <b v="0"/>
    <s v="music/faith"/>
    <x v="1323"/>
    <n v="1"/>
    <x v="4"/>
    <x v="28"/>
  </r>
  <r>
    <n v="1735"/>
    <s v="Leo's RainSong Artist program"/>
    <s v="RainSong is letting my buy a discounted guitar. I will use this to offer my talents to the ministry programs I'm a part of."/>
    <n v="1000"/>
    <n v="110"/>
    <x v="2"/>
    <x v="0"/>
    <s v="USD"/>
    <n v="1470598345"/>
    <n v="1468006345"/>
    <b v="0"/>
    <n v="2"/>
    <b v="0"/>
    <s v="music/faith"/>
    <x v="1324"/>
    <n v="55"/>
    <x v="4"/>
    <x v="28"/>
  </r>
  <r>
    <n v="1736"/>
    <s v="In His Presence"/>
    <s v="A unique meditative album reflecting on the life of Christ, inviting Him into your presence"/>
    <n v="3000"/>
    <n v="22"/>
    <x v="2"/>
    <x v="0"/>
    <s v="USD"/>
    <n v="1447018833"/>
    <n v="1444423233"/>
    <b v="0"/>
    <n v="1"/>
    <b v="0"/>
    <s v="music/faith"/>
    <x v="1325"/>
    <n v="22"/>
    <x v="4"/>
    <x v="28"/>
  </r>
  <r>
    <n v="1737"/>
    <s v="Healing"/>
    <s v="An instrumental project in which all songs are incorporated around the healing power of our God. Used for times of prayer &amp; devotion"/>
    <n v="4000"/>
    <n v="850"/>
    <x v="2"/>
    <x v="0"/>
    <s v="USD"/>
    <n v="1437432392"/>
    <n v="1434840392"/>
    <b v="0"/>
    <n v="15"/>
    <b v="0"/>
    <s v="music/faith"/>
    <x v="1212"/>
    <n v="56.666666666666664"/>
    <x v="4"/>
    <x v="28"/>
  </r>
  <r>
    <n v="1738"/>
    <s v="The Flashing Lights"/>
    <s v="Music that inspires and gives hope for overcoming and change. And it is good music."/>
    <n v="5000"/>
    <n v="20"/>
    <x v="2"/>
    <x v="0"/>
    <s v="USD"/>
    <n v="1412283542"/>
    <n v="1409691542"/>
    <b v="0"/>
    <n v="1"/>
    <b v="0"/>
    <s v="music/faith"/>
    <x v="177"/>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n v="1"/>
    <x v="4"/>
    <x v="28"/>
  </r>
  <r>
    <n v="1740"/>
    <s v="Recording Studio Time"/>
    <s v="I recently recorded a new single. With your help I can return to the studio. Would you like to be part of my next worship project?"/>
    <n v="3000"/>
    <n v="0"/>
    <x v="2"/>
    <x v="0"/>
    <s v="USD"/>
    <n v="1437075422"/>
    <n v="1434483422"/>
    <b v="0"/>
    <n v="0"/>
    <b v="0"/>
    <s v="music/faith"/>
    <x v="109"/>
    <e v="#DIV/0!"/>
    <x v="4"/>
    <x v="28"/>
  </r>
  <r>
    <n v="1741"/>
    <s v="Caught off Guard"/>
    <s v="A photo journal documenting my experiences and travels across New Zealand"/>
    <n v="1200"/>
    <n v="1330"/>
    <x v="0"/>
    <x v="1"/>
    <s v="GBP"/>
    <n v="1433948671"/>
    <n v="1430060671"/>
    <b v="0"/>
    <n v="52"/>
    <b v="1"/>
    <s v="photography/photobooks"/>
    <x v="1326"/>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x v="132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n v="59.408805031446541"/>
    <x v="8"/>
    <x v="20"/>
  </r>
  <r>
    <n v="1748"/>
    <s v="So It Is: Vancouver"/>
    <s v="Telling the story of the city through remarkable people who live in Vancouver today."/>
    <n v="50000"/>
    <n v="64974"/>
    <x v="0"/>
    <x v="5"/>
    <s v="CAD"/>
    <n v="1441234143"/>
    <n v="1438642143"/>
    <b v="0"/>
    <n v="181"/>
    <b v="1"/>
    <s v="photography/photobooks"/>
    <x v="1332"/>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x v="133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n v="80.647999999999996"/>
    <x v="8"/>
    <x v="20"/>
  </r>
  <r>
    <n v="1751"/>
    <s v="Daily Bread: Stories from Rural Greece"/>
    <s v="Photographs and stories culled from 10 years of road trips through rural Greece"/>
    <n v="10000"/>
    <n v="10290"/>
    <x v="0"/>
    <x v="0"/>
    <s v="USD"/>
    <n v="1426787123"/>
    <n v="1424198723"/>
    <b v="0"/>
    <n v="61"/>
    <b v="1"/>
    <s v="photography/photobooks"/>
    <x v="1335"/>
    <n v="168.68852459016392"/>
    <x v="8"/>
    <x v="20"/>
  </r>
  <r>
    <n v="1752"/>
    <s v="Adfectus Book"/>
    <s v="A little book of calm, in picture form, that will soothe the soul and un-furrow the brow."/>
    <n v="1200"/>
    <n v="3122"/>
    <x v="0"/>
    <x v="1"/>
    <s v="GBP"/>
    <n v="1476425082"/>
    <n v="1473833082"/>
    <b v="0"/>
    <n v="90"/>
    <b v="1"/>
    <s v="photography/photobooks"/>
    <x v="133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n v="47.13"/>
    <x v="8"/>
    <x v="20"/>
  </r>
  <r>
    <n v="1757"/>
    <s v="The Resurgence of Femininity Photo Thesis"/>
    <s v="I want to create a self published photo art book on the topic of the resurgence of femininity."/>
    <n v="5000"/>
    <n v="5800"/>
    <x v="0"/>
    <x v="0"/>
    <s v="USD"/>
    <n v="1485631740"/>
    <n v="1483041083"/>
    <b v="0"/>
    <n v="14"/>
    <b v="1"/>
    <s v="photography/photobooks"/>
    <x v="133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n v="42.481481481481481"/>
    <x v="8"/>
    <x v="20"/>
  </r>
  <r>
    <n v="1759"/>
    <s v="Death Valley"/>
    <s v="Death Valley will be the first photo book of Andi State"/>
    <n v="5000"/>
    <n v="5330"/>
    <x v="0"/>
    <x v="0"/>
    <s v="USD"/>
    <n v="1427309629"/>
    <n v="1425585229"/>
    <b v="0"/>
    <n v="49"/>
    <b v="1"/>
    <s v="photography/photobooks"/>
    <x v="15"/>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n v="81.098039215686271"/>
    <x v="8"/>
    <x v="20"/>
  </r>
  <r>
    <n v="1761"/>
    <s v="I Wanted To See Boobs"/>
    <s v="A hardcover photobook telling the naked truth of a young photographers journey."/>
    <n v="100"/>
    <n v="155"/>
    <x v="0"/>
    <x v="1"/>
    <s v="GBP"/>
    <n v="1442065060"/>
    <n v="1437745060"/>
    <b v="0"/>
    <n v="3"/>
    <b v="1"/>
    <s v="photography/photobooks"/>
    <x v="1342"/>
    <n v="51.666666666666664"/>
    <x v="8"/>
    <x v="20"/>
  </r>
  <r>
    <n v="1762"/>
    <s v="&quot;The Naked Pixel&quot; Ali Pakele"/>
    <s v="Project rewards $25 gets you 190+ digital images"/>
    <n v="100"/>
    <n v="885"/>
    <x v="0"/>
    <x v="0"/>
    <s v="USD"/>
    <n v="1457739245"/>
    <n v="1455147245"/>
    <b v="0"/>
    <n v="25"/>
    <b v="1"/>
    <s v="photography/photobooks"/>
    <x v="1343"/>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n v="72.16970873786407"/>
    <x v="8"/>
    <x v="20"/>
  </r>
  <r>
    <n v="1766"/>
    <s v="Photographic book on Melbourne's music scene"/>
    <s v="I want to create a beautiful book which documents the Melbourne music scene."/>
    <n v="1500"/>
    <n v="0"/>
    <x v="2"/>
    <x v="2"/>
    <s v="AUD"/>
    <n v="1408999088"/>
    <n v="1407184688"/>
    <b v="1"/>
    <n v="0"/>
    <b v="0"/>
    <s v="photography/photobooks"/>
    <x v="109"/>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x v="1347"/>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x v="1349"/>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n v="35.799999999999997"/>
    <x v="8"/>
    <x v="20"/>
  </r>
  <r>
    <n v="1772"/>
    <s v="White Mountain"/>
    <s v="A photobook and a short documentary film telling the story of Holocaust in Northwestern Lithuania"/>
    <n v="5500"/>
    <n v="858"/>
    <x v="2"/>
    <x v="1"/>
    <s v="GBP"/>
    <n v="1404666836"/>
    <n v="1399482836"/>
    <b v="1"/>
    <n v="19"/>
    <b v="0"/>
    <s v="photography/photobooks"/>
    <x v="1352"/>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x v="135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x v="1362"/>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n v="31.206896551724139"/>
    <x v="8"/>
    <x v="20"/>
  </r>
  <r>
    <n v="1787"/>
    <s v="Alpamayo to Yerupaja"/>
    <s v="Raising awareness to the effects of global warming through photographs of the high mountains of Peru."/>
    <n v="10000"/>
    <n v="1533"/>
    <x v="2"/>
    <x v="0"/>
    <s v="USD"/>
    <n v="1428158637"/>
    <n v="1425570237"/>
    <b v="1"/>
    <n v="24"/>
    <b v="0"/>
    <s v="photography/photobooks"/>
    <x v="1366"/>
    <n v="63.875"/>
    <x v="8"/>
    <x v="20"/>
  </r>
  <r>
    <n v="1788"/>
    <s v="Beyond the Pale"/>
    <s v="A photo book celebrating Goths, exploring their lives and giving an insight into what Goth is for them."/>
    <n v="5500"/>
    <n v="76"/>
    <x v="2"/>
    <x v="1"/>
    <s v="GBP"/>
    <n v="1414795542"/>
    <n v="1412203542"/>
    <b v="1"/>
    <n v="4"/>
    <b v="0"/>
    <s v="photography/photobooks"/>
    <x v="1367"/>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x v="724"/>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n v="109.06666666666666"/>
    <x v="8"/>
    <x v="20"/>
  </r>
  <r>
    <n v="1791"/>
    <s v="disCover: Napoli"/>
    <s v="For the love of street photography and the beauty of traditional cultures in southern Italy."/>
    <n v="3000"/>
    <n v="107"/>
    <x v="2"/>
    <x v="1"/>
    <s v="GBP"/>
    <n v="1422553565"/>
    <n v="1417369565"/>
    <b v="1"/>
    <n v="4"/>
    <b v="0"/>
    <s v="photography/photobooks"/>
    <x v="1369"/>
    <n v="26.75"/>
    <x v="8"/>
    <x v="20"/>
  </r>
  <r>
    <n v="1792"/>
    <s v="Bensinger's: Photographs by Helaine Garren"/>
    <s v="In 1970 Helaine Garren shot a series of images at Bensingerâ€™s Pool Hall in Chicago, Illinois."/>
    <n v="25000"/>
    <n v="15281"/>
    <x v="2"/>
    <x v="0"/>
    <s v="USD"/>
    <n v="1439189940"/>
    <n v="1435970682"/>
    <b v="1"/>
    <n v="139"/>
    <b v="0"/>
    <s v="photography/photobooks"/>
    <x v="1370"/>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x v="137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x v="1372"/>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x v="1373"/>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n v="58.972972972972975"/>
    <x v="8"/>
    <x v="20"/>
  </r>
  <r>
    <n v="1799"/>
    <s v="The UnDiscovered Image"/>
    <s v="The UnDiscovered Image, a monthly publication dedicated to photographers."/>
    <n v="4000"/>
    <n v="69.83"/>
    <x v="2"/>
    <x v="1"/>
    <s v="GBP"/>
    <n v="1415740408"/>
    <n v="1414008808"/>
    <b v="1"/>
    <n v="6"/>
    <b v="0"/>
    <s v="photography/photobooks"/>
    <x v="1375"/>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x v="1377"/>
    <n v="63.648648648648646"/>
    <x v="8"/>
    <x v="20"/>
  </r>
  <r>
    <n v="1802"/>
    <s v="Out Of The Dark"/>
    <s v="Inner Darkness turned into a photobook. Personal work i shot during my recovery...in Berlin."/>
    <n v="3500"/>
    <n v="1697"/>
    <x v="2"/>
    <x v="12"/>
    <s v="EUR"/>
    <n v="1435442340"/>
    <n v="1433416830"/>
    <b v="1"/>
    <n v="18"/>
    <b v="0"/>
    <s v="photography/photobooks"/>
    <x v="137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x v="1379"/>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x v="1382"/>
    <n v="73.875"/>
    <x v="8"/>
    <x v="20"/>
  </r>
  <r>
    <n v="1807"/>
    <s v="Anywhere but Here"/>
    <s v="I want to explore alternative cultures and lifestyles in America."/>
    <n v="5000"/>
    <n v="553"/>
    <x v="2"/>
    <x v="0"/>
    <s v="USD"/>
    <n v="1411868313"/>
    <n v="1409276313"/>
    <b v="1"/>
    <n v="8"/>
    <b v="0"/>
    <s v="photography/photobooks"/>
    <x v="1383"/>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x v="1385"/>
    <n v="42.222222222222221"/>
    <x v="8"/>
    <x v="20"/>
  </r>
  <r>
    <n v="1810"/>
    <s v="Film Speed"/>
    <s v="Film Speed is a series of Zines focusing on architecture shot completely on 35 and 120mm film."/>
    <n v="450"/>
    <n v="15"/>
    <x v="2"/>
    <x v="0"/>
    <s v="USD"/>
    <n v="1408657826"/>
    <n v="1407621026"/>
    <b v="0"/>
    <n v="2"/>
    <b v="0"/>
    <s v="photography/photobooks"/>
    <x v="422"/>
    <n v="7.5"/>
    <x v="8"/>
    <x v="20"/>
  </r>
  <r>
    <n v="1811"/>
    <s v="The Year of Sunsets"/>
    <s v="A collection of 365 color photographs of sunsets in 2014, beautifully presented in a hardcover book."/>
    <n v="54000"/>
    <n v="40"/>
    <x v="2"/>
    <x v="0"/>
    <s v="USD"/>
    <n v="1414123200"/>
    <n v="1408962270"/>
    <b v="0"/>
    <n v="26"/>
    <b v="0"/>
    <s v="photography/photobooks"/>
    <x v="1386"/>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n v="37.608695652173914"/>
    <x v="8"/>
    <x v="20"/>
  </r>
  <r>
    <n v="1813"/>
    <s v="Libya : The Lost Days"/>
    <s v="This project aims to document, Libyan photographic history; through both print and artisan mediums ."/>
    <n v="8750"/>
    <n v="0"/>
    <x v="2"/>
    <x v="1"/>
    <s v="GBP"/>
    <n v="1407532812"/>
    <n v="1404940812"/>
    <b v="0"/>
    <n v="0"/>
    <b v="0"/>
    <s v="photography/photobooks"/>
    <x v="109"/>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x v="109"/>
    <e v="#DIV/0!"/>
    <x v="8"/>
    <x v="20"/>
  </r>
  <r>
    <n v="1816"/>
    <s v="Moments of Passion"/>
    <s v="A unique Photographic Book Project about the Passionate Moments and Strong Emotions that lie within Karate"/>
    <n v="25000"/>
    <n v="509"/>
    <x v="2"/>
    <x v="16"/>
    <s v="CHF"/>
    <n v="1469473200"/>
    <n v="1467061303"/>
    <b v="0"/>
    <n v="6"/>
    <b v="0"/>
    <s v="photography/photobooks"/>
    <x v="1389"/>
    <n v="84.833333333333329"/>
    <x v="8"/>
    <x v="20"/>
  </r>
  <r>
    <n v="1817"/>
    <s v="Through the Lens of Jerry Gustafson"/>
    <s v="Hundreds of breathtaking rodeo photographs collected in a beautiful coffee table book."/>
    <n v="18000"/>
    <n v="9419"/>
    <x v="2"/>
    <x v="0"/>
    <s v="USD"/>
    <n v="1485759540"/>
    <n v="1480607607"/>
    <b v="0"/>
    <n v="100"/>
    <b v="0"/>
    <s v="photography/photobooks"/>
    <x v="1390"/>
    <n v="94.19"/>
    <x v="8"/>
    <x v="20"/>
  </r>
  <r>
    <n v="1818"/>
    <s v="Give Me Your Goofy-ist"/>
    <s v="We are all different, this is a way to honor and celebrate the authenticity in being different."/>
    <n v="15000"/>
    <n v="0"/>
    <x v="2"/>
    <x v="0"/>
    <s v="USD"/>
    <n v="1428035850"/>
    <n v="1425447450"/>
    <b v="0"/>
    <n v="0"/>
    <b v="0"/>
    <s v="photography/photobooks"/>
    <x v="109"/>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n v="213.375"/>
    <x v="8"/>
    <x v="20"/>
  </r>
  <r>
    <n v="1821"/>
    <s v="Glass Cloud on the road!"/>
    <s v="Glass Cloud tour dates are already beginning to pile up. They are turning to YOU to help get them from town to town."/>
    <n v="2500"/>
    <n v="3372.25"/>
    <x v="0"/>
    <x v="0"/>
    <s v="USD"/>
    <n v="1330760367"/>
    <n v="1326872367"/>
    <b v="0"/>
    <n v="57"/>
    <b v="1"/>
    <s v="music/rock"/>
    <x v="1393"/>
    <n v="59.162280701754383"/>
    <x v="4"/>
    <x v="11"/>
  </r>
  <r>
    <n v="1822"/>
    <s v="Wood Butcher's new music video- I Don't Wanna Party"/>
    <s v="Wood Butcher needs your help to make this happen. Buy a CD, support local music!"/>
    <n v="300"/>
    <n v="300"/>
    <x v="0"/>
    <x v="5"/>
    <s v="CAD"/>
    <n v="1391194860"/>
    <n v="1388084862"/>
    <b v="0"/>
    <n v="11"/>
    <b v="1"/>
    <s v="music/rock"/>
    <x v="3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x v="1394"/>
    <n v="24.575757575757574"/>
    <x v="4"/>
    <x v="11"/>
  </r>
  <r>
    <n v="1824"/>
    <s v="Tin Man's Broken Wisdom Fund"/>
    <s v="cd fund raiser"/>
    <n v="3000"/>
    <n v="3002"/>
    <x v="0"/>
    <x v="0"/>
    <s v="USD"/>
    <n v="1389146880"/>
    <n v="1387403967"/>
    <b v="0"/>
    <n v="40"/>
    <b v="1"/>
    <s v="music/rock"/>
    <x v="1395"/>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n v="42.02"/>
    <x v="4"/>
    <x v="11"/>
  </r>
  <r>
    <n v="1826"/>
    <s v="BEAR GHOST! Professional Recording! Yay!"/>
    <s v="Hear your favorite Bear Ghost in eargasmic quality!"/>
    <n v="2000"/>
    <n v="2020"/>
    <x v="0"/>
    <x v="0"/>
    <s v="USD"/>
    <n v="1392675017"/>
    <n v="1390083017"/>
    <b v="0"/>
    <n v="38"/>
    <b v="1"/>
    <s v="music/rock"/>
    <x v="50"/>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x v="1399"/>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x v="1400"/>
    <n v="67.389380530973455"/>
    <x v="4"/>
    <x v="11"/>
  </r>
  <r>
    <n v="1831"/>
    <s v="Darling Waste Trailer Bail Out!"/>
    <s v="After a 2 year Odyssey, Darling Waste's trailer is still not home! We need $3,500 to get it through U.S. Customs!"/>
    <n v="1000"/>
    <n v="1030"/>
    <x v="0"/>
    <x v="0"/>
    <s v="USD"/>
    <n v="1336866863"/>
    <n v="1335570863"/>
    <b v="0"/>
    <n v="14"/>
    <b v="1"/>
    <s v="music/rock"/>
    <x v="288"/>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x v="14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x v="1402"/>
    <n v="42"/>
    <x v="4"/>
    <x v="11"/>
  </r>
  <r>
    <n v="1834"/>
    <s v="TDJ - All Part of the Plan EP/Tour"/>
    <s v="Help us fund our first tour and promote our new EP!"/>
    <n v="10000"/>
    <n v="11805"/>
    <x v="0"/>
    <x v="0"/>
    <s v="USD"/>
    <n v="1422140895"/>
    <n v="1418684895"/>
    <b v="0"/>
    <n v="90"/>
    <b v="1"/>
    <s v="music/rock"/>
    <x v="1403"/>
    <n v="131.16666666666666"/>
    <x v="4"/>
    <x v="11"/>
  </r>
  <r>
    <n v="1835"/>
    <s v="DIRTY LITTLE REBEL EP"/>
    <s v="WE ARE A HARD ROCK/PUNK BAND SEEKING FUNDS TO RECORD A NEW EP. _x000a__x000a_https://www.reverbnation.com/dirtylittlerebel"/>
    <n v="500"/>
    <n v="520"/>
    <x v="0"/>
    <x v="1"/>
    <s v="GBP"/>
    <n v="1459439471"/>
    <n v="1456851071"/>
    <b v="0"/>
    <n v="11"/>
    <b v="1"/>
    <s v="music/rock"/>
    <x v="87"/>
    <n v="47.272727272727273"/>
    <x v="4"/>
    <x v="11"/>
  </r>
  <r>
    <n v="1836"/>
    <s v="KICKSTART OUR &lt;+3"/>
    <s v="Help fund our 2013 Sound &amp; Lighting Touring rig!"/>
    <n v="5000"/>
    <n v="10017"/>
    <x v="0"/>
    <x v="0"/>
    <s v="USD"/>
    <n v="1361129129"/>
    <n v="1359660329"/>
    <b v="0"/>
    <n v="55"/>
    <b v="1"/>
    <s v="music/rock"/>
    <x v="140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x v="1407"/>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x v="1408"/>
    <n v="75.384615384615387"/>
    <x v="4"/>
    <x v="11"/>
  </r>
  <r>
    <n v="1841"/>
    <s v="Hydra Effect Debut EP"/>
    <s v="Hard Rock with a Positive Message. Help us fund, release and promote our debut EP!"/>
    <n v="2000"/>
    <n v="2035"/>
    <x v="0"/>
    <x v="0"/>
    <s v="USD"/>
    <n v="1400561940"/>
    <n v="1397679445"/>
    <b v="0"/>
    <n v="40"/>
    <b v="1"/>
    <s v="music/rock"/>
    <x v="1409"/>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n v="134.20833333333334"/>
    <x v="4"/>
    <x v="11"/>
  </r>
  <r>
    <n v="1849"/>
    <s v="Release the Skyline Album"/>
    <s v="Release the Skylines is a small, local Cleveland metal band looking to record an album."/>
    <n v="300"/>
    <n v="301"/>
    <x v="0"/>
    <x v="0"/>
    <s v="USD"/>
    <n v="1350505059"/>
    <n v="1347913059"/>
    <b v="0"/>
    <n v="8"/>
    <b v="1"/>
    <s v="music/rock"/>
    <x v="1415"/>
    <n v="37.625"/>
    <x v="4"/>
    <x v="11"/>
  </r>
  <r>
    <n v="1850"/>
    <s v="WILKES EP"/>
    <s v="WILKES is the solo venture of HighFlightSociety singer / Disciple bassist, Jason Wilkes. This project is to fund the debut 6 song EP."/>
    <n v="9000"/>
    <n v="9137"/>
    <x v="0"/>
    <x v="0"/>
    <s v="USD"/>
    <n v="1405033300"/>
    <n v="1402441300"/>
    <b v="0"/>
    <n v="179"/>
    <b v="1"/>
    <s v="music/rock"/>
    <x v="1416"/>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x v="1418"/>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x v="1421"/>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x v="982"/>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x v="3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n v="40.547315436241611"/>
    <x v="4"/>
    <x v="11"/>
  </r>
  <r>
    <n v="1859"/>
    <s v="Queen Kwong Tour to London and Paris"/>
    <s v="Queen Kwong is going ON TOUR to London and Paris!"/>
    <n v="3000"/>
    <n v="3955"/>
    <x v="0"/>
    <x v="0"/>
    <s v="USD"/>
    <n v="1316716129"/>
    <n v="1314124129"/>
    <b v="0"/>
    <n v="56"/>
    <b v="1"/>
    <s v="music/rock"/>
    <x v="1423"/>
    <n v="70.625"/>
    <x v="4"/>
    <x v="11"/>
  </r>
  <r>
    <n v="1860"/>
    <s v="A Simple Complex's 2013 CD Release Party DVD"/>
    <s v="ASC had a one-of-a-kind CD release party in 2013, and we want to share it with the world - in DVD format!"/>
    <n v="750"/>
    <n v="1001"/>
    <x v="0"/>
    <x v="0"/>
    <s v="USD"/>
    <n v="1391706084"/>
    <n v="1389891684"/>
    <b v="0"/>
    <n v="19"/>
    <b v="1"/>
    <s v="music/rock"/>
    <x v="1424"/>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n v="90.9375"/>
    <x v="6"/>
    <x v="18"/>
  </r>
  <r>
    <n v="1863"/>
    <s v="Project: 20M813"/>
    <s v="This is an Android game where you take control of the zombies and try to eat your way to world domination!"/>
    <n v="2500"/>
    <n v="10"/>
    <x v="2"/>
    <x v="0"/>
    <s v="USD"/>
    <n v="1402600085"/>
    <n v="1400008085"/>
    <b v="0"/>
    <n v="2"/>
    <b v="0"/>
    <s v="games/mobile games"/>
    <x v="177"/>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x v="1427"/>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n v="62.5"/>
    <x v="6"/>
    <x v="18"/>
  </r>
  <r>
    <n v="1867"/>
    <s v="Meme Wars - Dank Age"/>
    <s v="A mix of PokemonGo, Game of War- Fire Age, DragonSoul, &amp; Throwdown. Join a clan, collect meme, upgrade features, fight, &amp; compete."/>
    <n v="20000"/>
    <n v="10"/>
    <x v="2"/>
    <x v="0"/>
    <s v="USD"/>
    <n v="1478383912"/>
    <n v="1475791912"/>
    <b v="0"/>
    <n v="1"/>
    <b v="0"/>
    <s v="games/mobile games"/>
    <x v="833"/>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x v="109"/>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x v="1429"/>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x v="550"/>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x v="871"/>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n v="13"/>
    <x v="6"/>
    <x v="18"/>
  </r>
  <r>
    <n v="1875"/>
    <s v="Claws &amp; Fins"/>
    <s v="Sea opposition of Crab's family and angry fishes. Who is going to win, and who is going to loose ?!"/>
    <n v="10000"/>
    <n v="51"/>
    <x v="2"/>
    <x v="0"/>
    <s v="USD"/>
    <n v="1470519308"/>
    <n v="1465335308"/>
    <b v="0"/>
    <n v="3"/>
    <b v="0"/>
    <s v="games/mobile games"/>
    <x v="872"/>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x v="109"/>
    <e v="#DIV/0!"/>
    <x v="6"/>
    <x v="18"/>
  </r>
  <r>
    <n v="1877"/>
    <s v="Chip Dip II: Son of Chip Dip! - A Terrible, Terrible Game"/>
    <s v="It's obvious you won't survive by your wits alone. Unfortunately that's all you've got, Chip. Run!"/>
    <n v="60"/>
    <n v="0"/>
    <x v="2"/>
    <x v="0"/>
    <s v="USD"/>
    <n v="1425170525"/>
    <n v="1422664925"/>
    <b v="0"/>
    <n v="0"/>
    <b v="0"/>
    <s v="games/mobile games"/>
    <x v="109"/>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x v="109"/>
    <e v="#DIV/0!"/>
    <x v="6"/>
    <x v="18"/>
  </r>
  <r>
    <n v="1879"/>
    <s v="Alex and More"/>
    <s v="Juego de plataformas con 20 personajes. Cada personaje tiene cuatro habilidades distintas al resto de personajes y sus propias voces."/>
    <n v="5000"/>
    <n v="6"/>
    <x v="2"/>
    <x v="3"/>
    <s v="EUR"/>
    <n v="1457966129"/>
    <n v="1455377729"/>
    <b v="0"/>
    <n v="2"/>
    <b v="0"/>
    <s v="games/mobile games"/>
    <x v="154"/>
    <n v="3"/>
    <x v="6"/>
    <x v="18"/>
  </r>
  <r>
    <n v="1880"/>
    <s v="Sim Betting Football"/>
    <s v="Sim Betting Football is the only football (soccer) betting simulation  game."/>
    <n v="5000"/>
    <n v="1004"/>
    <x v="2"/>
    <x v="1"/>
    <s v="GBP"/>
    <n v="1459341380"/>
    <n v="1456839380"/>
    <b v="0"/>
    <n v="24"/>
    <b v="0"/>
    <s v="games/mobile games"/>
    <x v="143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x v="143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x v="15"/>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x v="1443"/>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x v="87"/>
    <n v="57.777777777777779"/>
    <x v="4"/>
    <x v="14"/>
  </r>
  <r>
    <n v="1894"/>
    <s v="Help me release my first 3 song EP!!"/>
    <s v="Im trying to raise $1000 for a 3 song EP in a studio!"/>
    <n v="1000"/>
    <n v="1145"/>
    <x v="0"/>
    <x v="0"/>
    <s v="USD"/>
    <n v="1329082983"/>
    <n v="1326404583"/>
    <b v="0"/>
    <n v="20"/>
    <b v="1"/>
    <s v="music/indie rock"/>
    <x v="1444"/>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x v="1446"/>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n v="106.8"/>
    <x v="2"/>
    <x v="29"/>
  </r>
  <r>
    <n v="1902"/>
    <s v="Cardboard reality"/>
    <s v="Virtual reality is expensive, here is the solution. I've created a VR device out of cardboard. I present: World's cheapest VR Device."/>
    <n v="1000"/>
    <n v="12"/>
    <x v="2"/>
    <x v="9"/>
    <s v="EUR"/>
    <n v="1425495447"/>
    <n v="1422903447"/>
    <b v="0"/>
    <n v="3"/>
    <b v="0"/>
    <s v="technology/gadgets"/>
    <x v="444"/>
    <n v="4"/>
    <x v="2"/>
    <x v="29"/>
  </r>
  <r>
    <n v="1903"/>
    <s v="MiPointer"/>
    <s v="A cool smart laser pointer for presenting professionals. Unique by design, widest functional coverage for both IOS and Android."/>
    <n v="3000"/>
    <n v="1398"/>
    <x v="2"/>
    <x v="0"/>
    <s v="USD"/>
    <n v="1485541791"/>
    <n v="1480357791"/>
    <b v="0"/>
    <n v="41"/>
    <b v="0"/>
    <s v="technology/gadgets"/>
    <x v="1451"/>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x v="37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n v="215.95959595959596"/>
    <x v="2"/>
    <x v="29"/>
  </r>
  <r>
    <n v="1907"/>
    <s v="Litter-Buddy"/>
    <s v="Litter-Buddy is great economical alternative to leading pet waste disposal systems with cartridge bag elements."/>
    <n v="30000"/>
    <n v="85"/>
    <x v="2"/>
    <x v="0"/>
    <s v="USD"/>
    <n v="1400853925"/>
    <n v="1399557925"/>
    <b v="0"/>
    <n v="4"/>
    <b v="0"/>
    <s v="technology/gadgets"/>
    <x v="1454"/>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x v="1458"/>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n v="70.595238095238102"/>
    <x v="2"/>
    <x v="29"/>
  </r>
  <r>
    <n v="1913"/>
    <s v="Tibio - Spreading warmth in everyones home"/>
    <s v="Tibio is a revolutionary new product designed to solve an age old problem."/>
    <n v="48000"/>
    <n v="637"/>
    <x v="2"/>
    <x v="1"/>
    <s v="GBP"/>
    <n v="1412770578"/>
    <n v="1410178578"/>
    <b v="0"/>
    <n v="26"/>
    <b v="0"/>
    <s v="technology/gadgets"/>
    <x v="146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x v="1462"/>
    <n v="2"/>
    <x v="2"/>
    <x v="29"/>
  </r>
  <r>
    <n v="1916"/>
    <s v="The Paint Can Holder by U.S. Green Products"/>
    <s v="The Paint Can Holder Makes Painting Easier and Safer on Extension Ladders."/>
    <n v="20000"/>
    <n v="102"/>
    <x v="2"/>
    <x v="0"/>
    <s v="USD"/>
    <n v="1478542375"/>
    <n v="1476378775"/>
    <b v="0"/>
    <n v="6"/>
    <b v="0"/>
    <s v="technology/gadgets"/>
    <x v="872"/>
    <n v="17"/>
    <x v="2"/>
    <x v="29"/>
  </r>
  <r>
    <n v="1917"/>
    <s v="Chronovisor:The MOST innovative watch for night time reading"/>
    <s v="Let's build a legendary brand altogether"/>
    <n v="390000"/>
    <n v="205025"/>
    <x v="2"/>
    <x v="7"/>
    <s v="HKD"/>
    <n v="1486708133"/>
    <n v="1484116133"/>
    <b v="0"/>
    <n v="70"/>
    <b v="0"/>
    <s v="technology/gadgets"/>
    <x v="146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x v="1466"/>
    <n v="40.980952380952381"/>
    <x v="2"/>
    <x v="29"/>
  </r>
  <r>
    <n v="1921"/>
    <s v="The Fine Spirits are making an album!"/>
    <s v="The Fine Spirits are making an album, but we need your help!"/>
    <n v="1500"/>
    <n v="2052"/>
    <x v="0"/>
    <x v="0"/>
    <s v="USD"/>
    <n v="1342243143"/>
    <n v="1339651143"/>
    <b v="0"/>
    <n v="38"/>
    <b v="1"/>
    <s v="music/indie rock"/>
    <x v="346"/>
    <n v="54"/>
    <x v="4"/>
    <x v="14"/>
  </r>
  <r>
    <n v="1922"/>
    <s v="Low Weather // Debut Album"/>
    <s v="Low Weather's debut album is halfway finished.  With your help and your help alone we can record the rest!"/>
    <n v="2000"/>
    <n v="2311"/>
    <x v="0"/>
    <x v="0"/>
    <s v="USD"/>
    <n v="1386828507"/>
    <n v="1384236507"/>
    <b v="0"/>
    <n v="64"/>
    <b v="1"/>
    <s v="music/indie rock"/>
    <x v="1467"/>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x v="146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n v="104"/>
    <x v="4"/>
    <x v="14"/>
  </r>
  <r>
    <n v="1925"/>
    <s v="The Freakniks Debut Album: Infinite Love"/>
    <s v="The Freakniks are making their psychedelic freak-folk debut studio album and they need your help."/>
    <n v="1500"/>
    <n v="1655"/>
    <x v="0"/>
    <x v="0"/>
    <s v="USD"/>
    <n v="1381449600"/>
    <n v="1379540288"/>
    <b v="0"/>
    <n v="52"/>
    <b v="1"/>
    <s v="music/indie rock"/>
    <x v="1469"/>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n v="27.3896261682243"/>
    <x v="4"/>
    <x v="14"/>
  </r>
  <r>
    <n v="1927"/>
    <s v="GBS Detroit Presents Hampshire"/>
    <s v="Hampshire is headed to GBS Detroit."/>
    <n v="600"/>
    <n v="620"/>
    <x v="0"/>
    <x v="0"/>
    <s v="USD"/>
    <n v="1331182740"/>
    <n v="1329856839"/>
    <b v="0"/>
    <n v="11"/>
    <b v="1"/>
    <s v="music/indie rock"/>
    <x v="101"/>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x v="1471"/>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x v="1472"/>
    <n v="42.8"/>
    <x v="4"/>
    <x v="14"/>
  </r>
  <r>
    <n v="1930"/>
    <s v="Magnetic Flowers Presents: Old, Cold. Losing It."/>
    <s v="We're nearly done recording, but we're out of money! Help us release the record!!!"/>
    <n v="1000"/>
    <n v="1270"/>
    <x v="0"/>
    <x v="0"/>
    <s v="USD"/>
    <n v="1373203482"/>
    <n v="1368019482"/>
    <b v="0"/>
    <n v="26"/>
    <b v="1"/>
    <s v="music/indie rock"/>
    <x v="74"/>
    <n v="48.846153846153847"/>
    <x v="4"/>
    <x v="14"/>
  </r>
  <r>
    <n v="1931"/>
    <s v="New Lions After Dark EP!"/>
    <s v="We're an indie rock band from Clearwater, FL headed back into the studio to finish our latest EP."/>
    <n v="2000"/>
    <n v="2412.02"/>
    <x v="0"/>
    <x v="0"/>
    <s v="USD"/>
    <n v="1337657400"/>
    <n v="1336512309"/>
    <b v="0"/>
    <n v="50"/>
    <b v="1"/>
    <s v="music/indie rock"/>
    <x v="1473"/>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x v="1477"/>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x v="1478"/>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x v="147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n v="115.3125"/>
    <x v="4"/>
    <x v="14"/>
  </r>
  <r>
    <n v="1940"/>
    <s v="History Grows: New K. Record"/>
    <s v="K. is about *this* close to finishing up our third record, History Grows.  Now we just need to master it and release it!"/>
    <n v="650"/>
    <n v="1111"/>
    <x v="0"/>
    <x v="0"/>
    <s v="USD"/>
    <n v="1308110340"/>
    <n v="1304770233"/>
    <b v="0"/>
    <n v="31"/>
    <b v="1"/>
    <s v="music/indie rock"/>
    <x v="148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n v="35.003043478260871"/>
    <x v="2"/>
    <x v="30"/>
  </r>
  <r>
    <n v="1948"/>
    <s v="UDOO X86: The Most Powerful Maker Board Ever"/>
    <s v="10 times more powerful than Raspberry Pi 3, x86 64-bit architecture"/>
    <n v="100000"/>
    <n v="800211"/>
    <x v="0"/>
    <x v="0"/>
    <s v="USD"/>
    <n v="1465232520"/>
    <n v="1460557809"/>
    <b v="1"/>
    <n v="4245"/>
    <b v="1"/>
    <s v="technology/hardware"/>
    <x v="1489"/>
    <n v="188.50671378091872"/>
    <x v="2"/>
    <x v="30"/>
  </r>
  <r>
    <n v="1949"/>
    <s v="Shake Your Power"/>
    <s v="#ShakeYourPower brings clean energy to places in the world without electricity through the power of music."/>
    <n v="50000"/>
    <n v="53001.3"/>
    <x v="0"/>
    <x v="1"/>
    <s v="GBP"/>
    <n v="1404986951"/>
    <n v="1402394951"/>
    <b v="1"/>
    <n v="943"/>
    <b v="1"/>
    <s v="technology/hardware"/>
    <x v="1490"/>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x v="1493"/>
    <n v="101.85532258064516"/>
    <x v="2"/>
    <x v="30"/>
  </r>
  <r>
    <n v="1953"/>
    <s v="NTH Music Synthesizer"/>
    <s v="The NTH is an open source music synthesizer featuring instant fun, awesome sound, and a hackable design."/>
    <n v="15000"/>
    <n v="33892"/>
    <x v="0"/>
    <x v="0"/>
    <s v="USD"/>
    <n v="1330657200"/>
    <n v="1328158065"/>
    <b v="1"/>
    <n v="147"/>
    <b v="1"/>
    <s v="technology/hardware"/>
    <x v="1494"/>
    <n v="230.55782312925169"/>
    <x v="2"/>
    <x v="30"/>
  </r>
  <r>
    <n v="1954"/>
    <s v="Orison â€“ Rethink the Power of Energy"/>
    <s v="The First Home Battery System You Simply Plug in to Install"/>
    <n v="50000"/>
    <n v="349474"/>
    <x v="0"/>
    <x v="0"/>
    <s v="USD"/>
    <n v="1457758800"/>
    <n v="1453730176"/>
    <b v="1"/>
    <n v="415"/>
    <b v="1"/>
    <s v="technology/hardware"/>
    <x v="1495"/>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n v="483.34246575342468"/>
    <x v="2"/>
    <x v="30"/>
  </r>
  <r>
    <n v="1957"/>
    <s v="freeSoC and freeSoC Mini"/>
    <s v="An open hardware platform for the best microcontroller in the world."/>
    <n v="30000"/>
    <n v="50251.41"/>
    <x v="0"/>
    <x v="0"/>
    <s v="USD"/>
    <n v="1351304513"/>
    <n v="1348712513"/>
    <b v="1"/>
    <n v="660"/>
    <b v="1"/>
    <s v="technology/hardware"/>
    <x v="149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x v="1501"/>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x v="1509"/>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x v="1511"/>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n v="186.81393034825871"/>
    <x v="2"/>
    <x v="30"/>
  </r>
  <r>
    <n v="1975"/>
    <s v="Bugle2: A DIY Phono Preamp"/>
    <s v="The Bugle2 is a second generation DIY kit phono preamplifier for vinyl playback."/>
    <n v="16000"/>
    <n v="33393.339999999997"/>
    <x v="0"/>
    <x v="0"/>
    <s v="USD"/>
    <n v="1362938851"/>
    <n v="1360346851"/>
    <b v="1"/>
    <n v="253"/>
    <b v="1"/>
    <s v="technology/hardware"/>
    <x v="1516"/>
    <n v="131.98948616600788"/>
    <x v="2"/>
    <x v="30"/>
  </r>
  <r>
    <n v="1976"/>
    <s v="Pi Lite white - Bright white LED display for Raspberry Pi"/>
    <s v="Can you help us make an ultra bright white one a reality?"/>
    <n v="4000"/>
    <n v="13864"/>
    <x v="0"/>
    <x v="1"/>
    <s v="GBP"/>
    <n v="1373751325"/>
    <n v="1371159325"/>
    <b v="1"/>
    <n v="473"/>
    <b v="1"/>
    <s v="technology/hardware"/>
    <x v="151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x v="1518"/>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n v="282.65966789667897"/>
    <x v="2"/>
    <x v="30"/>
  </r>
  <r>
    <n v="1980"/>
    <s v="YOUMO - Your Smart Modular Power Strip"/>
    <s v="Multi-power charging that is smarter, stylish and designed for you."/>
    <n v="50000"/>
    <n v="177412.01"/>
    <x v="0"/>
    <x v="12"/>
    <s v="EUR"/>
    <n v="1459684862"/>
    <n v="1456232462"/>
    <b v="1"/>
    <n v="1945"/>
    <b v="1"/>
    <s v="technology/hardware"/>
    <x v="1521"/>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x v="109"/>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n v="1"/>
    <x v="8"/>
    <x v="31"/>
  </r>
  <r>
    <n v="1987"/>
    <s v="Ethiopia: Beheld"/>
    <s v="A collection of images that depicts the beauty and diversity within Ethiopia"/>
    <n v="5500"/>
    <n v="2336"/>
    <x v="2"/>
    <x v="1"/>
    <s v="GBP"/>
    <n v="1425223276"/>
    <n v="1422631276"/>
    <b v="0"/>
    <n v="28"/>
    <b v="0"/>
    <s v="photography/people"/>
    <x v="1526"/>
    <n v="83.428571428571431"/>
    <x v="8"/>
    <x v="31"/>
  </r>
  <r>
    <n v="1988"/>
    <s v="Phillip Michael Photography"/>
    <s v="Expressing art in an image!"/>
    <n v="6000"/>
    <n v="25"/>
    <x v="2"/>
    <x v="0"/>
    <s v="USD"/>
    <n v="1440094742"/>
    <n v="1437502742"/>
    <b v="0"/>
    <n v="1"/>
    <b v="0"/>
    <s v="photography/people"/>
    <x v="151"/>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n v="50"/>
    <x v="8"/>
    <x v="31"/>
  </r>
  <r>
    <n v="1990"/>
    <s v="The Virgin of the Path"/>
    <s v="An art nude photography book that includes traditional black and white sepia nudes as well as experimiental color nudes."/>
    <n v="3000"/>
    <n v="509"/>
    <x v="2"/>
    <x v="0"/>
    <s v="USD"/>
    <n v="1455338532"/>
    <n v="1454042532"/>
    <b v="0"/>
    <n v="5"/>
    <b v="0"/>
    <s v="photography/people"/>
    <x v="1527"/>
    <n v="101.8"/>
    <x v="8"/>
    <x v="31"/>
  </r>
  <r>
    <n v="1991"/>
    <s v="Portraits of Resilience"/>
    <s v="Taking (and giving) professional portraits of survivors of human trafficking in Myanmar."/>
    <n v="2000"/>
    <n v="140"/>
    <x v="2"/>
    <x v="0"/>
    <s v="USD"/>
    <n v="1435958786"/>
    <n v="1434144386"/>
    <b v="0"/>
    <n v="3"/>
    <b v="0"/>
    <s v="photography/people"/>
    <x v="1528"/>
    <n v="46.666666666666664"/>
    <x v="8"/>
    <x v="31"/>
  </r>
  <r>
    <n v="1992"/>
    <s v="The Wonderful World of Princes &amp; Princesses"/>
    <s v="A complete revamp of all the Disney Princes &amp; Princesses!"/>
    <n v="1500"/>
    <n v="2"/>
    <x v="2"/>
    <x v="0"/>
    <s v="USD"/>
    <n v="1424229991"/>
    <n v="1421637991"/>
    <b v="0"/>
    <n v="2"/>
    <b v="0"/>
    <s v="photography/people"/>
    <x v="1529"/>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x v="1530"/>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x v="1531"/>
    <n v="218.33333333333334"/>
    <x v="8"/>
    <x v="31"/>
  </r>
  <r>
    <n v="1999"/>
    <s v="Planet Venus"/>
    <s v="This is a portrait photo project aiming to inspire women to explore themselves and live their passion"/>
    <n v="31000"/>
    <n v="236"/>
    <x v="2"/>
    <x v="1"/>
    <s v="GBP"/>
    <n v="1415882108"/>
    <n v="1413286508"/>
    <b v="0"/>
    <n v="7"/>
    <b v="0"/>
    <s v="photography/people"/>
    <x v="1532"/>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x v="856"/>
    <n v="25"/>
    <x v="8"/>
    <x v="31"/>
  </r>
  <r>
    <n v="2001"/>
    <s v="Nuimo: Seamless Smart Home Interface"/>
    <s v="Nuimo is a universal controller for the internet of things. Control your music, lights, locks and more."/>
    <n v="55000"/>
    <n v="210171"/>
    <x v="0"/>
    <x v="12"/>
    <s v="EUR"/>
    <n v="1434139200"/>
    <n v="1431406916"/>
    <b v="1"/>
    <n v="1637"/>
    <b v="1"/>
    <s v="technology/hardware"/>
    <x v="1533"/>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x v="1535"/>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x v="1537"/>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n v="383.3643216080402"/>
    <x v="2"/>
    <x v="30"/>
  </r>
  <r>
    <n v="2010"/>
    <s v="Weighitz: Weigh Smarter"/>
    <s v="Weighitz are miniature smart scales designed to weigh anything in the home."/>
    <n v="30000"/>
    <n v="96015.9"/>
    <x v="0"/>
    <x v="0"/>
    <s v="USD"/>
    <n v="1471564491"/>
    <n v="1468972491"/>
    <b v="1"/>
    <n v="1737"/>
    <b v="1"/>
    <s v="technology/hardware"/>
    <x v="1542"/>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x v="1547"/>
    <n v="50.222283950617282"/>
    <x v="2"/>
    <x v="30"/>
  </r>
  <r>
    <n v="2016"/>
    <s v="Hydra: a triple-output power supply for electronics projects"/>
    <s v="A smart, compact power supply designed to power anything, anywhere"/>
    <n v="10000"/>
    <n v="92154.22"/>
    <x v="0"/>
    <x v="0"/>
    <s v="USD"/>
    <n v="1362863299"/>
    <n v="1360271299"/>
    <b v="1"/>
    <n v="479"/>
    <b v="1"/>
    <s v="technology/hardware"/>
    <x v="154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n v="220.74074074074073"/>
    <x v="2"/>
    <x v="30"/>
  </r>
  <r>
    <n v="2026"/>
    <s v="MIDI Sprout - Biodata Sonification Device"/>
    <s v="MIDI Sprout enables plants to play synthesizers in real time."/>
    <n v="25000"/>
    <n v="33370.769999999997"/>
    <x v="0"/>
    <x v="0"/>
    <s v="USD"/>
    <n v="1398052740"/>
    <n v="1394127585"/>
    <b v="1"/>
    <n v="454"/>
    <b v="1"/>
    <s v="technology/hardware"/>
    <x v="155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n v="223.09647495361781"/>
    <x v="2"/>
    <x v="30"/>
  </r>
  <r>
    <n v="2028"/>
    <s v="Building the Open Source Bussard Fusion Reactor "/>
    <s v="Building an open source Bussard fusion reactor, aka the Polywell."/>
    <n v="3000"/>
    <n v="3785"/>
    <x v="0"/>
    <x v="0"/>
    <s v="USD"/>
    <n v="1268690100"/>
    <n v="1265493806"/>
    <b v="1"/>
    <n v="79"/>
    <b v="1"/>
    <s v="technology/hardware"/>
    <x v="1560"/>
    <n v="47.911392405063289"/>
    <x v="2"/>
    <x v="30"/>
  </r>
  <r>
    <n v="2029"/>
    <s v="Lumin8 Pro"/>
    <s v="Lumin8 Pro is a fun and easy to use light controller that makes light dance to your favorite music."/>
    <n v="2500"/>
    <n v="9030"/>
    <x v="0"/>
    <x v="0"/>
    <s v="USD"/>
    <n v="1409099481"/>
    <n v="1406507481"/>
    <b v="1"/>
    <n v="94"/>
    <b v="1"/>
    <s v="technology/hardware"/>
    <x v="15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n v="118.6144"/>
    <x v="2"/>
    <x v="30"/>
  </r>
  <r>
    <n v="2031"/>
    <s v="Linkio: the $100 Smart Home Devices Solution"/>
    <s v="With Linkio you can use your smartphone to control every electronic you own- for only $100!"/>
    <n v="50000"/>
    <n v="60175"/>
    <x v="0"/>
    <x v="9"/>
    <s v="EUR"/>
    <n v="1420765200"/>
    <n v="1417506853"/>
    <b v="1"/>
    <n v="508"/>
    <b v="1"/>
    <s v="technology/hardware"/>
    <x v="1563"/>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x v="1567"/>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x v="1568"/>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x v="1570"/>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x v="1571"/>
    <n v="449.26385224274406"/>
    <x v="2"/>
    <x v="30"/>
  </r>
  <r>
    <n v="2040"/>
    <s v="Programmable Capacitor"/>
    <s v="4.29 Billion+ Capacitor Combinations._x000a_No Coding Required."/>
    <n v="3000"/>
    <n v="7445.14"/>
    <x v="0"/>
    <x v="0"/>
    <s v="USD"/>
    <n v="1384557303"/>
    <n v="1383257703"/>
    <b v="1"/>
    <n v="271"/>
    <b v="1"/>
    <s v="technology/hardware"/>
    <x v="1572"/>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n v="91.82989803350327"/>
    <x v="2"/>
    <x v="30"/>
  </r>
  <r>
    <n v="2049"/>
    <s v="LOCK8 - the World's First Smart Bike Lock"/>
    <s v="Keyless. Alarm secured. GPS tracking."/>
    <n v="50000"/>
    <n v="60095.35"/>
    <x v="0"/>
    <x v="1"/>
    <s v="GBP"/>
    <n v="1386025140"/>
    <n v="1382963963"/>
    <b v="0"/>
    <n v="742"/>
    <b v="1"/>
    <s v="technology/hardware"/>
    <x v="158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n v="45.547792792792798"/>
    <x v="2"/>
    <x v="30"/>
  </r>
  <r>
    <n v="2058"/>
    <s v="Raspberry Pi Debug Clip"/>
    <s v="Making using the serial terminal on the Raspberry Pi as easy as Pi!"/>
    <n v="2560"/>
    <n v="4308"/>
    <x v="0"/>
    <x v="1"/>
    <s v="GBP"/>
    <n v="1425326400"/>
    <n v="1421916830"/>
    <b v="0"/>
    <n v="410"/>
    <b v="1"/>
    <s v="technology/hardware"/>
    <x v="1590"/>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x v="1594"/>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x v="1595"/>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n v="67.261538461538464"/>
    <x v="2"/>
    <x v="30"/>
  </r>
  <r>
    <n v="2067"/>
    <s v="Luminite (LED lighting)"/>
    <s v="The next generation of premium quality LED lighting. Extreme power efficiency in a small package."/>
    <n v="495"/>
    <n v="628"/>
    <x v="0"/>
    <x v="1"/>
    <s v="GBP"/>
    <n v="1432499376"/>
    <n v="1429648176"/>
    <b v="0"/>
    <n v="10"/>
    <b v="1"/>
    <s v="technology/hardware"/>
    <x v="1599"/>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n v="324.69"/>
    <x v="2"/>
    <x v="30"/>
  </r>
  <r>
    <n v="2074"/>
    <s v="Advanced Simulation Products - PC Gaming Controllers"/>
    <s v="Creating PC gaming controllers to bring your gaming experience to a new level."/>
    <n v="600"/>
    <n v="615"/>
    <x v="0"/>
    <x v="0"/>
    <s v="USD"/>
    <n v="1462564182"/>
    <n v="1459972182"/>
    <b v="0"/>
    <n v="3"/>
    <b v="1"/>
    <s v="technology/hardware"/>
    <x v="78"/>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x v="1606"/>
    <n v="20.465926829268295"/>
    <x v="2"/>
    <x v="30"/>
  </r>
  <r>
    <n v="2076"/>
    <s v="Earin - The Worlds Smallest Wireless Earbuds"/>
    <s v="Wireless earbuds filled with sound, yet so small they are almost invisible!"/>
    <n v="179000"/>
    <n v="972594.99"/>
    <x v="0"/>
    <x v="1"/>
    <s v="GBP"/>
    <n v="1406149689"/>
    <n v="1402693689"/>
    <b v="0"/>
    <n v="8359"/>
    <b v="1"/>
    <s v="technology/hardware"/>
    <x v="1607"/>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x v="1614"/>
    <n v="34"/>
    <x v="4"/>
    <x v="14"/>
  </r>
  <r>
    <n v="2084"/>
    <s v="Project: Ballerina Black UK Tour"/>
    <s v="Los Angeles based Ballerina Black are on their way to tour the UK in May. Join our club &amp; help make it happen."/>
    <n v="3000"/>
    <n v="3250"/>
    <x v="0"/>
    <x v="0"/>
    <s v="USD"/>
    <n v="1399186740"/>
    <n v="1396468782"/>
    <b v="0"/>
    <n v="46"/>
    <b v="1"/>
    <s v="music/indie rock"/>
    <x v="1002"/>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x v="1616"/>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n v="46.204266666666669"/>
    <x v="4"/>
    <x v="14"/>
  </r>
  <r>
    <n v="2089"/>
    <s v="Little Moses EP"/>
    <s v="Little Moses is trying to record their first EP, and we can't do it without your help!"/>
    <n v="2500"/>
    <n v="3010.01"/>
    <x v="0"/>
    <x v="0"/>
    <s v="USD"/>
    <n v="1375408194"/>
    <n v="1372384194"/>
    <b v="0"/>
    <n v="62"/>
    <b v="1"/>
    <s v="music/indie rock"/>
    <x v="1619"/>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x v="95"/>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x v="658"/>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x v="3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x v="1415"/>
    <n v="188.125"/>
    <x v="4"/>
    <x v="14"/>
  </r>
  <r>
    <n v="2099"/>
    <s v="Roosevelt Died."/>
    <s v="Our tour van died, we need help!"/>
    <n v="3000"/>
    <n v="3971"/>
    <x v="0"/>
    <x v="0"/>
    <s v="USD"/>
    <n v="1435808400"/>
    <n v="1434650084"/>
    <b v="0"/>
    <n v="63"/>
    <b v="1"/>
    <s v="music/indie rock"/>
    <x v="1624"/>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x v="1627"/>
    <n v="35.789473684210527"/>
    <x v="4"/>
    <x v="14"/>
  </r>
  <r>
    <n v="2103"/>
    <s v="Matthew Moon's New Album"/>
    <s v="Indie rocker, Matthew Moon, has something to share with you..."/>
    <n v="7777"/>
    <n v="11364"/>
    <x v="0"/>
    <x v="0"/>
    <s v="USD"/>
    <n v="1352488027"/>
    <n v="1349892427"/>
    <b v="0"/>
    <n v="115"/>
    <b v="1"/>
    <s v="music/indie rock"/>
    <x v="1628"/>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n v="28"/>
    <x v="4"/>
    <x v="14"/>
  </r>
  <r>
    <n v="2105"/>
    <s v="Layla The Wolf Debut E.P. &quot;Sugar&quot;"/>
    <s v="Help Layla the Wolf fund the printing and releasing of our first E.P. Release called &quot;Sugar&quot;."/>
    <n v="2000"/>
    <n v="5080"/>
    <x v="0"/>
    <x v="0"/>
    <s v="USD"/>
    <n v="1416542400"/>
    <n v="1415472953"/>
    <b v="0"/>
    <n v="99"/>
    <b v="1"/>
    <s v="music/indie rock"/>
    <x v="1630"/>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x v="1634"/>
    <n v="106.52500000000001"/>
    <x v="4"/>
    <x v="14"/>
  </r>
  <r>
    <n v="2110"/>
    <s v="&quot;Vision&quot; - New Album - Brent Brown"/>
    <s v="Brent Brown's breakout new album! Requires help from the record label... You!"/>
    <n v="2000"/>
    <n v="2007"/>
    <x v="0"/>
    <x v="0"/>
    <s v="USD"/>
    <n v="1401253140"/>
    <n v="1398873969"/>
    <b v="0"/>
    <n v="38"/>
    <b v="1"/>
    <s v="music/indie rock"/>
    <x v="28"/>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x v="31"/>
    <n v="27.272727272727273"/>
    <x v="4"/>
    <x v="14"/>
  </r>
  <r>
    <n v="2113"/>
    <s v="Summer Underground // Honeycomb LP"/>
    <s v="Help us fund our second full-length album Honeycomb!"/>
    <n v="7000"/>
    <n v="7340"/>
    <x v="0"/>
    <x v="0"/>
    <s v="USD"/>
    <n v="1411505176"/>
    <n v="1408481176"/>
    <b v="0"/>
    <n v="107"/>
    <b v="1"/>
    <s v="music/indie rock"/>
    <x v="163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x v="163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n v="50.657142857142858"/>
    <x v="4"/>
    <x v="14"/>
  </r>
  <r>
    <n v="2118"/>
    <s v="PORCHES. vs. THE U.S.A."/>
    <s v="PORCHES.  and Documentarians tour from New York to San Francisco and back."/>
    <n v="1000"/>
    <n v="1346.11"/>
    <x v="0"/>
    <x v="0"/>
    <s v="USD"/>
    <n v="1311538136"/>
    <n v="1308946136"/>
    <b v="0"/>
    <n v="17"/>
    <b v="1"/>
    <s v="music/indie rock"/>
    <x v="1641"/>
    <n v="79.182941176470578"/>
    <x v="4"/>
    <x v="14"/>
  </r>
  <r>
    <n v="2119"/>
    <s v="Big Long Now's Debut Album"/>
    <s v="big long now is recording our debut album and we are looking for help mastering and pressing it to vinyl"/>
    <n v="2000"/>
    <n v="2015"/>
    <x v="0"/>
    <x v="0"/>
    <s v="USD"/>
    <n v="1345086445"/>
    <n v="1342494445"/>
    <b v="0"/>
    <n v="22"/>
    <b v="1"/>
    <s v="music/indie rock"/>
    <x v="1266"/>
    <n v="91.590909090909093"/>
    <x v="4"/>
    <x v="14"/>
  </r>
  <r>
    <n v="2120"/>
    <s v="Hearty Har Full Length Album"/>
    <s v="&lt;3_x000a_Coming in from outer space. Help Hearty Har record their 1st album!!"/>
    <n v="8000"/>
    <n v="8070.43"/>
    <x v="0"/>
    <x v="0"/>
    <s v="USD"/>
    <n v="1388617736"/>
    <n v="1384384136"/>
    <b v="0"/>
    <n v="69"/>
    <b v="1"/>
    <s v="music/indie rock"/>
    <x v="1642"/>
    <n v="116.96275362318841"/>
    <x v="4"/>
    <x v="14"/>
  </r>
  <r>
    <n v="2121"/>
    <s v="Legend of Decay"/>
    <s v="Join us on an epic journey to discover a millennia old secret which will change the world forever."/>
    <n v="50000"/>
    <n v="284"/>
    <x v="2"/>
    <x v="16"/>
    <s v="CHF"/>
    <n v="1484156948"/>
    <n v="1481564948"/>
    <b v="0"/>
    <n v="10"/>
    <b v="0"/>
    <s v="games/video games"/>
    <x v="164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x v="1644"/>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n v="10"/>
    <x v="6"/>
    <x v="17"/>
  </r>
  <r>
    <n v="2124"/>
    <s v="AZAMAR"/>
    <s v="AZAMAR is a Role Playing Game world involving fantasy and high magic, based on the popular OpenD6 OGL using the Cinema6 RPG Framework."/>
    <n v="1100"/>
    <n v="115"/>
    <x v="2"/>
    <x v="0"/>
    <s v="USD"/>
    <n v="1291093200"/>
    <n v="1286930435"/>
    <b v="0"/>
    <n v="5"/>
    <b v="0"/>
    <s v="games/video games"/>
    <x v="16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x v="1646"/>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x v="833"/>
    <n v="5"/>
    <x v="6"/>
    <x v="17"/>
  </r>
  <r>
    <n v="2127"/>
    <s v="Three Monkeys - Part 1: Into the Abyss"/>
    <s v="Three Monkeys is an audio adventure game for PC."/>
    <n v="28000"/>
    <n v="8076"/>
    <x v="2"/>
    <x v="1"/>
    <s v="GBP"/>
    <n v="1426158463"/>
    <n v="1423570063"/>
    <b v="0"/>
    <n v="236"/>
    <b v="0"/>
    <s v="games/video games"/>
    <x v="1647"/>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x v="874"/>
    <n v="25"/>
    <x v="6"/>
    <x v="17"/>
  </r>
  <r>
    <n v="2129"/>
    <s v="Pretty Kitty Fuzzy"/>
    <s v="PKF is a Cat-Tastic 2D side-scrolling shooter! Stand up to all the big meanies with the power of positivity and save the universe!"/>
    <n v="2000"/>
    <n v="236"/>
    <x v="2"/>
    <x v="0"/>
    <s v="USD"/>
    <n v="1457570100"/>
    <n v="1454978100"/>
    <b v="0"/>
    <n v="12"/>
    <b v="0"/>
    <s v="games/video games"/>
    <x v="1648"/>
    <n v="19.666666666666668"/>
    <x v="6"/>
    <x v="17"/>
  </r>
  <r>
    <n v="2130"/>
    <s v="Wondrous Adventures: A Kid's Game"/>
    <s v="You are the hero tasked to save your home from the villainous Sanword."/>
    <n v="42000"/>
    <n v="85"/>
    <x v="2"/>
    <x v="0"/>
    <s v="USD"/>
    <n v="1408154663"/>
    <n v="1405130663"/>
    <b v="0"/>
    <n v="4"/>
    <b v="0"/>
    <s v="games/video games"/>
    <x v="1649"/>
    <n v="21.25"/>
    <x v="6"/>
    <x v="17"/>
  </r>
  <r>
    <n v="2131"/>
    <s v="Scout's Honor"/>
    <s v="From frightened girl to empowered woman, Scout's Honor is a tale about facing your fears and overcoming odds."/>
    <n v="500"/>
    <n v="25"/>
    <x v="2"/>
    <x v="0"/>
    <s v="USD"/>
    <n v="1436677091"/>
    <n v="1434085091"/>
    <b v="0"/>
    <n v="3"/>
    <b v="0"/>
    <s v="games/video games"/>
    <x v="152"/>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x v="1651"/>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x v="1652"/>
    <n v="21.727272727272727"/>
    <x v="6"/>
    <x v="17"/>
  </r>
  <r>
    <n v="2136"/>
    <s v="Dark Paradise"/>
    <s v="A dark and twisted game with physiological madness and corruption as a man becomes the ultimate bio weapon."/>
    <n v="80000"/>
    <n v="47.69"/>
    <x v="2"/>
    <x v="0"/>
    <s v="USD"/>
    <n v="1382184786"/>
    <n v="1379592786"/>
    <b v="0"/>
    <n v="4"/>
    <b v="0"/>
    <s v="games/video games"/>
    <x v="1653"/>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n v="26.59737827715356"/>
    <x v="6"/>
    <x v="17"/>
  </r>
  <r>
    <n v="2138"/>
    <s v="Tales Of Tameria - Dawning Light"/>
    <s v="A game with a mixture of a few genres from RPG, Simulation and to adventure elements."/>
    <n v="1000"/>
    <n v="128"/>
    <x v="2"/>
    <x v="1"/>
    <s v="GBP"/>
    <n v="1383959939"/>
    <n v="1381364339"/>
    <b v="0"/>
    <n v="12"/>
    <b v="0"/>
    <s v="games/video games"/>
    <x v="1655"/>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x v="1656"/>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x v="109"/>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n v="45"/>
    <x v="6"/>
    <x v="17"/>
  </r>
  <r>
    <n v="2144"/>
    <s v="Project Starborn"/>
    <s v="A thousand community-built sandbox games (and more!) with a fully-customizable game engine."/>
    <n v="35500"/>
    <n v="607"/>
    <x v="2"/>
    <x v="0"/>
    <s v="USD"/>
    <n v="1379164040"/>
    <n v="1376399240"/>
    <b v="0"/>
    <n v="24"/>
    <b v="0"/>
    <s v="games/video games"/>
    <x v="1660"/>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x v="459"/>
    <n v="1"/>
    <x v="6"/>
    <x v="17"/>
  </r>
  <r>
    <n v="2147"/>
    <s v="Johnny Rocketfingers 3"/>
    <s v="A Point and Click Adventure on Steroids."/>
    <n v="390000"/>
    <n v="2716"/>
    <x v="2"/>
    <x v="0"/>
    <s v="USD"/>
    <n v="1416125148"/>
    <n v="1413356748"/>
    <b v="0"/>
    <n v="55"/>
    <b v="0"/>
    <s v="games/video games"/>
    <x v="1662"/>
    <n v="49.381818181818183"/>
    <x v="6"/>
    <x v="17"/>
  </r>
  <r>
    <n v="2148"/>
    <s v="ZomBlock's"/>
    <s v="zomblock's is a online zombie survival game where you can craft new weapons,find food and water to keep yourself alive."/>
    <n v="100"/>
    <n v="2"/>
    <x v="2"/>
    <x v="1"/>
    <s v="GBP"/>
    <n v="1427992582"/>
    <n v="1425404182"/>
    <b v="0"/>
    <n v="2"/>
    <b v="0"/>
    <s v="games/video games"/>
    <x v="17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e v="#DIV/0!"/>
    <x v="6"/>
    <x v="17"/>
  </r>
  <r>
    <n v="2150"/>
    <s v="The Unknown Door"/>
    <s v="A pixel styled open world detective game."/>
    <n v="50000"/>
    <n v="405"/>
    <x v="2"/>
    <x v="10"/>
    <s v="NOK"/>
    <n v="1468392599"/>
    <n v="1465800599"/>
    <b v="0"/>
    <n v="4"/>
    <b v="0"/>
    <s v="games/video games"/>
    <x v="166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x v="1664"/>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x v="874"/>
    <n v="12.5"/>
    <x v="6"/>
    <x v="17"/>
  </r>
  <r>
    <n v="2153"/>
    <s v="It's The GOD Complex"/>
    <s v="Crowdfunding the Gamers Way. An online game with real world consequences.Do you dare to play? Can you turn the world around?"/>
    <n v="372625"/>
    <n v="34"/>
    <x v="2"/>
    <x v="0"/>
    <s v="USD"/>
    <n v="1420876740"/>
    <n v="1417470718"/>
    <b v="0"/>
    <n v="4"/>
    <b v="0"/>
    <s v="games/video games"/>
    <x v="1665"/>
    <n v="8.5"/>
    <x v="6"/>
    <x v="17"/>
  </r>
  <r>
    <n v="2154"/>
    <s v="Demigods - Rise of the Children - Part 1 (Design)"/>
    <s v="A Real Time Strategy game based on Greek mythology in a fictional world."/>
    <n v="250"/>
    <n v="2"/>
    <x v="2"/>
    <x v="0"/>
    <s v="USD"/>
    <n v="1390921827"/>
    <n v="1389193827"/>
    <b v="0"/>
    <n v="2"/>
    <b v="0"/>
    <s v="games/video games"/>
    <x v="417"/>
    <n v="1"/>
    <x v="6"/>
    <x v="17"/>
  </r>
  <r>
    <n v="2155"/>
    <s v="VoxelMaze"/>
    <s v="A Level Editor, Turned up to eleven. Infinite creativity in one package, solo or with up to 16 of your friends."/>
    <n v="5000"/>
    <n v="115"/>
    <x v="2"/>
    <x v="1"/>
    <s v="GBP"/>
    <n v="1459443385"/>
    <n v="1456854985"/>
    <b v="0"/>
    <n v="5"/>
    <b v="0"/>
    <s v="games/video games"/>
    <x v="1666"/>
    <n v="23"/>
    <x v="6"/>
    <x v="17"/>
  </r>
  <r>
    <n v="2156"/>
    <s v="Beyond Black Space"/>
    <s v="Captain and manage your ship along with your crew in this deep space adventure! (PC/Linux/Mac)"/>
    <n v="56000"/>
    <n v="1493"/>
    <x v="2"/>
    <x v="0"/>
    <s v="USD"/>
    <n v="1379363406"/>
    <n v="1375475406"/>
    <b v="0"/>
    <n v="83"/>
    <b v="0"/>
    <s v="games/video games"/>
    <x v="1667"/>
    <n v="17.987951807228917"/>
    <x v="6"/>
    <x v="17"/>
  </r>
  <r>
    <n v="2157"/>
    <s v="Nin"/>
    <s v="Gamers and 90's fans unite in this small tale of epic proportions!"/>
    <n v="75000"/>
    <n v="21144"/>
    <x v="2"/>
    <x v="0"/>
    <s v="USD"/>
    <n v="1482479940"/>
    <n v="1479684783"/>
    <b v="0"/>
    <n v="57"/>
    <b v="0"/>
    <s v="games/video games"/>
    <x v="166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x v="166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n v="13"/>
    <x v="6"/>
    <x v="17"/>
  </r>
  <r>
    <n v="2160"/>
    <s v="Army vs Aliens - Currently in Alpha"/>
    <s v="An awesome side-scroller tower defense game.  Think &quot;Plants vs Zombies&quot; but from a side-on perspective."/>
    <n v="10000"/>
    <n v="85"/>
    <x v="2"/>
    <x v="0"/>
    <s v="USD"/>
    <n v="1337447105"/>
    <n v="1334855105"/>
    <b v="0"/>
    <n v="16"/>
    <b v="0"/>
    <s v="games/video games"/>
    <x v="1671"/>
    <n v="5.3125"/>
    <x v="6"/>
    <x v="17"/>
  </r>
  <r>
    <n v="2161"/>
    <s v="CallMeGhost DEBUT ALBUM preorder!"/>
    <s v="We're trying to fund hard copies of our debut album!"/>
    <n v="400"/>
    <n v="463"/>
    <x v="0"/>
    <x v="0"/>
    <s v="USD"/>
    <n v="1443040059"/>
    <n v="1440448059"/>
    <b v="0"/>
    <n v="13"/>
    <b v="1"/>
    <s v="music/rock"/>
    <x v="1672"/>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x v="1146"/>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x v="1673"/>
    <n v="75.11363636363636"/>
    <x v="4"/>
    <x v="11"/>
  </r>
  <r>
    <n v="2164"/>
    <s v="Rosaline debut record"/>
    <s v="South Florida roots country/rock outfit's long awaited debut record"/>
    <n v="5500"/>
    <n v="5645"/>
    <x v="0"/>
    <x v="0"/>
    <s v="USD"/>
    <n v="1466827140"/>
    <n v="1464196414"/>
    <b v="0"/>
    <n v="83"/>
    <b v="1"/>
    <s v="music/rock"/>
    <x v="167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x v="1675"/>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n v="91.625"/>
    <x v="4"/>
    <x v="11"/>
  </r>
  <r>
    <n v="2167"/>
    <s v="Planes and Planets needs to get their EP finished!!"/>
    <s v="We need YOUR HELP to take one more step to this make release sound amazing!"/>
    <n v="150"/>
    <n v="180"/>
    <x v="0"/>
    <x v="0"/>
    <s v="USD"/>
    <n v="1347672937"/>
    <n v="1346463337"/>
    <b v="0"/>
    <n v="8"/>
    <b v="1"/>
    <s v="music/rock"/>
    <x v="43"/>
    <n v="22.5"/>
    <x v="4"/>
    <x v="11"/>
  </r>
  <r>
    <n v="2168"/>
    <s v="PIZAZZ: Pigeons Playing Ping Pong's New Album"/>
    <s v="We're hitting the studio to record our next album, &quot;Pizazz&quot;!! Help us put the FUN in FUNK!!"/>
    <n v="18000"/>
    <n v="21884.69"/>
    <x v="0"/>
    <x v="0"/>
    <s v="USD"/>
    <n v="1486702800"/>
    <n v="1484058261"/>
    <b v="0"/>
    <n v="340"/>
    <b v="1"/>
    <s v="music/rock"/>
    <x v="1677"/>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x v="31"/>
    <n v="21.857142857142858"/>
    <x v="4"/>
    <x v="11"/>
  </r>
  <r>
    <n v="2170"/>
    <s v="STETSON'S NEW EP"/>
    <s v="We are a hard rock band from Northern California trying to raise $350 for our next EP. Be a part of our journey!"/>
    <n v="350"/>
    <n v="633"/>
    <x v="0"/>
    <x v="0"/>
    <s v="USD"/>
    <n v="1440266422"/>
    <n v="1436810422"/>
    <b v="0"/>
    <n v="19"/>
    <b v="1"/>
    <s v="music/rock"/>
    <x v="1678"/>
    <n v="33.315789473684212"/>
    <x v="4"/>
    <x v="11"/>
  </r>
  <r>
    <n v="2171"/>
    <s v="Brainspoonâ€™s New Record"/>
    <s v="Like records? We do, too! Help this Los Angeles based rock 'n' roll band get their new album out on vinyl!"/>
    <n v="4000"/>
    <n v="4243"/>
    <x v="0"/>
    <x v="0"/>
    <s v="USD"/>
    <n v="1434949200"/>
    <n v="1431903495"/>
    <b v="0"/>
    <n v="47"/>
    <b v="1"/>
    <s v="music/rock"/>
    <x v="1679"/>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x v="3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x v="1681"/>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x v="1682"/>
    <n v="67.307692307692307"/>
    <x v="4"/>
    <x v="11"/>
  </r>
  <r>
    <n v="2176"/>
    <s v="Mike Farley Band - New Album!"/>
    <s v="The Mike Farley Band has re-assembled its original line up and needs your help to make a new full-length album!"/>
    <n v="5000"/>
    <n v="6301"/>
    <x v="0"/>
    <x v="0"/>
    <s v="USD"/>
    <n v="1430579509"/>
    <n v="1427987509"/>
    <b v="0"/>
    <n v="71"/>
    <b v="1"/>
    <s v="music/rock"/>
    <x v="1683"/>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x v="1684"/>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x v="1675"/>
    <n v="40.349243306169967"/>
    <x v="4"/>
    <x v="11"/>
  </r>
  <r>
    <n v="2179"/>
    <s v="Woodhouse EP"/>
    <s v="Woodhouse is making an EP!  If you are a fan of whiskey and loud guitars, contribute to the cause!"/>
    <n v="1000"/>
    <n v="1614"/>
    <x v="0"/>
    <x v="0"/>
    <s v="USD"/>
    <n v="1428725192"/>
    <n v="1426133192"/>
    <b v="0"/>
    <n v="21"/>
    <b v="1"/>
    <s v="music/rock"/>
    <x v="1685"/>
    <n v="76.857142857142861"/>
    <x v="4"/>
    <x v="11"/>
  </r>
  <r>
    <n v="2180"/>
    <s v="FOUR STAR MARY &quot;PIECES&quot;"/>
    <s v="Help fund the new record by independent alternative rockers FOUR STAR MARY &quot;PIECES&quot;"/>
    <n v="5000"/>
    <n v="5359.21"/>
    <x v="0"/>
    <x v="0"/>
    <s v="USD"/>
    <n v="1447434268"/>
    <n v="1443801868"/>
    <b v="0"/>
    <n v="78"/>
    <b v="1"/>
    <s v="music/rock"/>
    <x v="1686"/>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x v="1688"/>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x v="1690"/>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n v="149.03451043338683"/>
    <x v="6"/>
    <x v="32"/>
  </r>
  <r>
    <n v="2186"/>
    <s v="Latitude 90Â° : The Origin"/>
    <s v="The real-time digital social deduction game where there's no moderator, no sleeping, and no dying."/>
    <n v="20000"/>
    <n v="21935"/>
    <x v="0"/>
    <x v="0"/>
    <s v="USD"/>
    <n v="1473213600"/>
    <n v="1470062743"/>
    <b v="0"/>
    <n v="392"/>
    <b v="1"/>
    <s v="games/tabletop games"/>
    <x v="1692"/>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x v="1693"/>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x v="169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x v="1700"/>
    <n v="61.203872437357631"/>
    <x v="6"/>
    <x v="32"/>
  </r>
  <r>
    <n v="2195"/>
    <s v="Purgatoria: City of Angels"/>
    <s v="A gritty, noir tabletop RPG with a fast-paced combo-based battle system."/>
    <n v="4600"/>
    <n v="5535"/>
    <x v="0"/>
    <x v="0"/>
    <s v="USD"/>
    <n v="1439317900"/>
    <n v="1436725900"/>
    <b v="0"/>
    <n v="115"/>
    <b v="1"/>
    <s v="games/tabletop games"/>
    <x v="1187"/>
    <n v="48.130434782608695"/>
    <x v="6"/>
    <x v="32"/>
  </r>
  <r>
    <n v="2196"/>
    <s v="LACORSA Grand Prix Game (relaunch)"/>
    <s v="Race your friends in style with this classic Grand Prix game."/>
    <n v="14000"/>
    <n v="15937"/>
    <x v="0"/>
    <x v="0"/>
    <s v="USD"/>
    <n v="1480662000"/>
    <n v="1478000502"/>
    <b v="0"/>
    <n v="234"/>
    <b v="1"/>
    <s v="games/tabletop games"/>
    <x v="1701"/>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x v="170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n v="81.654377880184327"/>
    <x v="6"/>
    <x v="32"/>
  </r>
  <r>
    <n v="2199"/>
    <s v="Decadolo. Flip it!"/>
    <s v="A new strategic board game designed to flip out your opponent."/>
    <n v="9000"/>
    <n v="13228"/>
    <x v="0"/>
    <x v="17"/>
    <s v="EUR"/>
    <n v="1444903198"/>
    <n v="1442311198"/>
    <b v="1"/>
    <n v="251"/>
    <b v="1"/>
    <s v="games/tabletop games"/>
    <x v="1704"/>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x v="1707"/>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x v="3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x v="1712"/>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n v="73.125416666666666"/>
    <x v="4"/>
    <x v="15"/>
  </r>
  <r>
    <n v="2215"/>
    <s v="&quot;Something to See, Not to Say&quot; - Anemometer's First EP Album"/>
    <s v="Ambient Electro Grind-fest!"/>
    <n v="550"/>
    <n v="860"/>
    <x v="0"/>
    <x v="0"/>
    <s v="USD"/>
    <n v="1331621940"/>
    <n v="1329671572"/>
    <b v="0"/>
    <n v="33"/>
    <b v="1"/>
    <s v="music/electronic music"/>
    <x v="1718"/>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x v="1240"/>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x v="1722"/>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x v="1733"/>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x v="1734"/>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x v="1737"/>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x v="1738"/>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x v="1739"/>
    <n v="64.625635808748726"/>
    <x v="6"/>
    <x v="32"/>
  </r>
  <r>
    <n v="2238"/>
    <s v="28mm Fantasy Miniature range Feral Orcs!"/>
    <s v="28mm Fantasy Miniature Range in leadfree white metal: Orcs, wolves and more."/>
    <n v="4000"/>
    <n v="5496"/>
    <x v="0"/>
    <x v="12"/>
    <s v="EUR"/>
    <n v="1489157716"/>
    <n v="1486565716"/>
    <b v="0"/>
    <n v="79"/>
    <b v="1"/>
    <s v="games/tabletop games"/>
    <x v="1740"/>
    <n v="69.569620253164558"/>
    <x v="6"/>
    <x v="32"/>
  </r>
  <r>
    <n v="2239"/>
    <s v="Pro Tabletop Gaming Audio Collection"/>
    <s v="Next stretch goal unlocks at $33,000 and/or 500 backers unlocks 2 bonus stretch goals."/>
    <n v="25000"/>
    <n v="32006.67"/>
    <x v="0"/>
    <x v="0"/>
    <s v="USD"/>
    <n v="1385870520"/>
    <n v="1382742014"/>
    <b v="0"/>
    <n v="426"/>
    <b v="1"/>
    <s v="games/tabletop games"/>
    <x v="1741"/>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x v="1744"/>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n v="43.912280701754383"/>
    <x v="6"/>
    <x v="32"/>
  </r>
  <r>
    <n v="2247"/>
    <s v="Foragers"/>
    <s v="Take on the role of an ancient forager in this fun strategy game from the designer of Biblios."/>
    <n v="18500"/>
    <n v="19324"/>
    <x v="0"/>
    <x v="0"/>
    <s v="USD"/>
    <n v="1438185565"/>
    <n v="1436975965"/>
    <b v="0"/>
    <n v="380"/>
    <b v="1"/>
    <s v="games/tabletop games"/>
    <x v="1748"/>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n v="58.6328125"/>
    <x v="6"/>
    <x v="32"/>
  </r>
  <r>
    <n v="2249"/>
    <s v="Centurion: Legionaries of Rome"/>
    <s v="March with the legions against the enemies of Rome in this role-playing game of military adventures."/>
    <n v="3500"/>
    <n v="5907"/>
    <x v="0"/>
    <x v="0"/>
    <s v="USD"/>
    <n v="1364917965"/>
    <n v="1362329565"/>
    <b v="0"/>
    <n v="180"/>
    <b v="1"/>
    <s v="games/tabletop games"/>
    <x v="1750"/>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x v="1751"/>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x v="1752"/>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n v="107.32142857142857"/>
    <x v="6"/>
    <x v="32"/>
  </r>
  <r>
    <n v="2254"/>
    <s v="Green Couch Games Limited: FrogFlip!"/>
    <s v="A dexterity microgame by father/daughter team, Jason and Claire Kotarski. Make 100 project."/>
    <n v="500"/>
    <n v="2299"/>
    <x v="0"/>
    <x v="0"/>
    <s v="USD"/>
    <n v="1485271968"/>
    <n v="1484667168"/>
    <b v="0"/>
    <n v="197"/>
    <b v="1"/>
    <s v="games/tabletop games"/>
    <x v="1755"/>
    <n v="11.67005076142132"/>
    <x v="6"/>
    <x v="32"/>
  </r>
  <r>
    <n v="2255"/>
    <s v="Jumbo Jets - Jet Set Expansion Set #2"/>
    <s v="This is the second set of 5 expansions for our route-building game, Jet Set!"/>
    <n v="3950"/>
    <n v="11323"/>
    <x v="0"/>
    <x v="0"/>
    <s v="USD"/>
    <n v="1462661451"/>
    <n v="1460069451"/>
    <b v="0"/>
    <n v="271"/>
    <b v="1"/>
    <s v="games/tabletop games"/>
    <x v="1756"/>
    <n v="41.782287822878232"/>
    <x v="6"/>
    <x v="32"/>
  </r>
  <r>
    <n v="2256"/>
    <s v="Bitcoin Empire"/>
    <s v="Build your crypto-currency empire and sabotage your opponents. A deck building, card game. 2-4 players. 15 minutes."/>
    <n v="480"/>
    <n v="1069"/>
    <x v="0"/>
    <x v="1"/>
    <s v="GBP"/>
    <n v="1479811846"/>
    <n v="1478602246"/>
    <b v="0"/>
    <n v="50"/>
    <b v="1"/>
    <s v="games/tabletop games"/>
    <x v="1757"/>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n v="94.103550295857985"/>
    <x v="6"/>
    <x v="32"/>
  </r>
  <r>
    <n v="2258"/>
    <s v="A Sundered World"/>
    <s v="A Dungeon World campaign setting that takes place after the end of the worlds."/>
    <n v="2200"/>
    <n v="3223"/>
    <x v="0"/>
    <x v="0"/>
    <s v="USD"/>
    <n v="1434045687"/>
    <n v="1431453687"/>
    <b v="0"/>
    <n v="205"/>
    <b v="1"/>
    <s v="games/tabletop games"/>
    <x v="1759"/>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x v="1760"/>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x v="176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x v="1763"/>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x v="1764"/>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n v="35.117647058823529"/>
    <x v="6"/>
    <x v="32"/>
  </r>
  <r>
    <n v="2266"/>
    <s v="GOAT LORDS."/>
    <s v="Want to be LORD OF THE GOATS? Start building your herd using thievery, magic, bombs and mostly goats."/>
    <n v="1500"/>
    <n v="4804"/>
    <x v="0"/>
    <x v="0"/>
    <s v="USD"/>
    <n v="1461722400"/>
    <n v="1460235592"/>
    <b v="0"/>
    <n v="194"/>
    <b v="1"/>
    <s v="games/tabletop games"/>
    <x v="1767"/>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x v="94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x v="1772"/>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x v="1775"/>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x v="1777"/>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x v="1778"/>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x v="1779"/>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x v="1781"/>
    <n v="50.454545454545453"/>
    <x v="4"/>
    <x v="11"/>
  </r>
  <r>
    <n v="2282"/>
    <s v="Sage King's Debut Album"/>
    <s v="Sage King is recording his debut album and wants YOU to be a part of the creation process"/>
    <n v="750"/>
    <n v="1390"/>
    <x v="0"/>
    <x v="0"/>
    <s v="USD"/>
    <n v="1452744686"/>
    <n v="1447560686"/>
    <b v="0"/>
    <n v="12"/>
    <b v="1"/>
    <s v="music/rock"/>
    <x v="1782"/>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n v="63.03458333333333"/>
    <x v="4"/>
    <x v="11"/>
  </r>
  <r>
    <n v="2284"/>
    <s v="Make a record, write a song, take the Vinyl Skyway. "/>
    <s v="The Vinyl Skyway reunite to make a third album. "/>
    <n v="6000"/>
    <n v="6373.27"/>
    <x v="0"/>
    <x v="0"/>
    <s v="USD"/>
    <n v="1299902400"/>
    <n v="1297451245"/>
    <b v="0"/>
    <n v="59"/>
    <b v="1"/>
    <s v="music/rock"/>
    <x v="1784"/>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x v="1395"/>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x v="202"/>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n v="46.630652173913049"/>
    <x v="4"/>
    <x v="11"/>
  </r>
  <r>
    <n v="2293"/>
    <s v="&quot;Hurt N' Wrong&quot; New Album Fundraiser!"/>
    <s v="Donate here to be a part of the upcoming album. Every little bit helps!"/>
    <n v="850"/>
    <n v="920"/>
    <x v="0"/>
    <x v="0"/>
    <s v="USD"/>
    <n v="1348545540"/>
    <n v="1346345999"/>
    <b v="0"/>
    <n v="27"/>
    <b v="1"/>
    <s v="music/rock"/>
    <x v="1791"/>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x v="1793"/>
    <n v="71.965517241379317"/>
    <x v="4"/>
    <x v="11"/>
  </r>
  <r>
    <n v="2297"/>
    <s v="Company Company: Debut EP"/>
    <s v="New Jersey Alternative Rock band COCO needs YOUR help self-releasing debut EP!"/>
    <n v="1000"/>
    <n v="1006"/>
    <x v="0"/>
    <x v="0"/>
    <s v="USD"/>
    <n v="1331697540"/>
    <n v="1328749249"/>
    <b v="0"/>
    <n v="19"/>
    <b v="1"/>
    <s v="music/rock"/>
    <x v="1794"/>
    <n v="52.94736842105263"/>
    <x v="4"/>
    <x v="11"/>
  </r>
  <r>
    <n v="2298"/>
    <s v="Jonny Gray: First Full Length Album"/>
    <s v="My name is Jonny Gray, and my friends and I are working together to raise funds for my debut album"/>
    <n v="30000"/>
    <n v="31522"/>
    <x v="0"/>
    <x v="0"/>
    <s v="USD"/>
    <n v="1395861033"/>
    <n v="1393272633"/>
    <b v="0"/>
    <n v="288"/>
    <b v="1"/>
    <s v="music/rock"/>
    <x v="179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x v="1796"/>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x v="982"/>
    <n v="115.71428571428571"/>
    <x v="4"/>
    <x v="11"/>
  </r>
  <r>
    <n v="2301"/>
    <s v="Time Crash"/>
    <s v="We are America's first trock band, and we're ready to bring you our first album!"/>
    <n v="5000"/>
    <n v="6680.22"/>
    <x v="0"/>
    <x v="0"/>
    <s v="USD"/>
    <n v="1371785496"/>
    <n v="1369193496"/>
    <b v="1"/>
    <n v="211"/>
    <b v="1"/>
    <s v="music/indie rock"/>
    <x v="1797"/>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x v="1802"/>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x v="1805"/>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x v="1807"/>
    <n v="90.09615384615384"/>
    <x v="4"/>
    <x v="14"/>
  </r>
  <r>
    <n v="2312"/>
    <s v="DINOWALRUS: 3RD RECORD ON VINYL"/>
    <s v="Help Brooklyn psychedelic synth rockers DINOWALRUS release their 3rd Record, COMPLEXION, on vinyl!"/>
    <n v="3000"/>
    <n v="3236"/>
    <x v="0"/>
    <x v="0"/>
    <s v="USD"/>
    <n v="1397862000"/>
    <n v="1395155478"/>
    <b v="1"/>
    <n v="79"/>
    <b v="1"/>
    <s v="music/indie rock"/>
    <x v="1808"/>
    <n v="40.962025316455694"/>
    <x v="4"/>
    <x v="14"/>
  </r>
  <r>
    <n v="2313"/>
    <s v="A SUNNY DAY IN GLASGOW"/>
    <s v="A Sunny Day in Glasgow are recording a new album and we need your help!"/>
    <n v="5000"/>
    <n v="8792.02"/>
    <x v="0"/>
    <x v="0"/>
    <s v="USD"/>
    <n v="1336086026"/>
    <n v="1333494026"/>
    <b v="1"/>
    <n v="157"/>
    <b v="1"/>
    <s v="music/indie rock"/>
    <x v="180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x v="94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x v="87"/>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x v="181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x v="1816"/>
    <n v="21.25"/>
    <x v="7"/>
    <x v="33"/>
  </r>
  <r>
    <n v="2323"/>
    <s v="Beef Sticks, the Ultimate Protein Snack"/>
    <s v="You can never go wrong with a Beef Stick, great taste with no fillers and can easily goes with you everywhere."/>
    <n v="250"/>
    <n v="120"/>
    <x v="3"/>
    <x v="0"/>
    <s v="USD"/>
    <n v="1490033247"/>
    <n v="1489428447"/>
    <b v="0"/>
    <n v="4"/>
    <b v="0"/>
    <s v="food/small batch"/>
    <x v="1817"/>
    <n v="30"/>
    <x v="7"/>
    <x v="33"/>
  </r>
  <r>
    <n v="2324"/>
    <s v="Pies not Lies"/>
    <s v="A city centre shop selling great locally made food with room to chat and learn about eachother."/>
    <n v="7500"/>
    <n v="1555"/>
    <x v="3"/>
    <x v="1"/>
    <s v="GBP"/>
    <n v="1490559285"/>
    <n v="1487970885"/>
    <b v="0"/>
    <n v="61"/>
    <b v="0"/>
    <s v="food/small batch"/>
    <x v="1818"/>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x v="1819"/>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n v="108"/>
    <x v="7"/>
    <x v="33"/>
  </r>
  <r>
    <n v="2327"/>
    <s v="Kraut Source - Fermentation Made Simple"/>
    <s v="Gourmet Fermentation in a Mason Jar. Create delicious, nutritious fermented foods at home."/>
    <n v="35000"/>
    <n v="184133.01"/>
    <x v="0"/>
    <x v="0"/>
    <s v="USD"/>
    <n v="1409090440"/>
    <n v="1406066440"/>
    <b v="1"/>
    <n v="3355"/>
    <b v="1"/>
    <s v="food/small batch"/>
    <x v="1820"/>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x v="182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n v="219.92638036809817"/>
    <x v="7"/>
    <x v="33"/>
  </r>
  <r>
    <n v="2331"/>
    <s v="Meadowlands Chocolate"/>
    <s v="Handcrafted, organic, single-origin, bean-to-bar, dark chocolate. Like fine wine, the secret is in the terroir."/>
    <n v="8000"/>
    <n v="11545.1"/>
    <x v="0"/>
    <x v="0"/>
    <s v="USD"/>
    <n v="1408320490"/>
    <n v="1405728490"/>
    <b v="1"/>
    <n v="283"/>
    <b v="1"/>
    <s v="food/small batch"/>
    <x v="182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x v="1827"/>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x v="1829"/>
    <n v="48.104623556581984"/>
    <x v="7"/>
    <x v="33"/>
  </r>
  <r>
    <n v="2337"/>
    <s v="The Hudson Standard Bitters and Shrubs"/>
    <s v="We make small batch, locally sourced bitters and shrubs for cocktails and cooking."/>
    <n v="12000"/>
    <n v="13279"/>
    <x v="0"/>
    <x v="0"/>
    <s v="USD"/>
    <n v="1403796143"/>
    <n v="1401204143"/>
    <b v="1"/>
    <n v="179"/>
    <b v="1"/>
    <s v="food/small batch"/>
    <x v="1830"/>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x v="109"/>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n v="1"/>
    <x v="2"/>
    <x v="7"/>
  </r>
  <r>
    <n v="2345"/>
    <s v="Social Media Website (Canceled)"/>
    <s v="My team and I are creating a social media website for pet lovers across the world! Fashion, animal shows, adoptions, and more."/>
    <n v="3000"/>
    <n v="0"/>
    <x v="1"/>
    <x v="0"/>
    <s v="USD"/>
    <n v="1427845140"/>
    <n v="1424822556"/>
    <b v="0"/>
    <n v="0"/>
    <b v="0"/>
    <s v="technology/web"/>
    <x v="109"/>
    <e v="#DIV/0!"/>
    <x v="2"/>
    <x v="7"/>
  </r>
  <r>
    <n v="2346"/>
    <s v="Ez 2c 3D Viewers (Canceled)"/>
    <s v="Watch and Make FREE 3D Videos &amp; Pics - No Viewer needed. To Help Learn we have Training and Instant 3D viewers."/>
    <n v="60000"/>
    <n v="39"/>
    <x v="1"/>
    <x v="0"/>
    <s v="USD"/>
    <n v="1476731431"/>
    <n v="1472843431"/>
    <b v="0"/>
    <n v="3"/>
    <b v="0"/>
    <s v="technology/web"/>
    <x v="183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x v="183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x v="109"/>
    <e v="#DIV/0!"/>
    <x v="2"/>
    <x v="7"/>
  </r>
  <r>
    <n v="2351"/>
    <s v="NZ Auction site.  No listing or success fees. Only $2 p/m"/>
    <s v="Donate $30 or more and receive a free selfie stick."/>
    <n v="18900"/>
    <n v="108"/>
    <x v="1"/>
    <x v="4"/>
    <s v="NZD"/>
    <n v="1430360739"/>
    <n v="1427768739"/>
    <b v="0"/>
    <n v="7"/>
    <b v="0"/>
    <s v="technology/web"/>
    <x v="1837"/>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e v="#DIV/0!"/>
    <x v="2"/>
    <x v="7"/>
  </r>
  <r>
    <n v="2354"/>
    <s v="Dissertation (Canceled)"/>
    <s v="Almost done with doctorate degree but need funding of $35,000 to complete research of project."/>
    <n v="35000"/>
    <n v="25"/>
    <x v="1"/>
    <x v="0"/>
    <s v="USD"/>
    <n v="1420910460"/>
    <n v="1415726460"/>
    <b v="0"/>
    <n v="1"/>
    <b v="0"/>
    <s v="technology/web"/>
    <x v="1838"/>
    <n v="25"/>
    <x v="2"/>
    <x v="7"/>
  </r>
  <r>
    <n v="2355"/>
    <s v="PriceItUpPlease (Canceled)"/>
    <s v="PriceItUpPlease will be an easy to use website that estimates the amount of your startup costs for that great idea you have!"/>
    <n v="8000"/>
    <n v="55"/>
    <x v="1"/>
    <x v="2"/>
    <s v="AUD"/>
    <n v="1430604136"/>
    <n v="1428012136"/>
    <b v="0"/>
    <n v="2"/>
    <b v="0"/>
    <s v="technology/web"/>
    <x v="1839"/>
    <n v="27.5"/>
    <x v="2"/>
    <x v="7"/>
  </r>
  <r>
    <n v="2356"/>
    <s v="HardstyleUnited.com (Canceled)"/>
    <s v="HardstyleUnited.com The Global Hardstyle community. Your Hardstyle community."/>
    <n v="10000"/>
    <n v="0"/>
    <x v="1"/>
    <x v="9"/>
    <s v="EUR"/>
    <n v="1433530104"/>
    <n v="1430938104"/>
    <b v="0"/>
    <n v="0"/>
    <b v="0"/>
    <s v="technology/web"/>
    <x v="109"/>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x v="109"/>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x v="109"/>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n v="367"/>
    <x v="2"/>
    <x v="7"/>
  </r>
  <r>
    <n v="2360"/>
    <s v="Bee Bay Microjobs (Canceled)"/>
    <s v="Welcome to Bee Bay Canada, your commission free microjobs website.  Sell at any price and keep 100% of what you earn!"/>
    <n v="5000"/>
    <n v="2"/>
    <x v="1"/>
    <x v="5"/>
    <s v="CAD"/>
    <n v="1454864280"/>
    <n v="1452272280"/>
    <b v="0"/>
    <n v="1"/>
    <b v="0"/>
    <s v="technology/web"/>
    <x v="167"/>
    <n v="2"/>
    <x v="2"/>
    <x v="7"/>
  </r>
  <r>
    <n v="2361"/>
    <s v="Lemme Grab it (Canceled)"/>
    <s v="A website for email/sms alerts of your personal selection, comparison of prices,consolidated database, best deals around for clothing."/>
    <n v="200"/>
    <n v="0"/>
    <x v="1"/>
    <x v="5"/>
    <s v="CAD"/>
    <n v="1462053600"/>
    <n v="1459975008"/>
    <b v="0"/>
    <n v="0"/>
    <b v="0"/>
    <s v="technology/web"/>
    <x v="109"/>
    <e v="#DIV/0!"/>
    <x v="2"/>
    <x v="7"/>
  </r>
  <r>
    <n v="2362"/>
    <s v="Help CRB obtain 501(c)(3) status! (Canceled)"/>
    <s v="The Columbus Ruby Brigade has brought monthly ruby goodness and camaraderie to all participants."/>
    <n v="420"/>
    <n v="120"/>
    <x v="1"/>
    <x v="0"/>
    <s v="USD"/>
    <n v="1418315470"/>
    <n v="1415723470"/>
    <b v="0"/>
    <n v="2"/>
    <b v="0"/>
    <s v="technology/web"/>
    <x v="1841"/>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e v="#DIV/0!"/>
    <x v="2"/>
    <x v="7"/>
  </r>
  <r>
    <n v="2364"/>
    <s v="Minecraft Server and Website Help (Name: Forge Realms)"/>
    <s v="Making a Minecraft server and Website and I need your help to fund it. Thanks in Advance!"/>
    <n v="128"/>
    <n v="0"/>
    <x v="1"/>
    <x v="0"/>
    <s v="USD"/>
    <n v="1445898356"/>
    <n v="1441146356"/>
    <b v="0"/>
    <n v="0"/>
    <b v="0"/>
    <s v="technology/web"/>
    <x v="109"/>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x v="109"/>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n v="20.5"/>
    <x v="2"/>
    <x v="7"/>
  </r>
  <r>
    <n v="2371"/>
    <s v="ProjectPetal.com (Canceled)"/>
    <s v="ProjectPetal.com is an all in one website for all Makers to share projects and ideas. A Facebook(R) Twitter(R) &amp; Github(R) all in one."/>
    <n v="2000"/>
    <n v="0"/>
    <x v="1"/>
    <x v="0"/>
    <s v="USD"/>
    <n v="1435257596"/>
    <n v="1432665596"/>
    <b v="0"/>
    <n v="0"/>
    <b v="0"/>
    <s v="technology/web"/>
    <x v="109"/>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n v="30"/>
    <x v="2"/>
    <x v="7"/>
  </r>
  <r>
    <n v="2373"/>
    <s v="Cykelauktion.com (Canceled)"/>
    <s v="We want to create a safe marketplace for buying and selling bicycles."/>
    <n v="850000"/>
    <n v="50"/>
    <x v="1"/>
    <x v="11"/>
    <s v="SEK"/>
    <n v="1440863624"/>
    <n v="1438271624"/>
    <b v="0"/>
    <n v="1"/>
    <b v="0"/>
    <s v="technology/web"/>
    <x v="1846"/>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x v="1847"/>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e v="#DIV/0!"/>
    <x v="2"/>
    <x v="7"/>
  </r>
  <r>
    <n v="2376"/>
    <s v="Phone Tags: lost and found stickers (Canceled)"/>
    <s v="Tough, pre-manufactured lost and found stickers that forward messages to the owners email and cellphone."/>
    <n v="3000"/>
    <n v="326.33"/>
    <x v="1"/>
    <x v="0"/>
    <s v="USD"/>
    <n v="1449785566"/>
    <n v="1447193566"/>
    <b v="0"/>
    <n v="4"/>
    <b v="0"/>
    <s v="technology/web"/>
    <x v="1848"/>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e v="#DIV/0!"/>
    <x v="2"/>
    <x v="7"/>
  </r>
  <r>
    <n v="2378"/>
    <s v="KEEPUP INC (Canceled)"/>
    <s v="KEEPUP allows you to extend your social circle by introducing you to new people via your friends."/>
    <n v="110000"/>
    <n v="0"/>
    <x v="1"/>
    <x v="0"/>
    <s v="USD"/>
    <n v="1440548330"/>
    <n v="1438042730"/>
    <b v="0"/>
    <n v="0"/>
    <b v="0"/>
    <s v="technology/web"/>
    <x v="109"/>
    <e v="#DIV/0!"/>
    <x v="2"/>
    <x v="7"/>
  </r>
  <r>
    <n v="2379"/>
    <s v="SelectCooks.com (Canceled)"/>
    <s v="Selectcooks.com is a community marketplace for people to list, find and hire chefs."/>
    <n v="30000"/>
    <n v="0"/>
    <x v="1"/>
    <x v="0"/>
    <s v="USD"/>
    <n v="1444004616"/>
    <n v="1440116616"/>
    <b v="0"/>
    <n v="0"/>
    <b v="0"/>
    <s v="technology/web"/>
    <x v="109"/>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x v="456"/>
    <n v="18.333333333333332"/>
    <x v="2"/>
    <x v="7"/>
  </r>
  <r>
    <n v="2381"/>
    <s v="Cannabis Connection (Canceled)"/>
    <s v="Social Media Platform for the Marijuana Industry to create professionalism and a stable lasting market."/>
    <n v="86350"/>
    <n v="1571"/>
    <x v="1"/>
    <x v="0"/>
    <s v="USD"/>
    <n v="1428704848"/>
    <n v="1426112848"/>
    <b v="0"/>
    <n v="7"/>
    <b v="0"/>
    <s v="technology/web"/>
    <x v="184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x v="45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x v="109"/>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e v="#DIV/0!"/>
    <x v="2"/>
    <x v="7"/>
  </r>
  <r>
    <n v="2391"/>
    <s v="oToBOTS.com - Freedom from high cost auto repairs (Canceled)"/>
    <s v="Using the power of internet to help people save hundreds in car repair."/>
    <n v="20000"/>
    <n v="25"/>
    <x v="1"/>
    <x v="0"/>
    <s v="USD"/>
    <n v="1427825044"/>
    <n v="1425236644"/>
    <b v="0"/>
    <n v="1"/>
    <b v="0"/>
    <s v="technology/web"/>
    <x v="41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e v="#DIV/0!"/>
    <x v="2"/>
    <x v="7"/>
  </r>
  <r>
    <n v="2393"/>
    <s v="Game Swapper (Canceled)"/>
    <s v="Imagine a world where you can swap a video game you're tired of playing for a video game you actually want to play for just $1.50!"/>
    <n v="100000"/>
    <n v="50"/>
    <x v="1"/>
    <x v="0"/>
    <s v="USD"/>
    <n v="1439048017"/>
    <n v="1436456017"/>
    <b v="0"/>
    <n v="1"/>
    <b v="0"/>
    <s v="technology/web"/>
    <x v="833"/>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n v="1.5"/>
    <x v="2"/>
    <x v="7"/>
  </r>
  <r>
    <n v="2395"/>
    <s v="VENT it out (Canceled)"/>
    <s v="I am making a social website where people can anonymously or openly vent, All walks of life all over the world"/>
    <n v="33000"/>
    <n v="0"/>
    <x v="1"/>
    <x v="0"/>
    <s v="USD"/>
    <n v="1484038620"/>
    <n v="1481597687"/>
    <b v="0"/>
    <n v="0"/>
    <b v="0"/>
    <s v="technology/web"/>
    <x v="109"/>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x v="418"/>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e v="#DIV/0!"/>
    <x v="2"/>
    <x v="7"/>
  </r>
  <r>
    <n v="2398"/>
    <s v="Roekee.com (Canceled)"/>
    <s v="The internets new search engine. Looking for funding to develop our backend web indexing software with an emphasis on automation."/>
    <n v="4000"/>
    <n v="0"/>
    <x v="1"/>
    <x v="0"/>
    <s v="USD"/>
    <n v="1435874384"/>
    <n v="1433282384"/>
    <b v="0"/>
    <n v="0"/>
    <b v="0"/>
    <s v="technology/web"/>
    <x v="109"/>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n v="22.333333333333332"/>
    <x v="7"/>
    <x v="19"/>
  </r>
  <r>
    <n v="2402"/>
    <s v="Cupcake Truck Unite"/>
    <s v="Small town, delicious treats, and a mobile truck"/>
    <n v="12000"/>
    <n v="52"/>
    <x v="2"/>
    <x v="0"/>
    <s v="USD"/>
    <n v="1431533931"/>
    <n v="1428941931"/>
    <b v="0"/>
    <n v="1"/>
    <b v="0"/>
    <s v="food/food trucks"/>
    <x v="414"/>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x v="109"/>
    <e v="#DIV/0!"/>
    <x v="7"/>
    <x v="19"/>
  </r>
  <r>
    <n v="2405"/>
    <s v="JoyShtick Food Truck"/>
    <s v="We are the first gaming-themed food truck, bringing gourmet pub fare to the Jacksonville area."/>
    <n v="5000"/>
    <n v="1126"/>
    <x v="2"/>
    <x v="0"/>
    <s v="USD"/>
    <n v="1472911375"/>
    <n v="1471096975"/>
    <b v="0"/>
    <n v="20"/>
    <b v="0"/>
    <s v="food/food trucks"/>
    <x v="1858"/>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x v="1859"/>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n v="168.39393939393941"/>
    <x v="7"/>
    <x v="19"/>
  </r>
  <r>
    <n v="2408"/>
    <s v="Sabroso On Wheels"/>
    <s v="A US Army Vet trying to get a Peruvian food truck going! Really good Peruvian food now mobile!"/>
    <n v="15000"/>
    <n v="30"/>
    <x v="2"/>
    <x v="0"/>
    <s v="USD"/>
    <n v="1415247757"/>
    <n v="1412652157"/>
    <b v="0"/>
    <n v="2"/>
    <b v="0"/>
    <s v="food/food trucks"/>
    <x v="418"/>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x v="1861"/>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x v="1862"/>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e v="#DIV/0!"/>
    <x v="7"/>
    <x v="19"/>
  </r>
  <r>
    <n v="2413"/>
    <s v="Lone Pine Coffee Brewery"/>
    <s v="Lone Pine Coffee Brewery will be a portable third-wave coffee shop available for wedding receptions and other events!"/>
    <n v="3000"/>
    <n v="25"/>
    <x v="2"/>
    <x v="0"/>
    <s v="USD"/>
    <n v="1401579000"/>
    <n v="1398911882"/>
    <b v="0"/>
    <n v="3"/>
    <b v="0"/>
    <s v="food/food trucks"/>
    <x v="186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x v="186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e v="#DIV/0!"/>
    <x v="7"/>
    <x v="19"/>
  </r>
  <r>
    <n v="2418"/>
    <s v="Mexican food truck"/>
    <s v="I want to start my food truck business."/>
    <n v="25000"/>
    <n v="5"/>
    <x v="2"/>
    <x v="0"/>
    <s v="USD"/>
    <n v="1427225644"/>
    <n v="1422045244"/>
    <b v="0"/>
    <n v="5"/>
    <b v="0"/>
    <s v="food/food trucks"/>
    <x v="459"/>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n v="69.472222222222229"/>
    <x v="7"/>
    <x v="19"/>
  </r>
  <r>
    <n v="2421"/>
    <s v="hot dog cart"/>
    <s v="help me start Merrill's first hot dog cart in this empty lot"/>
    <n v="6000"/>
    <n v="1"/>
    <x v="2"/>
    <x v="0"/>
    <s v="USD"/>
    <n v="1424536196"/>
    <n v="1421944196"/>
    <b v="0"/>
    <n v="1"/>
    <b v="0"/>
    <s v="food/food trucks"/>
    <x v="374"/>
    <n v="1"/>
    <x v="7"/>
    <x v="19"/>
  </r>
  <r>
    <n v="2422"/>
    <s v="Help starting a family owned food truck"/>
    <s v="Family owned business serving BBQ and seafood to the public"/>
    <n v="500"/>
    <n v="1"/>
    <x v="2"/>
    <x v="0"/>
    <s v="USD"/>
    <n v="1426091036"/>
    <n v="1423502636"/>
    <b v="0"/>
    <n v="1"/>
    <b v="0"/>
    <s v="food/food trucks"/>
    <x v="418"/>
    <n v="1"/>
    <x v="7"/>
    <x v="19"/>
  </r>
  <r>
    <n v="2423"/>
    <s v="FBTR BBQ"/>
    <s v="FBTR is a Texas-style, North Carolina based, homemade BBQ company looking to bring good meat to the masses."/>
    <n v="60000"/>
    <n v="8"/>
    <x v="2"/>
    <x v="0"/>
    <s v="USD"/>
    <n v="1420044890"/>
    <n v="1417452890"/>
    <b v="0"/>
    <n v="1"/>
    <b v="0"/>
    <s v="food/food trucks"/>
    <x v="473"/>
    <n v="8"/>
    <x v="7"/>
    <x v="19"/>
  </r>
  <r>
    <n v="2424"/>
    <s v="Lily and Memphs"/>
    <s v="Great and creative food from the heart in the form of a sweet food truck!"/>
    <n v="25000"/>
    <n v="310"/>
    <x v="2"/>
    <x v="0"/>
    <s v="USD"/>
    <n v="1414445108"/>
    <n v="1411853108"/>
    <b v="0"/>
    <n v="9"/>
    <b v="0"/>
    <s v="food/food trucks"/>
    <x v="1868"/>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n v="1"/>
    <x v="7"/>
    <x v="19"/>
  </r>
  <r>
    <n v="2426"/>
    <s v="The Low-Calorie Food Truck"/>
    <s v="Aspiring to create a food truck with many delicious low calorie meals to encourage healthy eating while enjoying every bite."/>
    <n v="20000"/>
    <n v="0"/>
    <x v="2"/>
    <x v="0"/>
    <s v="USD"/>
    <n v="1439006692"/>
    <n v="1433822692"/>
    <b v="0"/>
    <n v="0"/>
    <b v="0"/>
    <s v="food/food trucks"/>
    <x v="109"/>
    <e v="#DIV/0!"/>
    <x v="7"/>
    <x v="19"/>
  </r>
  <r>
    <n v="2427"/>
    <s v="Wraps in a snap. Fast lunch with a gourmet punch!"/>
    <s v="Fast and simple lunches for those on the go.  All (lunch) deals $10 or less."/>
    <n v="50000"/>
    <n v="1"/>
    <x v="2"/>
    <x v="0"/>
    <s v="USD"/>
    <n v="1458715133"/>
    <n v="1455262733"/>
    <b v="0"/>
    <n v="1"/>
    <b v="0"/>
    <s v="food/food trucks"/>
    <x v="133"/>
    <n v="1"/>
    <x v="7"/>
    <x v="19"/>
  </r>
  <r>
    <n v="2428"/>
    <s v="Premium Burgers"/>
    <s v="From Moo 2 You! We want to offer premium burgers to a taco flooded environment."/>
    <n v="35000"/>
    <n v="1"/>
    <x v="2"/>
    <x v="0"/>
    <s v="USD"/>
    <n v="1426182551"/>
    <n v="1423594151"/>
    <b v="0"/>
    <n v="1"/>
    <b v="0"/>
    <s v="food/food trucks"/>
    <x v="187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x v="449"/>
    <n v="10.5"/>
    <x v="7"/>
    <x v="19"/>
  </r>
  <r>
    <n v="2431"/>
    <s v="Murphy's good eatin'"/>
    <s v="Go to Colorado and run a food truck with homemade food of all kinds."/>
    <n v="100000"/>
    <n v="2"/>
    <x v="2"/>
    <x v="0"/>
    <s v="USD"/>
    <n v="1467080613"/>
    <n v="1461896613"/>
    <b v="0"/>
    <n v="2"/>
    <b v="0"/>
    <s v="food/food trucks"/>
    <x v="133"/>
    <n v="1"/>
    <x v="7"/>
    <x v="19"/>
  </r>
  <r>
    <n v="2432"/>
    <s v="funding for bbq trailer"/>
    <s v="Looking to start competition cooking and need start-up help.  Offering brisket tasting to all contributors."/>
    <n v="14000"/>
    <n v="2"/>
    <x v="2"/>
    <x v="0"/>
    <s v="USD"/>
    <n v="1425791697"/>
    <n v="1423199697"/>
    <b v="0"/>
    <n v="2"/>
    <b v="0"/>
    <s v="food/food trucks"/>
    <x v="107"/>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x v="109"/>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n v="22.5"/>
    <x v="7"/>
    <x v="19"/>
  </r>
  <r>
    <n v="2437"/>
    <s v="Cuppa Gumbos"/>
    <s v="Homemade Gumbo, Stews and Curry to be served hot and fresh everyday at any festival or concert we can attend."/>
    <n v="8000"/>
    <n v="0"/>
    <x v="2"/>
    <x v="0"/>
    <s v="USD"/>
    <n v="1426615200"/>
    <n v="1422400188"/>
    <b v="0"/>
    <n v="0"/>
    <b v="0"/>
    <s v="food/food trucks"/>
    <x v="109"/>
    <e v="#DIV/0!"/>
    <x v="7"/>
    <x v="19"/>
  </r>
  <r>
    <n v="2438"/>
    <s v="FOOD|Art"/>
    <s v="I'm starting a catering and food truck business of southern comfort food. My FOOD is my Art!  _x000a_Thanks for you help!"/>
    <n v="15000"/>
    <n v="50"/>
    <x v="2"/>
    <x v="0"/>
    <s v="USD"/>
    <n v="1449529062"/>
    <n v="1444341462"/>
    <b v="0"/>
    <n v="1"/>
    <b v="0"/>
    <s v="food/food trucks"/>
    <x v="119"/>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e v="#DIV/0!"/>
    <x v="7"/>
    <x v="19"/>
  </r>
  <r>
    <n v="2440"/>
    <s v="The first green Food Truck in Phnom Penh"/>
    <s v="Starting a entire clean energy food truck and set a new standard for Cambodia"/>
    <n v="5000"/>
    <n v="10"/>
    <x v="2"/>
    <x v="18"/>
    <s v="EUR"/>
    <n v="1455399313"/>
    <n v="1452807313"/>
    <b v="0"/>
    <n v="2"/>
    <b v="0"/>
    <s v="food/food trucks"/>
    <x v="418"/>
    <n v="5"/>
    <x v="7"/>
    <x v="19"/>
  </r>
  <r>
    <n v="2441"/>
    <s v="Bring Alchemy Pops to the People!"/>
    <s v="YOU can help Alchemy Pops POP up on a street near you!"/>
    <n v="7500"/>
    <n v="8091"/>
    <x v="0"/>
    <x v="0"/>
    <s v="USD"/>
    <n v="1437627540"/>
    <n v="1435806054"/>
    <b v="0"/>
    <n v="109"/>
    <b v="1"/>
    <s v="food/small batch"/>
    <x v="1875"/>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x v="187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x v="1883"/>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x v="1887"/>
    <n v="34.125"/>
    <x v="7"/>
    <x v="33"/>
  </r>
  <r>
    <n v="2456"/>
    <s v="Beef Sticks to Chomp On!!"/>
    <s v="These beef sticks will make your taste buds dance with happiness. Plus they are healthier than most available today!"/>
    <n v="1500"/>
    <n v="2713"/>
    <x v="0"/>
    <x v="0"/>
    <s v="USD"/>
    <n v="1488063839"/>
    <n v="1485471839"/>
    <b v="0"/>
    <n v="67"/>
    <b v="1"/>
    <s v="food/small batch"/>
    <x v="1888"/>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x v="1889"/>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x v="189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n v="28.880434782608695"/>
    <x v="4"/>
    <x v="14"/>
  </r>
  <r>
    <n v="2463"/>
    <s v="Emma Ate the Lion &quot;Songs Two Count Too&quot;"/>
    <s v="Emma Ate The Lion's debut full length album"/>
    <n v="2000"/>
    <n v="2325"/>
    <x v="0"/>
    <x v="0"/>
    <s v="USD"/>
    <n v="1366138800"/>
    <n v="1362710425"/>
    <b v="0"/>
    <n v="75"/>
    <b v="1"/>
    <s v="music/indie rock"/>
    <x v="63"/>
    <n v="31"/>
    <x v="4"/>
    <x v="14"/>
  </r>
  <r>
    <n v="2464"/>
    <s v="The Enemy Feathers NEW EP"/>
    <s v="The Enemy Feathers are passing the proverbial hat to see if we can raise enough money to complete Our NEW EP"/>
    <n v="2000"/>
    <n v="2222"/>
    <x v="0"/>
    <x v="5"/>
    <s v="CAD"/>
    <n v="1443641340"/>
    <n v="1441143397"/>
    <b v="0"/>
    <n v="43"/>
    <b v="1"/>
    <s v="music/indie rock"/>
    <x v="206"/>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x v="189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7692307692308"/>
    <x v="4"/>
    <x v="14"/>
  </r>
  <r>
    <n v="2467"/>
    <s v="Nature Boy Explorer EP"/>
    <s v="We've finished our first EP and we're taking it on the road in three weeks! Help us fund manufacturing?"/>
    <n v="1000"/>
    <n v="1185"/>
    <x v="0"/>
    <x v="0"/>
    <s v="USD"/>
    <n v="1336669200"/>
    <n v="1335473931"/>
    <b v="0"/>
    <n v="43"/>
    <b v="1"/>
    <s v="music/indie rock"/>
    <x v="23"/>
    <n v="27.558139534883722"/>
    <x v="4"/>
    <x v="14"/>
  </r>
  <r>
    <n v="2468"/>
    <s v="New &quot;Jesse Denaro&quot; Album!"/>
    <s v="Please donate, support &amp; share this project so that I may be able to record my new EP this fall!"/>
    <n v="2000"/>
    <n v="2144.34"/>
    <x v="0"/>
    <x v="0"/>
    <s v="USD"/>
    <n v="1351400400"/>
    <n v="1348285321"/>
    <b v="0"/>
    <n v="58"/>
    <b v="1"/>
    <s v="music/indie rock"/>
    <x v="1895"/>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n v="131.58368421052631"/>
    <x v="4"/>
    <x v="14"/>
  </r>
  <r>
    <n v="2475"/>
    <s v="BRANDTSON - &quot;Send Us A Signal&quot; Vinyl LP"/>
    <s v="Help BRANDTSON and DREAMOVERrecords press their 2004 record, &quot;Send Us A Signal&quot;."/>
    <n v="2500"/>
    <n v="2618"/>
    <x v="0"/>
    <x v="0"/>
    <s v="USD"/>
    <n v="1278799200"/>
    <n v="1273647255"/>
    <b v="0"/>
    <n v="81"/>
    <b v="1"/>
    <s v="music/indie rock"/>
    <x v="1262"/>
    <n v="32.320987654320987"/>
    <x v="4"/>
    <x v="14"/>
  </r>
  <r>
    <n v="2476"/>
    <s v="Arts &amp; Crafts"/>
    <s v="Eleven songs, the accumulation of several memorable occurrences in a sleepy town; stories of fiction &amp; fact."/>
    <n v="3200"/>
    <n v="3360.72"/>
    <x v="0"/>
    <x v="0"/>
    <s v="USD"/>
    <n v="1415004770"/>
    <n v="1412149970"/>
    <b v="0"/>
    <n v="55"/>
    <b v="1"/>
    <s v="music/indie rock"/>
    <x v="1899"/>
    <n v="61.103999999999999"/>
    <x v="4"/>
    <x v="14"/>
  </r>
  <r>
    <n v="2477"/>
    <s v="Debut Album"/>
    <s v="Releasing my first album in August, and I need your help in order to get it done!"/>
    <n v="750"/>
    <n v="1285"/>
    <x v="0"/>
    <x v="0"/>
    <s v="USD"/>
    <n v="1344789345"/>
    <n v="1340901345"/>
    <b v="0"/>
    <n v="41"/>
    <b v="1"/>
    <s v="music/indie rock"/>
    <x v="1900"/>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n v="129.1139240506329"/>
    <x v="4"/>
    <x v="14"/>
  </r>
  <r>
    <n v="2479"/>
    <s v="FUEL FAKE NATIVES"/>
    <s v="Fake Natives is headed on tour this summer. Help them fill their tank with fossil fuels."/>
    <n v="300"/>
    <n v="400.33"/>
    <x v="0"/>
    <x v="0"/>
    <s v="USD"/>
    <n v="1343440800"/>
    <n v="1342545994"/>
    <b v="0"/>
    <n v="16"/>
    <b v="1"/>
    <s v="music/indie rock"/>
    <x v="1902"/>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x v="3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x v="1787"/>
    <n v="40.04"/>
    <x v="4"/>
    <x v="14"/>
  </r>
  <r>
    <n v="2483"/>
    <s v="Intangible Animal's &quot;Oh The Humanity&quot; Tour"/>
    <s v="Send Intangible Animal on our first West Coast Tour!!! The fate of the world rests in your hands."/>
    <n v="1100"/>
    <n v="1251"/>
    <x v="0"/>
    <x v="0"/>
    <s v="USD"/>
    <n v="1335891603"/>
    <n v="1330711203"/>
    <b v="0"/>
    <n v="19"/>
    <b v="1"/>
    <s v="music/indie rock"/>
    <x v="190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x v="1908"/>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x v="191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n v="51.6"/>
    <x v="4"/>
    <x v="14"/>
  </r>
  <r>
    <n v="2492"/>
    <s v="SUPER NICE EP 2012"/>
    <s v="We're a band from Hawaii trying to produce our first EP and we need help!"/>
    <n v="600"/>
    <n v="750"/>
    <x v="0"/>
    <x v="0"/>
    <s v="USD"/>
    <n v="1339840740"/>
    <n v="1335397188"/>
    <b v="0"/>
    <n v="27"/>
    <b v="1"/>
    <s v="music/indie rock"/>
    <x v="1054"/>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x v="3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x v="1917"/>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x v="1614"/>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x v="192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x v="109"/>
    <e v="#DIV/0!"/>
    <x v="7"/>
    <x v="34"/>
  </r>
  <r>
    <n v="2504"/>
    <s v="Halal Restaurant and Internet Cafe"/>
    <s v="Halal Restaurant and Internet Cafe 20 percent of profits will go to building masjids."/>
    <n v="35000"/>
    <n v="0"/>
    <x v="2"/>
    <x v="0"/>
    <s v="USD"/>
    <n v="1416014534"/>
    <n v="1413418934"/>
    <b v="0"/>
    <n v="0"/>
    <b v="0"/>
    <s v="food/restaurants"/>
    <x v="109"/>
    <e v="#DIV/0!"/>
    <x v="7"/>
    <x v="34"/>
  </r>
  <r>
    <n v="2505"/>
    <s v="PASTATUTION"/>
    <s v="PASTATUTION- The act or practice of engaging in Pasta Making for money.  _x000a__x000a_Help us get the Arcobaleno Pasta Extruder!"/>
    <n v="7000"/>
    <n v="0"/>
    <x v="2"/>
    <x v="0"/>
    <s v="USD"/>
    <n v="1426292416"/>
    <n v="1423704016"/>
    <b v="0"/>
    <n v="0"/>
    <b v="0"/>
    <s v="food/restaurants"/>
    <x v="109"/>
    <e v="#DIV/0!"/>
    <x v="7"/>
    <x v="34"/>
  </r>
  <r>
    <n v="2506"/>
    <s v="Bowlz Cafe, Hull"/>
    <s v="Love cereal as much as we do? Then we need your help! We are opening a worldwide cereal cafe, serving the best in imported cereals!"/>
    <n v="5000"/>
    <n v="30"/>
    <x v="2"/>
    <x v="1"/>
    <s v="GBP"/>
    <n v="1443906000"/>
    <n v="1441955269"/>
    <b v="0"/>
    <n v="2"/>
    <b v="0"/>
    <s v="food/restaurants"/>
    <x v="722"/>
    <n v="15"/>
    <x v="7"/>
    <x v="34"/>
  </r>
  <r>
    <n v="2507"/>
    <s v="Help Cafe Talavera get a New Kitchen!"/>
    <s v="Unique dishes for a unique city!."/>
    <n v="42850"/>
    <n v="0"/>
    <x v="2"/>
    <x v="0"/>
    <s v="USD"/>
    <n v="1431308704"/>
    <n v="1428716704"/>
    <b v="0"/>
    <n v="0"/>
    <b v="0"/>
    <s v="food/restaurants"/>
    <x v="109"/>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n v="37.5"/>
    <x v="7"/>
    <x v="34"/>
  </r>
  <r>
    <n v="2511"/>
    <s v="loluli's"/>
    <s v="Fresh Fast Food. A bbq ramen bar thats healthy, tasty and made to order right in front of your eyes....... From flame to bowl"/>
    <n v="100000"/>
    <n v="0"/>
    <x v="2"/>
    <x v="1"/>
    <s v="GBP"/>
    <n v="1454323413"/>
    <n v="1451731413"/>
    <b v="0"/>
    <n v="0"/>
    <b v="0"/>
    <s v="food/restaurants"/>
    <x v="109"/>
    <e v="#DIV/0!"/>
    <x v="7"/>
    <x v="34"/>
  </r>
  <r>
    <n v="2512"/>
    <s v="Somethin' Tasty"/>
    <s v="Somethin' Tasty is a unique coffee, pastry &amp; retail store. We consign from all local sources: pottery, glass &amp; art."/>
    <n v="1150"/>
    <n v="0"/>
    <x v="2"/>
    <x v="0"/>
    <s v="USD"/>
    <n v="1418504561"/>
    <n v="1417208561"/>
    <b v="0"/>
    <n v="0"/>
    <b v="0"/>
    <s v="food/restaurants"/>
    <x v="109"/>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x v="109"/>
    <e v="#DIV/0!"/>
    <x v="7"/>
    <x v="34"/>
  </r>
  <r>
    <n v="2514"/>
    <s v="Lunch For Tots"/>
    <s v="My little cafe has been challenged to provide healthy, fun lunches to kids at a Montessori School. Local/organic as much as possible."/>
    <n v="12000"/>
    <n v="210"/>
    <x v="2"/>
    <x v="0"/>
    <s v="USD"/>
    <n v="1408526477"/>
    <n v="1407057677"/>
    <b v="0"/>
    <n v="4"/>
    <b v="0"/>
    <s v="food/restaurants"/>
    <x v="192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n v="77.5"/>
    <x v="7"/>
    <x v="34"/>
  </r>
  <r>
    <n v="2516"/>
    <s v="Morning Glory"/>
    <s v="Hi, everyone my name is Alex, and i want to create not just a cafe spot, but a place that gives everyone a nice warm homey feeling."/>
    <n v="22000"/>
    <n v="0"/>
    <x v="2"/>
    <x v="0"/>
    <s v="USD"/>
    <n v="1417279252"/>
    <n v="1414683652"/>
    <b v="0"/>
    <n v="0"/>
    <b v="0"/>
    <s v="food/restaurants"/>
    <x v="109"/>
    <e v="#DIV/0!"/>
    <x v="7"/>
    <x v="34"/>
  </r>
  <r>
    <n v="2517"/>
    <s v="The Canteen"/>
    <s v="KICK START US! Chef-driven dining experience offering a multi-course tasteful and playful menu that hems in familiar seasonal comfort."/>
    <n v="18000"/>
    <n v="1767"/>
    <x v="2"/>
    <x v="5"/>
    <s v="CAD"/>
    <n v="1426788930"/>
    <n v="1424200530"/>
    <b v="0"/>
    <n v="33"/>
    <b v="0"/>
    <s v="food/restaurants"/>
    <x v="192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x v="109"/>
    <e v="#DIV/0!"/>
    <x v="7"/>
    <x v="34"/>
  </r>
  <r>
    <n v="2519"/>
    <s v="Kelli's Kitchen"/>
    <s v="Better than your mom's, better than Cracker Barrel, only at Kelli's Kitchen (all from scratch)."/>
    <n v="150000"/>
    <n v="65"/>
    <x v="2"/>
    <x v="0"/>
    <s v="USD"/>
    <n v="1405741404"/>
    <n v="1403149404"/>
    <b v="0"/>
    <n v="4"/>
    <b v="0"/>
    <s v="food/restaurants"/>
    <x v="1925"/>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x v="1927"/>
    <n v="54.153846153846153"/>
    <x v="4"/>
    <x v="35"/>
  </r>
  <r>
    <n v="2524"/>
    <s v="Les Bostonades' First CD"/>
    <s v="We're bringing some of our favorite music from the past 10 years to disc for the first time ever."/>
    <n v="7500"/>
    <n v="7620"/>
    <x v="0"/>
    <x v="0"/>
    <s v="USD"/>
    <n v="1419136200"/>
    <n v="1416338557"/>
    <b v="0"/>
    <n v="43"/>
    <b v="1"/>
    <s v="music/classical music"/>
    <x v="264"/>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x v="1928"/>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x v="1930"/>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x v="1931"/>
    <n v="52.962839506172834"/>
    <x v="4"/>
    <x v="35"/>
  </r>
  <r>
    <n v="2529"/>
    <s v="UrbanArias is DC's Contemporary Opera Company"/>
    <s v="Opera. Short. New."/>
    <n v="6000"/>
    <n v="6257"/>
    <x v="0"/>
    <x v="0"/>
    <s v="USD"/>
    <n v="1332636975"/>
    <n v="1328752575"/>
    <b v="0"/>
    <n v="76"/>
    <b v="1"/>
    <s v="music/classical music"/>
    <x v="1932"/>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x v="8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r>
  <r>
    <n v="2535"/>
    <s v="Mark Hayes Requiem Recording"/>
    <s v="Mark Hayes: Requiem Recording"/>
    <n v="20000"/>
    <n v="20755"/>
    <x v="0"/>
    <x v="0"/>
    <s v="USD"/>
    <n v="1417463945"/>
    <n v="1414781945"/>
    <b v="0"/>
    <n v="78"/>
    <b v="1"/>
    <s v="music/classical music"/>
    <x v="640"/>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n v="100"/>
    <x v="4"/>
    <x v="35"/>
  </r>
  <r>
    <n v="2538"/>
    <s v="Me, Myself and Albinoni"/>
    <s v="I will record 2 of Tomaso Albinoni's concertos for 2 oboes playing both parts myself."/>
    <n v="18000"/>
    <n v="20343.169999999998"/>
    <x v="0"/>
    <x v="0"/>
    <s v="USD"/>
    <n v="1361681940"/>
    <n v="1359029661"/>
    <b v="0"/>
    <n v="185"/>
    <b v="1"/>
    <s v="music/classical music"/>
    <x v="1935"/>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x v="598"/>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x v="193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n v="30.076923076923077"/>
    <x v="4"/>
    <x v="35"/>
  </r>
  <r>
    <n v="2544"/>
    <s v="Singing City Children's Choir"/>
    <s v="Bringing choral music and performance opportunities to under-served youth in West Philadelphia"/>
    <n v="5000"/>
    <n v="5041"/>
    <x v="0"/>
    <x v="0"/>
    <s v="USD"/>
    <n v="1341750569"/>
    <n v="1339158569"/>
    <b v="0"/>
    <n v="57"/>
    <b v="1"/>
    <s v="music/classical music"/>
    <x v="1940"/>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x v="1945"/>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x v="163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n v="23.117647058823529"/>
    <x v="4"/>
    <x v="35"/>
  </r>
  <r>
    <n v="2557"/>
    <s v="European Tour"/>
    <s v="Raising money for our concert tour of Switzerland and Germany in June/July 2014"/>
    <n v="900"/>
    <n v="1066"/>
    <x v="0"/>
    <x v="1"/>
    <s v="GBP"/>
    <n v="1400176386"/>
    <n v="1397584386"/>
    <b v="0"/>
    <n v="36"/>
    <b v="1"/>
    <s v="music/classical music"/>
    <x v="1952"/>
    <n v="29.611111111111111"/>
    <x v="4"/>
    <x v="35"/>
  </r>
  <r>
    <n v="2558"/>
    <s v="Hopkins Sinfonia 2015 Season"/>
    <s v="The Hopkins Sinfonia is looking for your support to run our 2015 Season made up of five concerts."/>
    <n v="1250"/>
    <n v="1361"/>
    <x v="0"/>
    <x v="2"/>
    <s v="AUD"/>
    <n v="1430488740"/>
    <n v="1427747906"/>
    <b v="0"/>
    <n v="18"/>
    <b v="1"/>
    <s v="music/classical music"/>
    <x v="1953"/>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x v="109"/>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n v="25"/>
    <x v="7"/>
    <x v="19"/>
  </r>
  <r>
    <n v="2563"/>
    <s v="Phoenix Pearl Boba Tea Truck (Canceled)"/>
    <s v="Michigan based bubble tea and specialty ice cream food truck"/>
    <n v="20000"/>
    <n v="0"/>
    <x v="1"/>
    <x v="0"/>
    <s v="USD"/>
    <n v="1438226451"/>
    <n v="1433042451"/>
    <b v="0"/>
    <n v="0"/>
    <b v="0"/>
    <s v="food/food trucks"/>
    <x v="109"/>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x v="109"/>
    <e v="#DIV/0!"/>
    <x v="7"/>
    <x v="19"/>
  </r>
  <r>
    <n v="2565"/>
    <s v="The Sketchy Pelican (Canceled)"/>
    <s v="The Sketchy Pelican. Is my vision to bring raw, honest, soulful, creative, thoght provoking cuisine to food truck form"/>
    <n v="10000"/>
    <n v="100"/>
    <x v="1"/>
    <x v="0"/>
    <s v="USD"/>
    <n v="1462827000"/>
    <n v="1457710589"/>
    <b v="0"/>
    <n v="1"/>
    <b v="0"/>
    <s v="food/food trucks"/>
    <x v="46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x v="109"/>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x v="1955"/>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x v="1161"/>
    <n v="62.5"/>
    <x v="7"/>
    <x v="19"/>
  </r>
  <r>
    <n v="2572"/>
    <s v="A Dream of Naughty Nachos (Canceled)"/>
    <s v="Mesquite smoked brisket nachos, food truck style, with homemade salsa to make your taste buds dance."/>
    <n v="30000"/>
    <n v="0"/>
    <x v="1"/>
    <x v="0"/>
    <s v="USD"/>
    <n v="1428893517"/>
    <n v="1426301517"/>
    <b v="0"/>
    <n v="0"/>
    <b v="0"/>
    <s v="food/food trucks"/>
    <x v="109"/>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x v="109"/>
    <e v="#DIV/0!"/>
    <x v="7"/>
    <x v="19"/>
  </r>
  <r>
    <n v="2576"/>
    <s v="2 Go Fast Food (Canceled)"/>
    <s v="A New Twist with an American and Philippine fast food Mobile Trailer."/>
    <n v="10000"/>
    <n v="0"/>
    <x v="1"/>
    <x v="0"/>
    <s v="USD"/>
    <n v="1428707647"/>
    <n v="1424823247"/>
    <b v="0"/>
    <n v="0"/>
    <b v="0"/>
    <s v="food/food trucks"/>
    <x v="109"/>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x v="109"/>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n v="25.5"/>
    <x v="7"/>
    <x v="19"/>
  </r>
  <r>
    <n v="2581"/>
    <s v="A Flying Sausage Food Truck"/>
    <s v="Creating a Food Truck to bring gourmet sausage sliders to Jacksonville, FL for breakfast, lunch, and special events."/>
    <n v="5000"/>
    <n v="530"/>
    <x v="2"/>
    <x v="0"/>
    <s v="USD"/>
    <n v="1447689898"/>
    <n v="1445094298"/>
    <b v="0"/>
    <n v="11"/>
    <b v="0"/>
    <s v="food/food trucks"/>
    <x v="1958"/>
    <n v="48.18181818181818"/>
    <x v="7"/>
    <x v="19"/>
  </r>
  <r>
    <n v="2582"/>
    <s v="Drunken Wings"/>
    <s v="The place where chicken meets liquor for the first time!"/>
    <n v="90000"/>
    <n v="1"/>
    <x v="2"/>
    <x v="0"/>
    <s v="USD"/>
    <n v="1477784634"/>
    <n v="1475192634"/>
    <b v="0"/>
    <n v="1"/>
    <b v="0"/>
    <s v="food/food trucks"/>
    <x v="1959"/>
    <n v="1"/>
    <x v="7"/>
    <x v="19"/>
  </r>
  <r>
    <n v="2583"/>
    <s v="Crazy Daisy Food Truck"/>
    <s v="Crazy Daisy will become the newest member of the food truck distributors in Kansas City, Missouri."/>
    <n v="1000"/>
    <n v="5"/>
    <x v="2"/>
    <x v="0"/>
    <s v="USD"/>
    <n v="1426526880"/>
    <n v="1421346480"/>
    <b v="0"/>
    <n v="5"/>
    <b v="0"/>
    <s v="food/food trucks"/>
    <x v="724"/>
    <n v="1"/>
    <x v="7"/>
    <x v="19"/>
  </r>
  <r>
    <n v="2584"/>
    <s v="Culinary Arts Food Truck Style"/>
    <s v="Bringing quality food to the masses using local premium ingredients, but at a food truck price!"/>
    <n v="10000"/>
    <n v="0"/>
    <x v="2"/>
    <x v="0"/>
    <s v="USD"/>
    <n v="1434341369"/>
    <n v="1431749369"/>
    <b v="0"/>
    <n v="0"/>
    <b v="0"/>
    <s v="food/food trucks"/>
    <x v="109"/>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n v="50"/>
    <x v="7"/>
    <x v="19"/>
  </r>
  <r>
    <n v="2586"/>
    <s v="Inspire Healthy Eating"/>
    <s v="I would like to bring fresh salad and food to the streets of London at a reasonable price."/>
    <n v="3000"/>
    <n v="5"/>
    <x v="2"/>
    <x v="1"/>
    <s v="GBP"/>
    <n v="1451030136"/>
    <n v="1448438136"/>
    <b v="0"/>
    <n v="1"/>
    <b v="0"/>
    <s v="food/food trucks"/>
    <x v="874"/>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e v="#DIV/0!"/>
    <x v="7"/>
    <x v="19"/>
  </r>
  <r>
    <n v="2591"/>
    <s v="patent pending"/>
    <s v="Hi everyone I am a 26 year old single mom trying to start her own food business! I need to first afford the patent to reveal more!"/>
    <n v="1500"/>
    <n v="26"/>
    <x v="2"/>
    <x v="0"/>
    <s v="USD"/>
    <n v="1457901924"/>
    <n v="1452721524"/>
    <b v="0"/>
    <n v="2"/>
    <b v="0"/>
    <s v="food/food trucks"/>
    <x v="1651"/>
    <n v="13"/>
    <x v="7"/>
    <x v="19"/>
  </r>
  <r>
    <n v="2592"/>
    <s v="El Carte 303"/>
    <s v="El Carte is revolutionizing the food truck industry. Meet the new food trike. #oneandonly  we going to spread the awesomeness all over!"/>
    <n v="30000"/>
    <n v="50"/>
    <x v="2"/>
    <x v="0"/>
    <s v="USD"/>
    <n v="1412536421"/>
    <n v="1409944421"/>
    <b v="0"/>
    <n v="1"/>
    <b v="0"/>
    <s v="food/food trucks"/>
    <x v="874"/>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x v="109"/>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n v="1"/>
    <x v="7"/>
    <x v="19"/>
  </r>
  <r>
    <n v="2595"/>
    <s v="Food Truck for Little Fox Bakery"/>
    <s v="Looking to put the best baked goods in Bowling Green on wheels"/>
    <n v="15000"/>
    <n v="1825"/>
    <x v="2"/>
    <x v="0"/>
    <s v="USD"/>
    <n v="1487915500"/>
    <n v="1485323500"/>
    <b v="0"/>
    <n v="19"/>
    <b v="0"/>
    <s v="food/food trucks"/>
    <x v="196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x v="1963"/>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x v="1964"/>
    <n v="83.571428571428569"/>
    <x v="7"/>
    <x v="19"/>
  </r>
  <r>
    <n v="2599"/>
    <s v="Empty Ramekins Catering Group"/>
    <s v="The Empty Ramekins Catering Group is looking for your help to start up in Miami Florida!!!!"/>
    <n v="9041"/>
    <n v="90"/>
    <x v="2"/>
    <x v="0"/>
    <s v="USD"/>
    <n v="1407089147"/>
    <n v="1403201147"/>
    <b v="0"/>
    <n v="5"/>
    <b v="0"/>
    <s v="food/food trucks"/>
    <x v="1965"/>
    <n v="18"/>
    <x v="7"/>
    <x v="19"/>
  </r>
  <r>
    <n v="2600"/>
    <s v="Help Buttz Return From the Ashes"/>
    <s v="On Sunday November 8, 2015 our food truck burned to the ground. Please help us get rebuilt."/>
    <n v="50000"/>
    <n v="3466"/>
    <x v="2"/>
    <x v="0"/>
    <s v="USD"/>
    <n v="1458938200"/>
    <n v="1453757800"/>
    <b v="0"/>
    <n v="30"/>
    <b v="0"/>
    <s v="food/food trucks"/>
    <x v="1966"/>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n v="80.022494887525568"/>
    <x v="2"/>
    <x v="36"/>
  </r>
  <r>
    <n v="2603"/>
    <s v="Manned Mock Mars Mission"/>
    <s v="I will be building a mock space station and simulate living on Mars for two weeks."/>
    <n v="1750"/>
    <n v="1776"/>
    <x v="0"/>
    <x v="0"/>
    <s v="USD"/>
    <n v="1387835654"/>
    <n v="1386626054"/>
    <b v="1"/>
    <n v="50"/>
    <b v="1"/>
    <s v="technology/space exploration"/>
    <x v="196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x v="1976"/>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x v="1979"/>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x v="198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n v="27.59748427672956"/>
    <x v="2"/>
    <x v="36"/>
  </r>
  <r>
    <n v="2618"/>
    <s v="SPACE ART FEATURING ASTRONAUTS #WeBelieveInAstronauts"/>
    <s v="LTD ED COLLECTIBLE SPACE ART FEAT. ASTRONAUTS"/>
    <n v="15000"/>
    <n v="15808"/>
    <x v="0"/>
    <x v="0"/>
    <s v="USD"/>
    <n v="1449000061"/>
    <n v="1443812461"/>
    <b v="1"/>
    <n v="77"/>
    <b v="1"/>
    <s v="technology/space exploration"/>
    <x v="1983"/>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n v="21.555555555555557"/>
    <x v="2"/>
    <x v="36"/>
  </r>
  <r>
    <n v="2628"/>
    <s v="Pie In Space!"/>
    <s v="A high school freshman is sending pie into space and you can be a part of it.  GO SCIENCE!!!"/>
    <n v="839"/>
    <n v="926"/>
    <x v="0"/>
    <x v="0"/>
    <s v="USD"/>
    <n v="1417389067"/>
    <n v="1415661067"/>
    <b v="0"/>
    <n v="21"/>
    <b v="1"/>
    <s v="technology/space exploration"/>
    <x v="199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x v="1993"/>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x v="1996"/>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x v="1997"/>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n v="37.46"/>
    <x v="2"/>
    <x v="36"/>
  </r>
  <r>
    <n v="2637"/>
    <s v="SPEED OF LIGHT: Biggest Mystery of the Universe"/>
    <s v="Help us collect the data to solve the mystery of the century: Is light slowing down?"/>
    <n v="500"/>
    <n v="831"/>
    <x v="0"/>
    <x v="0"/>
    <s v="USD"/>
    <n v="1476277875"/>
    <n v="1474895475"/>
    <b v="0"/>
    <n v="26"/>
    <b v="1"/>
    <s v="technology/space exploration"/>
    <x v="2000"/>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x v="2001"/>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x v="2002"/>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x v="46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n v="17.666666666666668"/>
    <x v="2"/>
    <x v="36"/>
  </r>
  <r>
    <n v="2649"/>
    <s v="The Mission - Please Check Back Soon (Canceled)"/>
    <s v="They have launched a Kickstarter."/>
    <n v="125000"/>
    <n v="124"/>
    <x v="1"/>
    <x v="0"/>
    <s v="USD"/>
    <n v="1454370941"/>
    <n v="1449186941"/>
    <b v="0"/>
    <n v="3"/>
    <b v="0"/>
    <s v="technology/space exploration"/>
    <x v="2008"/>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x v="20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n v="8.5"/>
    <x v="2"/>
    <x v="36"/>
  </r>
  <r>
    <n v="2655"/>
    <s v="Balloons (Canceled)"/>
    <s v="Thank you for your support!"/>
    <n v="15000"/>
    <n v="3155"/>
    <x v="1"/>
    <x v="0"/>
    <s v="USD"/>
    <n v="1455048000"/>
    <n v="1452631647"/>
    <b v="0"/>
    <n v="43"/>
    <b v="0"/>
    <s v="technology/space exploration"/>
    <x v="201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x v="2015"/>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n v="22.75"/>
    <x v="2"/>
    <x v="36"/>
  </r>
  <r>
    <n v="2659"/>
    <s v="test (Canceled)"/>
    <s v="test"/>
    <n v="49000"/>
    <n v="1333"/>
    <x v="1"/>
    <x v="0"/>
    <s v="USD"/>
    <n v="1429321210"/>
    <n v="1426729210"/>
    <b v="0"/>
    <n v="10"/>
    <b v="0"/>
    <s v="technology/space exploration"/>
    <x v="2018"/>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n v="92.222222222222229"/>
    <x v="2"/>
    <x v="37"/>
  </r>
  <r>
    <n v="2668"/>
    <s v="UOttawa Makermobile"/>
    <s v="Creativity on the go! |_x000a_CrÃ©ativitÃ© en mouvement !"/>
    <n v="1000"/>
    <n v="1707"/>
    <x v="0"/>
    <x v="5"/>
    <s v="CAD"/>
    <n v="1447079520"/>
    <n v="1443449265"/>
    <b v="0"/>
    <n v="28"/>
    <b v="1"/>
    <s v="technology/makerspaces"/>
    <x v="2025"/>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x v="203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x v="2035"/>
    <n v="44"/>
    <x v="2"/>
    <x v="37"/>
  </r>
  <r>
    <n v="2680"/>
    <s v="iHeart Pillow"/>
    <s v="iHeartPillow, Connecting loved ones"/>
    <n v="32000"/>
    <n v="276"/>
    <x v="2"/>
    <x v="3"/>
    <s v="EUR"/>
    <n v="1459915491"/>
    <n v="1457327091"/>
    <b v="0"/>
    <n v="4"/>
    <b v="0"/>
    <s v="technology/makerspaces"/>
    <x v="2036"/>
    <n v="69"/>
    <x v="2"/>
    <x v="37"/>
  </r>
  <r>
    <n v="2681"/>
    <s v="Jolly's Hot Dogs An All-Beef Coney Dog"/>
    <s v="Jolly's Hot Dogs: A beef hot dog topped with deliciously seasoned ground beef, mustard and minced onions."/>
    <n v="8000"/>
    <n v="55"/>
    <x v="2"/>
    <x v="0"/>
    <s v="USD"/>
    <n v="1405027750"/>
    <n v="1402867750"/>
    <b v="0"/>
    <n v="2"/>
    <b v="0"/>
    <s v="food/food trucks"/>
    <x v="1839"/>
    <n v="27.5"/>
    <x v="7"/>
    <x v="19"/>
  </r>
  <r>
    <n v="2682"/>
    <s v="Toastie's Gourmet Toast"/>
    <s v="Gourmet Toast is the culinary combination, neigh, perfection of America's most under-utilized snack: Toast."/>
    <n v="6000"/>
    <n v="1698"/>
    <x v="2"/>
    <x v="0"/>
    <s v="USD"/>
    <n v="1416635940"/>
    <n v="1413838540"/>
    <b v="0"/>
    <n v="20"/>
    <b v="0"/>
    <s v="food/food trucks"/>
    <x v="203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x v="1156"/>
    <n v="12"/>
    <x v="7"/>
    <x v="19"/>
  </r>
  <r>
    <n v="2684"/>
    <s v="Ain't No Thang..."/>
    <s v="Not all wings are created equal. We believe ours take flight above the rest. Come judge for yourself. To us it Ain't No Thang..."/>
    <n v="70000"/>
    <n v="800"/>
    <x v="2"/>
    <x v="0"/>
    <s v="USD"/>
    <n v="1407621425"/>
    <n v="1404165425"/>
    <b v="0"/>
    <n v="4"/>
    <b v="0"/>
    <s v="food/food trucks"/>
    <x v="736"/>
    <n v="200"/>
    <x v="7"/>
    <x v="19"/>
  </r>
  <r>
    <n v="2685"/>
    <s v="Nana's Home Cooking on Wheels"/>
    <s v="Home cooked meals made by Nana. Indiana's famous tenderloin sandwiches, Nana's homemade cole slaw and so much more."/>
    <n v="50000"/>
    <n v="10"/>
    <x v="2"/>
    <x v="0"/>
    <s v="USD"/>
    <n v="1430149330"/>
    <n v="1424968930"/>
    <b v="0"/>
    <n v="1"/>
    <b v="0"/>
    <s v="food/food trucks"/>
    <x v="459"/>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e v="#DIV/0!"/>
    <x v="7"/>
    <x v="19"/>
  </r>
  <r>
    <n v="2687"/>
    <s v="Munch Wagon"/>
    <s v="Your American Pizzas, Wings, Stuffed Gouda Burger, Sweet &amp; Russet Potato Fries served on a food Truck!!"/>
    <n v="15000"/>
    <n v="0"/>
    <x v="2"/>
    <x v="0"/>
    <s v="USD"/>
    <n v="1435591318"/>
    <n v="1432999318"/>
    <b v="0"/>
    <n v="0"/>
    <b v="0"/>
    <s v="food/food trucks"/>
    <x v="109"/>
    <e v="#DIV/0!"/>
    <x v="7"/>
    <x v="19"/>
  </r>
  <r>
    <n v="2688"/>
    <s v="Mac N Cheez Food Truck"/>
    <s v="The amazing gourmet Mac N Cheez Food Truck Campaigne!"/>
    <n v="50000"/>
    <n v="74"/>
    <x v="2"/>
    <x v="0"/>
    <s v="USD"/>
    <n v="1424746800"/>
    <n v="1422067870"/>
    <b v="0"/>
    <n v="14"/>
    <b v="0"/>
    <s v="food/food trucks"/>
    <x v="2038"/>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n v="72.762711864406782"/>
    <x v="7"/>
    <x v="19"/>
  </r>
  <r>
    <n v="2691"/>
    <s v="Cook"/>
    <s v="A Great New local Food Truck serving up ethnic fusion inspired eats in Ottawa."/>
    <n v="65000"/>
    <n v="35"/>
    <x v="2"/>
    <x v="5"/>
    <s v="CAD"/>
    <n v="1431278557"/>
    <n v="1427390557"/>
    <b v="0"/>
    <n v="2"/>
    <b v="0"/>
    <s v="food/food trucks"/>
    <x v="2040"/>
    <n v="17.5"/>
    <x v="7"/>
    <x v="19"/>
  </r>
  <r>
    <n v="2692"/>
    <s v="&quot;Sami j's Food Truck&quot;"/>
    <s v="Our food truck will bring you -_x000a_                       Fast, Fresh, Food -_x000a_                            Throughout the Omaha area"/>
    <n v="3500"/>
    <n v="25"/>
    <x v="2"/>
    <x v="0"/>
    <s v="USD"/>
    <n v="1427266860"/>
    <n v="1424678460"/>
    <b v="0"/>
    <n v="1"/>
    <b v="0"/>
    <s v="food/food trucks"/>
    <x v="1154"/>
    <n v="25"/>
    <x v="7"/>
    <x v="19"/>
  </r>
  <r>
    <n v="2693"/>
    <s v="Chili dog"/>
    <s v="I want to start a food truck that specializes in chili cheese dogs, using new kinds of meats, cheeses and toppings you wouldn't imagine"/>
    <n v="5000"/>
    <n v="40"/>
    <x v="2"/>
    <x v="0"/>
    <s v="USD"/>
    <n v="1407899966"/>
    <n v="1405307966"/>
    <b v="0"/>
    <n v="3"/>
    <b v="0"/>
    <s v="food/food trucks"/>
    <x v="417"/>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n v="1"/>
    <x v="7"/>
    <x v="19"/>
  </r>
  <r>
    <n v="2695"/>
    <s v="Fat daddy mac food truck"/>
    <s v="I am creating food magic on the go! Amazing food isn't just for sitdown restaraunts anymore!"/>
    <n v="15000"/>
    <n v="71"/>
    <x v="2"/>
    <x v="0"/>
    <s v="USD"/>
    <n v="1428981718"/>
    <n v="1423801318"/>
    <b v="0"/>
    <n v="3"/>
    <b v="0"/>
    <s v="food/food trucks"/>
    <x v="2041"/>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x v="204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x v="2043"/>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n v="13.005000000000001"/>
    <x v="7"/>
    <x v="19"/>
  </r>
  <r>
    <n v="2699"/>
    <s v="my bakery truck"/>
    <s v="Hi, I want make my first bakery. Food truck was great, but I not have a car licence. So, help me to be my dream!"/>
    <n v="2"/>
    <n v="0"/>
    <x v="2"/>
    <x v="5"/>
    <s v="CAD"/>
    <n v="1407533463"/>
    <n v="1404941463"/>
    <b v="0"/>
    <n v="0"/>
    <b v="0"/>
    <s v="food/food trucks"/>
    <x v="109"/>
    <e v="#DIV/0!"/>
    <x v="7"/>
    <x v="19"/>
  </r>
  <r>
    <n v="2700"/>
    <s v="Holly's Hot Stuff"/>
    <s v="I currently own and operate a hot dog cart. I am hoping to purchase a used food truck so I can do business year round!"/>
    <n v="9999"/>
    <n v="70"/>
    <x v="2"/>
    <x v="0"/>
    <s v="USD"/>
    <n v="1411073972"/>
    <n v="1408481972"/>
    <b v="0"/>
    <n v="4"/>
    <b v="0"/>
    <s v="food/food trucks"/>
    <x v="2045"/>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n v="132.34615384615384"/>
    <x v="1"/>
    <x v="38"/>
  </r>
  <r>
    <n v="2703"/>
    <s v="Bisagra Teatro: Foro Multidisciplinario"/>
    <s v="Â¡Tu nuevo espacio cultural multidisciplinario en el centro de Pachuca, Hidalgo"/>
    <n v="40000"/>
    <n v="41500"/>
    <x v="3"/>
    <x v="14"/>
    <s v="MXN"/>
    <n v="1490196830"/>
    <n v="1485016430"/>
    <b v="0"/>
    <n v="45"/>
    <b v="0"/>
    <s v="theater/spaces"/>
    <x v="603"/>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x v="2048"/>
    <n v="163.57142857142858"/>
    <x v="1"/>
    <x v="38"/>
  </r>
  <r>
    <n v="2705"/>
    <s v="Fischer Theatre Marquee"/>
    <s v="Help light the lights at the historic Fischer Theatre in Danville, IL."/>
    <n v="16500"/>
    <n v="1739"/>
    <x v="3"/>
    <x v="0"/>
    <s v="USD"/>
    <n v="1490389158"/>
    <n v="1486504758"/>
    <b v="0"/>
    <n v="8"/>
    <b v="0"/>
    <s v="theater/spaces"/>
    <x v="204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x v="2050"/>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n v="71.237487309644663"/>
    <x v="1"/>
    <x v="38"/>
  </r>
  <r>
    <n v="2708"/>
    <s v="Angel Comedy Club"/>
    <s v="Angel Comedy Club: A permanent home for Londonâ€™s loveliest comedy night - a community comedy club"/>
    <n v="20000"/>
    <n v="46643.07"/>
    <x v="0"/>
    <x v="1"/>
    <s v="GBP"/>
    <n v="1469119526"/>
    <n v="1463935526"/>
    <b v="1"/>
    <n v="1049"/>
    <b v="1"/>
    <s v="theater/spaces"/>
    <x v="2052"/>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n v="164.94480519480518"/>
    <x v="1"/>
    <x v="38"/>
  </r>
  <r>
    <n v="2710"/>
    <s v="House of Yes"/>
    <s v="Building Brooklyn's own creative venue for circus, theater and events of all types."/>
    <n v="60000"/>
    <n v="92340.21"/>
    <x v="0"/>
    <x v="0"/>
    <s v="USD"/>
    <n v="1407549600"/>
    <n v="1404797428"/>
    <b v="1"/>
    <n v="1088"/>
    <b v="1"/>
    <s v="theater/spaces"/>
    <x v="20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x v="2055"/>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n v="108.00140845070422"/>
    <x v="1"/>
    <x v="38"/>
  </r>
  <r>
    <n v="2714"/>
    <s v="The Crane Theater"/>
    <s v="The Crane will be the new home for independent theater in Northeast Minneapolis"/>
    <n v="25000"/>
    <n v="29089"/>
    <x v="0"/>
    <x v="0"/>
    <s v="USD"/>
    <n v="1476486000"/>
    <n v="1474040596"/>
    <b v="1"/>
    <n v="305"/>
    <b v="1"/>
    <s v="theater/spaces"/>
    <x v="2058"/>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x v="206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x v="2062"/>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n v="94.637681159420296"/>
    <x v="1"/>
    <x v="38"/>
  </r>
  <r>
    <n v="2720"/>
    <s v="The Comedy Project"/>
    <s v="An improv, sketch and experimental comedy and cocktail venue in downtown Grand Rapids, Michigan"/>
    <n v="25000"/>
    <n v="29531"/>
    <x v="0"/>
    <x v="0"/>
    <s v="USD"/>
    <n v="1478866253"/>
    <n v="1476270653"/>
    <b v="0"/>
    <n v="173"/>
    <b v="1"/>
    <s v="theater/spaces"/>
    <x v="206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x v="2069"/>
    <n v="511.65486725663715"/>
    <x v="2"/>
    <x v="30"/>
  </r>
  <r>
    <n v="2726"/>
    <s v="Krimston TWO - Dual SIM case for iPhone"/>
    <s v="Krimston TWO: iPhone Dual SIM Case"/>
    <n v="100000"/>
    <n v="105745"/>
    <x v="0"/>
    <x v="0"/>
    <s v="USD"/>
    <n v="1461333311"/>
    <n v="1458741311"/>
    <b v="0"/>
    <n v="404"/>
    <b v="1"/>
    <s v="technology/hardware"/>
    <x v="2070"/>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n v="69.760961810466767"/>
    <x v="2"/>
    <x v="30"/>
  </r>
  <r>
    <n v="2728"/>
    <s v="Multi-Function SSD Shield for the Raspberry Pi 2"/>
    <s v="SSD, WiFi, RTC w/Battery and high power USB all in one shield."/>
    <n v="15000"/>
    <n v="30274"/>
    <x v="0"/>
    <x v="0"/>
    <s v="USD"/>
    <n v="1451485434"/>
    <n v="1448461434"/>
    <b v="0"/>
    <n v="392"/>
    <b v="1"/>
    <s v="technology/hardware"/>
    <x v="2072"/>
    <n v="77.229591836734699"/>
    <x v="2"/>
    <x v="30"/>
  </r>
  <r>
    <n v="2729"/>
    <s v="McChi Luggage: It's a Luggage, USB Charger and a Table Top"/>
    <s v="A luggage that is more than a luggage! It is what you want it to be."/>
    <n v="7500"/>
    <n v="7833"/>
    <x v="0"/>
    <x v="0"/>
    <s v="USD"/>
    <n v="1430459197"/>
    <n v="1427867197"/>
    <b v="0"/>
    <n v="23"/>
    <b v="1"/>
    <s v="technology/hardware"/>
    <x v="970"/>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x v="207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n v="22.120418848167539"/>
    <x v="2"/>
    <x v="30"/>
  </r>
  <r>
    <n v="2740"/>
    <s v="Vertical Garden Prototype"/>
    <s v="I am interested in testing the plant yields of this vertical garden as well as some other applications"/>
    <n v="300"/>
    <n v="310"/>
    <x v="0"/>
    <x v="0"/>
    <s v="USD"/>
    <n v="1426117552"/>
    <n v="1423529152"/>
    <b v="0"/>
    <n v="17"/>
    <b v="1"/>
    <s v="technology/hardware"/>
    <x v="101"/>
    <n v="18.235294117647058"/>
    <x v="2"/>
    <x v="30"/>
  </r>
  <r>
    <n v="2741"/>
    <s v="Mrs. Brown and Her Lost Puppy."/>
    <s v="Help me publish my 1st children's book as an aspiring author!"/>
    <n v="8000"/>
    <n v="35"/>
    <x v="2"/>
    <x v="0"/>
    <s v="USD"/>
    <n v="1413770820"/>
    <n v="1412005602"/>
    <b v="0"/>
    <n v="4"/>
    <b v="0"/>
    <s v="publishing/children's books"/>
    <x v="2083"/>
    <n v="8.75"/>
    <x v="3"/>
    <x v="39"/>
  </r>
  <r>
    <n v="2742"/>
    <s v="What a Zoo!"/>
    <s v="The pachyderms at the Denver Zoo are moving. Follow along on the convoluted journey to their new home."/>
    <n v="2500"/>
    <n v="731"/>
    <x v="2"/>
    <x v="0"/>
    <s v="USD"/>
    <n v="1337102187"/>
    <n v="1335892587"/>
    <b v="0"/>
    <n v="18"/>
    <b v="0"/>
    <s v="publishing/children's books"/>
    <x v="208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x v="109"/>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n v="35"/>
    <x v="3"/>
    <x v="39"/>
  </r>
  <r>
    <n v="2748"/>
    <s v="Native American Language Book for Children"/>
    <s v="Interactive Book with Audio to learn the Ojibwe Language for Children.  Website, Ebook and more!"/>
    <n v="5000"/>
    <n v="53"/>
    <x v="2"/>
    <x v="0"/>
    <s v="USD"/>
    <n v="1472835802"/>
    <n v="1470243802"/>
    <b v="0"/>
    <n v="4"/>
    <b v="0"/>
    <s v="publishing/children's books"/>
    <x v="550"/>
    <n v="13.25"/>
    <x v="3"/>
    <x v="39"/>
  </r>
  <r>
    <n v="2749"/>
    <s v="A Tree is a Tree, no matter what you see.  CHILDREN'S BOOK"/>
    <s v="Self-publishing my children's book."/>
    <n v="10000"/>
    <n v="110"/>
    <x v="2"/>
    <x v="0"/>
    <s v="USD"/>
    <n v="1428171037"/>
    <n v="1425582637"/>
    <b v="0"/>
    <n v="2"/>
    <b v="0"/>
    <s v="publishing/children's books"/>
    <x v="2089"/>
    <n v="55"/>
    <x v="3"/>
    <x v="39"/>
  </r>
  <r>
    <n v="2750"/>
    <s v="My Child, My Blessing"/>
    <s v="This is a journal where parents daily write something positive about their child.  Places for pictures, too."/>
    <n v="1999"/>
    <n v="0"/>
    <x v="2"/>
    <x v="0"/>
    <s v="USD"/>
    <n v="1341086400"/>
    <n v="1340055345"/>
    <b v="0"/>
    <n v="0"/>
    <b v="0"/>
    <s v="publishing/children's books"/>
    <x v="109"/>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x v="109"/>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x v="156"/>
    <n v="31.757575757575758"/>
    <x v="3"/>
    <x v="39"/>
  </r>
  <r>
    <n v="2757"/>
    <s v="C is for Crooked"/>
    <s v="A children's letter book that Lampoons Hillary Clinton"/>
    <n v="1500"/>
    <n v="10"/>
    <x v="2"/>
    <x v="0"/>
    <s v="USD"/>
    <n v="1470498332"/>
    <n v="1469202332"/>
    <b v="0"/>
    <n v="2"/>
    <b v="0"/>
    <s v="publishing/children's books"/>
    <x v="886"/>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e v="#DIV/0!"/>
    <x v="3"/>
    <x v="39"/>
  </r>
  <r>
    <n v="2761"/>
    <s v="Learn U.S. Geography: Dreaming my way across The U.S."/>
    <s v="Help me give away 500 copies of my picture book so more kids will know US geography!"/>
    <n v="5000"/>
    <n v="36"/>
    <x v="2"/>
    <x v="0"/>
    <s v="USD"/>
    <n v="1357176693"/>
    <n v="1354584693"/>
    <b v="0"/>
    <n v="4"/>
    <b v="0"/>
    <s v="publishing/children's books"/>
    <x v="174"/>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n v="25"/>
    <x v="3"/>
    <x v="39"/>
  </r>
  <r>
    <n v="2763"/>
    <s v="My Christmas Star"/>
    <s v="How Santa finds childrens homes without getting lost by following certain stars."/>
    <n v="39400"/>
    <n v="90"/>
    <x v="2"/>
    <x v="0"/>
    <s v="USD"/>
    <n v="1369403684"/>
    <n v="1365515684"/>
    <b v="0"/>
    <n v="3"/>
    <b v="0"/>
    <s v="publishing/children's books"/>
    <x v="2095"/>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x v="2096"/>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e v="#DIV/0!"/>
    <x v="3"/>
    <x v="39"/>
  </r>
  <r>
    <n v="2766"/>
    <s v="Jambie"/>
    <s v="Jambie is a children's book geared towards kids ages 4-9 years of age. This book teaches young children about making wise decisions."/>
    <n v="5000"/>
    <n v="100"/>
    <x v="2"/>
    <x v="0"/>
    <s v="USD"/>
    <n v="1313078518"/>
    <n v="1310486518"/>
    <b v="0"/>
    <n v="4"/>
    <b v="0"/>
    <s v="publishing/children's books"/>
    <x v="172"/>
    <n v="25"/>
    <x v="3"/>
    <x v="39"/>
  </r>
  <r>
    <n v="2767"/>
    <s v="the Giant Turnip"/>
    <s v="An animated bedtime story with Dedka, Babka and the rest of the family working together on a BIG problem"/>
    <n v="4000"/>
    <n v="34"/>
    <x v="2"/>
    <x v="5"/>
    <s v="CAD"/>
    <n v="1439766050"/>
    <n v="1434582050"/>
    <b v="0"/>
    <n v="3"/>
    <b v="0"/>
    <s v="publishing/children's books"/>
    <x v="167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x v="2097"/>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x v="1161"/>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e v="#DIV/0!"/>
    <x v="3"/>
    <x v="39"/>
  </r>
  <r>
    <n v="2773"/>
    <s v="The Boat That Couldn't Float"/>
    <s v="Parents know the pain of rereading bad bedtime stories. I want to write stories that all ages will enjoy"/>
    <n v="530"/>
    <n v="1"/>
    <x v="2"/>
    <x v="5"/>
    <s v="CAD"/>
    <n v="1461530721"/>
    <n v="1460666721"/>
    <b v="0"/>
    <n v="1"/>
    <b v="0"/>
    <s v="publishing/children's books"/>
    <x v="209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n v="53"/>
    <x v="3"/>
    <x v="39"/>
  </r>
  <r>
    <n v="2780"/>
    <s v="Travel with baby"/>
    <s v="Turn the World with my kids, and then write a book with the advice for traveling with baby"/>
    <n v="100000"/>
    <n v="0"/>
    <x v="2"/>
    <x v="13"/>
    <s v="EUR"/>
    <n v="1489142688"/>
    <n v="1486550688"/>
    <b v="0"/>
    <n v="0"/>
    <b v="0"/>
    <s v="publishing/children's books"/>
    <x v="109"/>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x v="2104"/>
    <n v="47"/>
    <x v="1"/>
    <x v="6"/>
  </r>
  <r>
    <n v="2782"/>
    <s v="Better Than Ever Productions presents Geezer Game"/>
    <s v="The premiere theatre troupe in SE Michigan offering acting opportunities for the 50+ actor."/>
    <n v="1000"/>
    <n v="1200"/>
    <x v="0"/>
    <x v="0"/>
    <s v="USD"/>
    <n v="1424149140"/>
    <n v="1421964718"/>
    <b v="0"/>
    <n v="18"/>
    <b v="1"/>
    <s v="theater/plays"/>
    <x v="43"/>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n v="66.111111111111114"/>
    <x v="1"/>
    <x v="6"/>
  </r>
  <r>
    <n v="2785"/>
    <s v="Henry VI: The War of the Roses"/>
    <s v="Bare Theatre and Raleigh Little Theatre present Shakespeare's epic, set in a post-apocalyptic dystopia."/>
    <n v="5000"/>
    <n v="5234"/>
    <x v="0"/>
    <x v="0"/>
    <s v="USD"/>
    <n v="1470430800"/>
    <n v="1467865967"/>
    <b v="0"/>
    <n v="142"/>
    <b v="1"/>
    <s v="theater/plays"/>
    <x v="212"/>
    <n v="36.859154929577464"/>
    <x v="1"/>
    <x v="6"/>
  </r>
  <r>
    <n v="2786"/>
    <s v="Fierce"/>
    <s v="A heart-melting farce about sex, art and the lovelorn lay-abouts of London-town."/>
    <n v="2500"/>
    <n v="2946"/>
    <x v="0"/>
    <x v="1"/>
    <s v="GBP"/>
    <n v="1404913180"/>
    <n v="1403703580"/>
    <b v="0"/>
    <n v="74"/>
    <b v="1"/>
    <s v="theater/plays"/>
    <x v="2105"/>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n v="31.5"/>
    <x v="1"/>
    <x v="6"/>
  </r>
  <r>
    <n v="2788"/>
    <s v="ACT Underground Theatre, TLDC"/>
    <s v="MOVING FORWARD! WE HAVE REACHED GOAL BUT HAVE MORE TIME!! PLEASE CONSIDER PLEDGING."/>
    <n v="2000"/>
    <n v="2050"/>
    <x v="0"/>
    <x v="0"/>
    <s v="USD"/>
    <n v="1469811043"/>
    <n v="1467219043"/>
    <b v="0"/>
    <n v="20"/>
    <b v="1"/>
    <s v="theater/plays"/>
    <x v="78"/>
    <n v="102.5"/>
    <x v="1"/>
    <x v="6"/>
  </r>
  <r>
    <n v="2789"/>
    <s v="The Adventurers Club"/>
    <s v="BNT's Biggest Adventure So Far: Our 2015 full length production!"/>
    <n v="3000"/>
    <n v="3035"/>
    <x v="0"/>
    <x v="0"/>
    <s v="USD"/>
    <n v="1426132800"/>
    <n v="1424477934"/>
    <b v="0"/>
    <n v="24"/>
    <b v="1"/>
    <s v="theater/plays"/>
    <x v="210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n v="25"/>
    <x v="1"/>
    <x v="6"/>
  </r>
  <r>
    <n v="2795"/>
    <s v="Good Men Wanted at ANT Fest"/>
    <s v="A new play about five bad bitches who fought in the Civil War disguised as men, premiering at Ars Nova's ANT Fest."/>
    <n v="700"/>
    <n v="730"/>
    <x v="0"/>
    <x v="0"/>
    <s v="USD"/>
    <n v="1402095600"/>
    <n v="1400675841"/>
    <b v="0"/>
    <n v="20"/>
    <b v="1"/>
    <s v="theater/plays"/>
    <x v="2112"/>
    <n v="36.5"/>
    <x v="1"/>
    <x v="6"/>
  </r>
  <r>
    <n v="2796"/>
    <s v="Fishcakes"/>
    <s v="Fishcakes is a piece of new writing for the Camden Fringe that explores a story of love, loss, and all the â€˜little things'."/>
    <n v="800"/>
    <n v="924"/>
    <x v="0"/>
    <x v="1"/>
    <s v="GBP"/>
    <n v="1404564028"/>
    <n v="1401972028"/>
    <b v="0"/>
    <n v="21"/>
    <b v="1"/>
    <s v="theater/plays"/>
    <x v="2113"/>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x v="2115"/>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n v="42.903225806451616"/>
    <x v="1"/>
    <x v="6"/>
  </r>
  <r>
    <n v="2801"/>
    <s v="A Dream Play"/>
    <s v="Arise Theatre Company's production of August Strindberg's expressionist masterpiece 'A Dream Play'."/>
    <n v="500"/>
    <n v="666"/>
    <x v="0"/>
    <x v="2"/>
    <s v="AUD"/>
    <n v="1412938800"/>
    <n v="1411019409"/>
    <b v="0"/>
    <n v="13"/>
    <b v="1"/>
    <s v="theater/plays"/>
    <x v="2117"/>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x v="93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n v="24.444444444444443"/>
    <x v="1"/>
    <x v="6"/>
  </r>
  <r>
    <n v="2806"/>
    <s v="And Now: The World!"/>
    <s v="A one woman show about the challenges of being a feminist in a digital age. Touring 6 UK cities. Now with Stretch Goals!"/>
    <n v="3000"/>
    <n v="3363"/>
    <x v="0"/>
    <x v="1"/>
    <s v="GBP"/>
    <n v="1438772400"/>
    <n v="1435645490"/>
    <b v="0"/>
    <n v="76"/>
    <b v="1"/>
    <s v="theater/plays"/>
    <x v="2120"/>
    <n v="44.25"/>
    <x v="1"/>
    <x v="6"/>
  </r>
  <r>
    <n v="2807"/>
    <s v="The Commission Theatre Co."/>
    <s v="Bringing Shakespeare back to the Playwrights"/>
    <n v="5000"/>
    <n v="6300"/>
    <x v="0"/>
    <x v="0"/>
    <s v="USD"/>
    <n v="1435611438"/>
    <n v="1433019438"/>
    <b v="0"/>
    <n v="93"/>
    <b v="1"/>
    <s v="theater/plays"/>
    <x v="582"/>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x v="212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n v="47.456140350877192"/>
    <x v="1"/>
    <x v="6"/>
  </r>
  <r>
    <n v="2811"/>
    <s v="Ray Gunn and Starburst"/>
    <s v="Ray Gunn and Starburst is an audio sci-fi/comedy sending up the tropes of classic and pulp science-fiction."/>
    <n v="10000"/>
    <n v="10027"/>
    <x v="0"/>
    <x v="1"/>
    <s v="GBP"/>
    <n v="1424692503"/>
    <n v="1422100503"/>
    <b v="0"/>
    <n v="108"/>
    <b v="1"/>
    <s v="theater/plays"/>
    <x v="2124"/>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x v="2125"/>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x v="2126"/>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x v="2127"/>
    <n v="25.25"/>
    <x v="1"/>
    <x v="6"/>
  </r>
  <r>
    <n v="2815"/>
    <s v="Widow's Wedding Dress"/>
    <s v="Set in 1950s Northern Ireland, this play tells the story of two sisters in a community of Travellers, or Irish Gypsies."/>
    <n v="250"/>
    <n v="605"/>
    <x v="0"/>
    <x v="5"/>
    <s v="CAD"/>
    <n v="1470595109"/>
    <n v="1468003109"/>
    <b v="0"/>
    <n v="14"/>
    <b v="1"/>
    <s v="theater/plays"/>
    <x v="1003"/>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x v="2129"/>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x v="2130"/>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x v="1627"/>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x v="3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n v="8.8571428571428577"/>
    <x v="1"/>
    <x v="6"/>
  </r>
  <r>
    <n v="2824"/>
    <s v="The Rooftop"/>
    <s v="I wrote a One Act play called The Rooftop for a Female Playwright's festival. Every little bit helps!"/>
    <n v="650"/>
    <n v="760"/>
    <x v="0"/>
    <x v="0"/>
    <s v="USD"/>
    <n v="1434159780"/>
    <n v="1431412196"/>
    <b v="0"/>
    <n v="15"/>
    <b v="1"/>
    <s v="theater/plays"/>
    <x v="213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x v="101"/>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x v="2133"/>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x v="2134"/>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x v="2135"/>
    <n v="35.039473684210527"/>
    <x v="1"/>
    <x v="6"/>
  </r>
  <r>
    <n v="2830"/>
    <s v="Nakhtik and Avalon"/>
    <s v="Avalon is a new South African Township play and Nakhtik is a  danced political lecture."/>
    <n v="3000"/>
    <n v="3000"/>
    <x v="0"/>
    <x v="0"/>
    <s v="USD"/>
    <n v="1399867140"/>
    <n v="1398802148"/>
    <b v="0"/>
    <n v="11"/>
    <b v="1"/>
    <s v="theater/plays"/>
    <x v="31"/>
    <n v="272.72727272727275"/>
    <x v="1"/>
    <x v="6"/>
  </r>
  <r>
    <n v="2831"/>
    <s v="Tackett &amp; Pyke put on a Play"/>
    <s v="We each wrote a play and would like to produce them for you for nothing more than art's sake!"/>
    <n v="3000"/>
    <n v="3320"/>
    <x v="0"/>
    <x v="0"/>
    <s v="USD"/>
    <n v="1437076070"/>
    <n v="1434484070"/>
    <b v="0"/>
    <n v="52"/>
    <b v="1"/>
    <s v="theater/plays"/>
    <x v="1934"/>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x v="2136"/>
    <n v="30.189368421052631"/>
    <x v="1"/>
    <x v="6"/>
  </r>
  <r>
    <n v="2833"/>
    <s v="Star Man Rocket Man"/>
    <s v="A new play about exploring outer space"/>
    <n v="2700"/>
    <n v="2923"/>
    <x v="0"/>
    <x v="0"/>
    <s v="USD"/>
    <n v="1444528800"/>
    <n v="1442804633"/>
    <b v="0"/>
    <n v="35"/>
    <b v="1"/>
    <s v="theater/plays"/>
    <x v="2137"/>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x v="2138"/>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x v="213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x v="460"/>
    <n v="10"/>
    <x v="1"/>
    <x v="6"/>
  </r>
  <r>
    <n v="2842"/>
    <s v="HIDDEN: The FCO Plays"/>
    <s v="A play performed at the FCO Global Summit on the Preventing Sexual Violence Initiative, hosted by William Hague and Angelina Jolie"/>
    <n v="1500"/>
    <n v="0"/>
    <x v="2"/>
    <x v="1"/>
    <s v="GBP"/>
    <n v="1403348400"/>
    <n v="1401058295"/>
    <b v="0"/>
    <n v="0"/>
    <b v="0"/>
    <s v="theater/plays"/>
    <x v="109"/>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x v="109"/>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e v="#DIV/0!"/>
    <x v="1"/>
    <x v="6"/>
  </r>
  <r>
    <n v="2847"/>
    <s v="COLOR ME"/>
    <s v="Dark secrets come to light when Mariah meets Stella. They find a way to face the south's largest elephant in the room: RACISM."/>
    <n v="2000"/>
    <n v="0"/>
    <x v="2"/>
    <x v="0"/>
    <s v="USD"/>
    <n v="1464031265"/>
    <n v="1458847265"/>
    <b v="0"/>
    <n v="0"/>
    <b v="0"/>
    <s v="theater/plays"/>
    <x v="109"/>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n v="23.333333333333332"/>
    <x v="1"/>
    <x v="6"/>
  </r>
  <r>
    <n v="2849"/>
    <s v="100, Acre Wood"/>
    <s v="NonSens!cal tackles the struggles of four people with mental health issues/disorders inspired by A.A Milne's Winnie the Pooh"/>
    <n v="500"/>
    <n v="5"/>
    <x v="2"/>
    <x v="1"/>
    <s v="GBP"/>
    <n v="1461406600"/>
    <n v="1458814600"/>
    <b v="0"/>
    <n v="1"/>
    <b v="0"/>
    <s v="theater/plays"/>
    <x v="46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e v="#DIV/0!"/>
    <x v="1"/>
    <x v="6"/>
  </r>
  <r>
    <n v="2852"/>
    <s v="Freedom Train"/>
    <s v="Just one time back to the past on the Freedom Train will open your eyes and your lives will never ever be the same!"/>
    <n v="5000"/>
    <n v="95"/>
    <x v="2"/>
    <x v="0"/>
    <s v="USD"/>
    <n v="1403312703"/>
    <n v="1400720703"/>
    <b v="0"/>
    <n v="6"/>
    <b v="0"/>
    <s v="theater/plays"/>
    <x v="1160"/>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e v="#DIV/0!"/>
    <x v="1"/>
    <x v="6"/>
  </r>
  <r>
    <n v="2854"/>
    <s v="Ultimate Political Selfie!"/>
    <s v="Almost Random Theatre's play about a candidate - with no policies - who is seeking election in May 2015"/>
    <n v="1000"/>
    <n v="417"/>
    <x v="2"/>
    <x v="1"/>
    <s v="GBP"/>
    <n v="1431018719"/>
    <n v="1429290719"/>
    <b v="0"/>
    <n v="14"/>
    <b v="0"/>
    <s v="theater/plays"/>
    <x v="2144"/>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x v="2145"/>
    <n v="60"/>
    <x v="1"/>
    <x v="6"/>
  </r>
  <r>
    <n v="2856"/>
    <s v="The JOkeress Going Live"/>
    <s v="This will be the fifth play of The Jokeress, based on the ebook/paperback novelette series. It is scifi, suspense, terror, and noir."/>
    <n v="3000"/>
    <n v="146"/>
    <x v="2"/>
    <x v="0"/>
    <s v="USD"/>
    <n v="1439069640"/>
    <n v="1433897647"/>
    <b v="0"/>
    <n v="6"/>
    <b v="0"/>
    <s v="theater/plays"/>
    <x v="2146"/>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x v="2147"/>
    <n v="500"/>
    <x v="1"/>
    <x v="6"/>
  </r>
  <r>
    <n v="2858"/>
    <s v="Gay Party Superposh 'Winter Wonderland'"/>
    <s v="Een Gay Party in het centrum van Amersfoort. _x000a_Een geweldige avond uit, met een show, optredens en DJ's."/>
    <n v="1000"/>
    <n v="0"/>
    <x v="2"/>
    <x v="9"/>
    <s v="EUR"/>
    <n v="1417778880"/>
    <n v="1415711095"/>
    <b v="0"/>
    <n v="0"/>
    <b v="0"/>
    <s v="theater/plays"/>
    <x v="109"/>
    <e v="#DIV/0!"/>
    <x v="1"/>
    <x v="6"/>
  </r>
  <r>
    <n v="2859"/>
    <s v="Grover Theatre Company (GTC)"/>
    <s v="A theatre company that will create works to inspire young people and get everyone involved."/>
    <n v="2000"/>
    <n v="35"/>
    <x v="2"/>
    <x v="2"/>
    <s v="AUD"/>
    <n v="1444984904"/>
    <n v="1439800904"/>
    <b v="0"/>
    <n v="1"/>
    <b v="0"/>
    <s v="theater/plays"/>
    <x v="192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x v="2148"/>
    <n v="29.555555555555557"/>
    <x v="1"/>
    <x v="6"/>
  </r>
  <r>
    <n v="2861"/>
    <s v="Julius Caesar"/>
    <s v="The University of Queensland Drama Production Course is putting on an adaptation of William Shakespeares Julius Caesar"/>
    <n v="250"/>
    <n v="80"/>
    <x v="2"/>
    <x v="2"/>
    <s v="AUD"/>
    <n v="1443103848"/>
    <n v="1441894248"/>
    <b v="0"/>
    <n v="3"/>
    <b v="0"/>
    <s v="theater/plays"/>
    <x v="2149"/>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x v="215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x v="167"/>
    <n v="20"/>
    <x v="1"/>
    <x v="6"/>
  </r>
  <r>
    <n v="2864"/>
    <s v="'Haunting Julia' by Alan Ayckbourn"/>
    <s v="Accessible, original theatre for all!"/>
    <n v="2500"/>
    <n v="40"/>
    <x v="2"/>
    <x v="1"/>
    <s v="GBP"/>
    <n v="1437139080"/>
    <n v="1434552207"/>
    <b v="0"/>
    <n v="3"/>
    <b v="0"/>
    <s v="theater/plays"/>
    <x v="146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x v="109"/>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x v="2152"/>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x v="2155"/>
    <n v="35.92307692307692"/>
    <x v="1"/>
    <x v="6"/>
  </r>
  <r>
    <n v="2872"/>
    <s v="Loud Arts"/>
    <s v="Local Theatre group in Loudoun County, Virginia. Looking for funds to start producing shows!"/>
    <n v="3000"/>
    <n v="0"/>
    <x v="2"/>
    <x v="0"/>
    <s v="USD"/>
    <n v="1434768438"/>
    <n v="1429584438"/>
    <b v="0"/>
    <n v="0"/>
    <b v="0"/>
    <s v="theater/plays"/>
    <x v="109"/>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x v="1656"/>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x v="2157"/>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x v="109"/>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n v="15.75"/>
    <x v="1"/>
    <x v="6"/>
  </r>
  <r>
    <n v="2879"/>
    <s v="Girls, Ladies and Women - A Gospel Drama"/>
    <s v="She that fines a husband? Wait, is that right? Girl... you better check yourself, before you wreck yourself!"/>
    <n v="11200"/>
    <n v="29"/>
    <x v="2"/>
    <x v="0"/>
    <s v="USD"/>
    <n v="1453310661"/>
    <n v="1450718661"/>
    <b v="0"/>
    <n v="1"/>
    <b v="0"/>
    <s v="theater/plays"/>
    <x v="2159"/>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n v="381.6"/>
    <x v="1"/>
    <x v="6"/>
  </r>
  <r>
    <n v="2884"/>
    <s v="The Lizard King, a play by Jay Jeff Jones"/>
    <s v="Come explore the dream world of Jim Morrison, rock singer, mystic, poet, shaman."/>
    <n v="45000"/>
    <n v="185"/>
    <x v="2"/>
    <x v="0"/>
    <s v="USD"/>
    <n v="1417800435"/>
    <n v="1415208435"/>
    <b v="0"/>
    <n v="4"/>
    <b v="0"/>
    <s v="theater/plays"/>
    <x v="2163"/>
    <n v="46.25"/>
    <x v="1"/>
    <x v="6"/>
  </r>
  <r>
    <n v="2885"/>
    <s v="The Wedding"/>
    <s v="An historic and proud work of Polish nationalistic literature performed on stage."/>
    <n v="400"/>
    <n v="130"/>
    <x v="2"/>
    <x v="0"/>
    <s v="USD"/>
    <n v="1426294201"/>
    <n v="1423705801"/>
    <b v="0"/>
    <n v="5"/>
    <b v="0"/>
    <s v="theater/plays"/>
    <x v="2164"/>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e v="#DIV/0!"/>
    <x v="1"/>
    <x v="6"/>
  </r>
  <r>
    <n v="2889"/>
    <s v="Halfway, Nebraska"/>
    <s v="Halfway, Nebraska explores the limits of hope and what it means to love someone who may be too far damaged to save."/>
    <n v="3000"/>
    <n v="1142"/>
    <x v="2"/>
    <x v="0"/>
    <s v="USD"/>
    <n v="1409344985"/>
    <n v="1406752985"/>
    <b v="0"/>
    <n v="14"/>
    <b v="0"/>
    <s v="theater/plays"/>
    <x v="21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x v="857"/>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x v="2166"/>
    <n v="27.3"/>
    <x v="1"/>
    <x v="6"/>
  </r>
  <r>
    <n v="2892"/>
    <s v="Something Precious"/>
    <s v="Something Precious is the world's first musical to alert folks to the harmful effects of technology on the human spirit."/>
    <n v="5500"/>
    <n v="500"/>
    <x v="2"/>
    <x v="0"/>
    <s v="USD"/>
    <n v="1409000400"/>
    <n v="1408381704"/>
    <b v="0"/>
    <n v="17"/>
    <b v="0"/>
    <s v="theater/plays"/>
    <x v="2167"/>
    <n v="29.411764705882351"/>
    <x v="1"/>
    <x v="6"/>
  </r>
  <r>
    <n v="2893"/>
    <s v="REDISCOVERING KIA THE PLAY"/>
    <s v="Fundraising for REDISCOVERING KIA THE PLAY"/>
    <n v="5000"/>
    <n v="25"/>
    <x v="2"/>
    <x v="0"/>
    <s v="USD"/>
    <n v="1420768800"/>
    <n v="1415644395"/>
    <b v="0"/>
    <n v="2"/>
    <b v="0"/>
    <s v="theater/plays"/>
    <x v="724"/>
    <n v="12.5"/>
    <x v="1"/>
    <x v="6"/>
  </r>
  <r>
    <n v="2894"/>
    <s v="How Could You Do This To Me (The Stage Play)"/>
    <s v="This Is A Story About A Woman A Man And A Woman"/>
    <n v="50000"/>
    <n v="0"/>
    <x v="2"/>
    <x v="0"/>
    <s v="USD"/>
    <n v="1428100815"/>
    <n v="1422920415"/>
    <b v="0"/>
    <n v="0"/>
    <b v="0"/>
    <s v="theater/plays"/>
    <x v="109"/>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x v="2169"/>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x v="2170"/>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x v="2171"/>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x v="109"/>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x v="417"/>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x v="37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n v="9.75"/>
    <x v="1"/>
    <x v="6"/>
  </r>
  <r>
    <n v="2904"/>
    <s v="The Love Shack"/>
    <s v="A Tequila slammer with a slice of Tarantino, a line of the London Fringe scene and a shot of â€œBreaking Badâ€. New Writing."/>
    <n v="1500"/>
    <n v="75"/>
    <x v="2"/>
    <x v="1"/>
    <s v="GBP"/>
    <n v="1415534400"/>
    <n v="1414538031"/>
    <b v="0"/>
    <n v="4"/>
    <b v="0"/>
    <s v="theater/plays"/>
    <x v="152"/>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x v="2174"/>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x v="123"/>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n v="20"/>
    <x v="1"/>
    <x v="6"/>
  </r>
  <r>
    <n v="2910"/>
    <s v="Strive"/>
    <s v="Free drama, dance and singing workshops for disadvantaged young people to inspire, create and help them follow their dreams."/>
    <n v="30000"/>
    <n v="1"/>
    <x v="2"/>
    <x v="1"/>
    <s v="GBP"/>
    <n v="1434139887"/>
    <n v="1428955887"/>
    <b v="0"/>
    <n v="1"/>
    <b v="0"/>
    <s v="theater/plays"/>
    <x v="372"/>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x v="2177"/>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x v="459"/>
    <n v="1"/>
    <x v="1"/>
    <x v="6"/>
  </r>
  <r>
    <n v="2914"/>
    <s v="Hercules the Panto"/>
    <s v="Hercules must complete four challenges in order to meet the father he never knew"/>
    <n v="25000"/>
    <n v="1"/>
    <x v="2"/>
    <x v="1"/>
    <s v="GBP"/>
    <n v="1426365994"/>
    <n v="1421185594"/>
    <b v="0"/>
    <n v="1"/>
    <b v="0"/>
    <s v="theater/plays"/>
    <x v="524"/>
    <n v="1"/>
    <x v="1"/>
    <x v="6"/>
  </r>
  <r>
    <n v="2915"/>
    <s v="A Grimm Night for Hans Christian Anderson"/>
    <s v="An inclusive, cross community, multi-cultural theatre production for children aged 3 to 16 and their families"/>
    <n v="1000"/>
    <n v="611"/>
    <x v="2"/>
    <x v="1"/>
    <s v="GBP"/>
    <n v="1458117190"/>
    <n v="1455528790"/>
    <b v="0"/>
    <n v="3"/>
    <b v="0"/>
    <s v="theater/plays"/>
    <x v="2178"/>
    <n v="203.66666666666666"/>
    <x v="1"/>
    <x v="6"/>
  </r>
  <r>
    <n v="2916"/>
    <s v="An Interview With Gaddafi - The Stage Play"/>
    <s v="The moving dramatisation of one man's journey to find the truth behind the Libyan regime change."/>
    <n v="1850"/>
    <n v="145"/>
    <x v="2"/>
    <x v="1"/>
    <s v="GBP"/>
    <n v="1400498789"/>
    <n v="1398511589"/>
    <b v="0"/>
    <n v="7"/>
    <b v="0"/>
    <s v="theater/plays"/>
    <x v="2179"/>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x v="2180"/>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x v="2181"/>
    <n v="68.099999999999994"/>
    <x v="1"/>
    <x v="6"/>
  </r>
  <r>
    <n v="2919"/>
    <s v="While the Stars Fall"/>
    <s v="A full staged reading of a new play about a boy who learns how to be happy from the most unexpected person."/>
    <n v="600"/>
    <n v="51"/>
    <x v="2"/>
    <x v="0"/>
    <s v="USD"/>
    <n v="1407250329"/>
    <n v="1404658329"/>
    <b v="0"/>
    <n v="6"/>
    <b v="0"/>
    <s v="theater/plays"/>
    <x v="218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x v="218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x v="2184"/>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x v="3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x v="3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x v="191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x v="1054"/>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n v="112.14285714285714"/>
    <x v="1"/>
    <x v="40"/>
  </r>
  <r>
    <n v="2928"/>
    <s v="Music Theatre of Idaho Presents &quot;A Year with Frog and Toad"/>
    <s v="This is a touring production for schools in the Treasure Valley!"/>
    <n v="1000"/>
    <n v="1000"/>
    <x v="0"/>
    <x v="0"/>
    <s v="USD"/>
    <n v="1457135846"/>
    <n v="1454543846"/>
    <b v="0"/>
    <n v="24"/>
    <b v="1"/>
    <s v="theater/musical"/>
    <x v="3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x v="2188"/>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n v="47.574074074074076"/>
    <x v="1"/>
    <x v="40"/>
  </r>
  <r>
    <n v="2934"/>
    <s v="Songs for a New World"/>
    <s v="Powerful community theatre production of Jason Robert Brown's &quot;Songs for a New World&quot; in London, Ontario."/>
    <n v="2500"/>
    <n v="2700"/>
    <x v="0"/>
    <x v="5"/>
    <s v="CAD"/>
    <n v="1402845364"/>
    <n v="1400253364"/>
    <b v="0"/>
    <n v="37"/>
    <b v="1"/>
    <s v="theater/musical"/>
    <x v="1277"/>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x v="219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x v="602"/>
    <n v="37.647058823529413"/>
    <x v="1"/>
    <x v="40"/>
  </r>
  <r>
    <n v="2937"/>
    <s v="UCAS"/>
    <s v="UCAS is a new British musical premiering at the Edinburgh Fringe Festival 2014."/>
    <n v="1500"/>
    <n v="2000"/>
    <x v="0"/>
    <x v="1"/>
    <s v="GBP"/>
    <n v="1405249113"/>
    <n v="1402657113"/>
    <b v="0"/>
    <n v="55"/>
    <b v="1"/>
    <s v="theater/musical"/>
    <x v="25"/>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x v="300"/>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x v="524"/>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x v="109"/>
    <e v="#DIV/0!"/>
    <x v="1"/>
    <x v="38"/>
  </r>
  <r>
    <n v="2944"/>
    <s v="Guardian Theatre, Arts in Education Theatre"/>
    <s v="Our vision: build and operate a Theater Arts Center for south-central Washington state in Goldendale."/>
    <n v="10000"/>
    <n v="100"/>
    <x v="2"/>
    <x v="0"/>
    <s v="USD"/>
    <n v="1433714198"/>
    <n v="1431122198"/>
    <b v="0"/>
    <n v="1"/>
    <b v="0"/>
    <s v="theater/spaces"/>
    <x v="46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x v="109"/>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x v="37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x v="2196"/>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x v="2199"/>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e v="#DIV/0!"/>
    <x v="1"/>
    <x v="38"/>
  </r>
  <r>
    <n v="2955"/>
    <s v="A Stage for Stage Door Theater Company (Canceled)"/>
    <s v="Stage Door Theater needs a stage for its current and future productions. Can you help?"/>
    <n v="1200"/>
    <n v="715"/>
    <x v="1"/>
    <x v="0"/>
    <s v="USD"/>
    <n v="1434476849"/>
    <n v="1431884849"/>
    <b v="0"/>
    <n v="11"/>
    <b v="0"/>
    <s v="theater/spaces"/>
    <x v="220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x v="220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x v="109"/>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x v="109"/>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x v="109"/>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x v="2204"/>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x v="2207"/>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x v="2208"/>
    <n v="80.225352112676063"/>
    <x v="1"/>
    <x v="6"/>
  </r>
  <r>
    <n v="2968"/>
    <s v="The Curse of the Babywoman @ FringeNYC"/>
    <s v="The Curse of the Babywoman is real â€” and it is coming to FringeNYC this August."/>
    <n v="3500"/>
    <n v="3710"/>
    <x v="0"/>
    <x v="0"/>
    <s v="USD"/>
    <n v="1471406340"/>
    <n v="1470227660"/>
    <b v="0"/>
    <n v="47"/>
    <b v="1"/>
    <s v="theater/plays"/>
    <x v="938"/>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n v="74.534883720930239"/>
    <x v="1"/>
    <x v="6"/>
  </r>
  <r>
    <n v="2972"/>
    <s v="A Bad Plan"/>
    <s v="A group of artists. A mythical art piece. A harrowing quest. And some margaritas."/>
    <n v="2000"/>
    <n v="2107"/>
    <x v="0"/>
    <x v="0"/>
    <s v="USD"/>
    <n v="1480899600"/>
    <n v="1479609520"/>
    <b v="0"/>
    <n v="17"/>
    <b v="1"/>
    <s v="theater/plays"/>
    <x v="221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n v="70.884955752212392"/>
    <x v="1"/>
    <x v="6"/>
  </r>
  <r>
    <n v="2976"/>
    <s v="Pizza Delique"/>
    <s v="A play that addresses an important social issue, brought to light by members of the UoM Drama Society."/>
    <n v="70"/>
    <n v="120"/>
    <x v="0"/>
    <x v="1"/>
    <s v="GBP"/>
    <n v="1457870400"/>
    <n v="1456421530"/>
    <b v="0"/>
    <n v="14"/>
    <b v="1"/>
    <s v="theater/plays"/>
    <x v="2214"/>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n v="60.6875"/>
    <x v="1"/>
    <x v="6"/>
  </r>
  <r>
    <n v="2979"/>
    <s v="'ART'"/>
    <s v="Dear Stone returns with Yasmina Reza's 'ART', a compelling, clever exploration of friendship under duress. Thanks for watching!"/>
    <n v="5000"/>
    <n v="5070"/>
    <x v="0"/>
    <x v="0"/>
    <s v="USD"/>
    <n v="1420524000"/>
    <n v="1419104823"/>
    <b v="0"/>
    <n v="46"/>
    <b v="1"/>
    <s v="theater/plays"/>
    <x v="578"/>
    <n v="110.21739130434783"/>
    <x v="1"/>
    <x v="6"/>
  </r>
  <r>
    <n v="2980"/>
    <s v="INDEPENDENCE NYC"/>
    <s v="1 director, 4 actors, and a whole lotta determination. Help us bring this brilliant story to the heart of NYC!"/>
    <n v="3000"/>
    <n v="3275"/>
    <x v="0"/>
    <x v="0"/>
    <s v="USD"/>
    <n v="1440381600"/>
    <n v="1438639130"/>
    <b v="0"/>
    <n v="24"/>
    <b v="1"/>
    <s v="theater/plays"/>
    <x v="221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x v="2219"/>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x v="2220"/>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x v="22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x v="26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4285714285715"/>
    <x v="1"/>
    <x v="38"/>
  </r>
  <r>
    <n v="2989"/>
    <s v="Let's Light Up The Gem!"/>
    <s v="Bring the movies back to Bethel, Maine."/>
    <n v="20000"/>
    <n v="35307"/>
    <x v="0"/>
    <x v="0"/>
    <s v="USD"/>
    <n v="1450673940"/>
    <n v="1448756962"/>
    <b v="0"/>
    <n v="364"/>
    <b v="1"/>
    <s v="theater/spaces"/>
    <x v="2224"/>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x v="3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x v="2225"/>
    <n v="94.408602150537632"/>
    <x v="1"/>
    <x v="38"/>
  </r>
  <r>
    <n v="2992"/>
    <s v="Th'underGrounds"/>
    <s v="Creating a non-profit CAFE &amp; VILLAGE COMMONS in SE Portland, in service to Neighbors, Kids, Artists &amp; the Underserved"/>
    <n v="3000"/>
    <n v="3135"/>
    <x v="0"/>
    <x v="0"/>
    <s v="USD"/>
    <n v="1476037510"/>
    <n v="1473445510"/>
    <b v="0"/>
    <n v="64"/>
    <b v="1"/>
    <s v="theater/spaces"/>
    <x v="2226"/>
    <n v="48.984375"/>
    <x v="1"/>
    <x v="38"/>
  </r>
  <r>
    <n v="2993"/>
    <s v="TRUE WEST: Think, Dog! Productions"/>
    <s v="Help us build the Kitchen from Hell!"/>
    <n v="1000"/>
    <n v="1003"/>
    <x v="0"/>
    <x v="0"/>
    <s v="USD"/>
    <n v="1455998867"/>
    <n v="1453406867"/>
    <b v="0"/>
    <n v="22"/>
    <b v="1"/>
    <s v="theater/spaces"/>
    <x v="2227"/>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x v="222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n v="63.2289156626506"/>
    <x v="1"/>
    <x v="38"/>
  </r>
  <r>
    <n v="2996"/>
    <s v="Sea Tea Improv's Comedy Theater in Hartford, CT"/>
    <s v="A permanent home for comedy in Connecticut in the heart of downtown Hartford."/>
    <n v="35000"/>
    <n v="60180"/>
    <x v="0"/>
    <x v="0"/>
    <s v="USD"/>
    <n v="1432677240"/>
    <n v="1427493240"/>
    <b v="0"/>
    <n v="392"/>
    <b v="1"/>
    <s v="theater/spaces"/>
    <x v="2230"/>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x v="2233"/>
    <n v="80.25"/>
    <x v="1"/>
    <x v="38"/>
  </r>
  <r>
    <n v="3000"/>
    <s v="Voices From The Future"/>
    <s v="A benefit show featuring musicians, dancers &amp; poets all under age 30 to raise money in support of LGBTQ rights and programs."/>
    <n v="500"/>
    <n v="500"/>
    <x v="0"/>
    <x v="0"/>
    <s v="USD"/>
    <n v="1485885600"/>
    <n v="1484682670"/>
    <b v="0"/>
    <n v="8"/>
    <b v="1"/>
    <s v="theater/spaces"/>
    <x v="3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x v="2235"/>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x v="2236"/>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n v="108.24237288135593"/>
    <x v="1"/>
    <x v="38"/>
  </r>
  <r>
    <n v="3006"/>
    <s v="ONTARIO STREET THEATRE in Port Hope."/>
    <s v="We're an affordable theatre and rental space that can be molded into anything by anyone."/>
    <n v="8000"/>
    <n v="8620"/>
    <x v="0"/>
    <x v="5"/>
    <s v="CAD"/>
    <n v="1418580591"/>
    <n v="1415988591"/>
    <b v="0"/>
    <n v="97"/>
    <b v="1"/>
    <s v="theater/spaces"/>
    <x v="2133"/>
    <n v="88.865979381443296"/>
    <x v="1"/>
    <x v="38"/>
  </r>
  <r>
    <n v="3007"/>
    <s v="Bethlem"/>
    <s v="Consuite for 2015 CoreCon.  An adventure into insanity."/>
    <n v="600"/>
    <n v="1080"/>
    <x v="0"/>
    <x v="0"/>
    <s v="USD"/>
    <n v="1429938683"/>
    <n v="1428124283"/>
    <b v="0"/>
    <n v="20"/>
    <b v="1"/>
    <s v="theater/spaces"/>
    <x v="223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x v="2239"/>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n v="158"/>
    <x v="1"/>
    <x v="38"/>
  </r>
  <r>
    <n v="3011"/>
    <s v="Katharsis Teatro en Navidad"/>
    <s v="Necesitamos tu ayuda para poder llevar la magia del teatro universitario al Teatro Lagrada de Madrid el 23 de diciembre :)"/>
    <n v="300"/>
    <n v="371"/>
    <x v="0"/>
    <x v="3"/>
    <s v="EUR"/>
    <n v="1450911540"/>
    <n v="1448536516"/>
    <b v="0"/>
    <n v="25"/>
    <b v="1"/>
    <s v="theater/spaces"/>
    <x v="2241"/>
    <n v="14.84"/>
    <x v="1"/>
    <x v="38"/>
  </r>
  <r>
    <n v="3012"/>
    <s v="Up-lifting Up-Fit!"/>
    <s v="Spring Theatre has recently found a new home in the heart of Winston Salem. We need your help for an up-lifting up-fit!"/>
    <n v="4000"/>
    <n v="4685"/>
    <x v="0"/>
    <x v="0"/>
    <s v="USD"/>
    <n v="1423587130"/>
    <n v="1421772730"/>
    <b v="0"/>
    <n v="55"/>
    <b v="1"/>
    <s v="theater/spaces"/>
    <x v="2242"/>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n v="50.764811490125673"/>
    <x v="1"/>
    <x v="38"/>
  </r>
  <r>
    <n v="3015"/>
    <s v="A Sign for 34 West"/>
    <s v="We're turning an old yogurt shop into a live theater in downtown Charleston.   Please help us hang our sign!"/>
    <n v="3400"/>
    <n v="3508"/>
    <x v="0"/>
    <x v="0"/>
    <s v="USD"/>
    <n v="1402459200"/>
    <n v="1401125238"/>
    <b v="0"/>
    <n v="40"/>
    <b v="1"/>
    <s v="theater/spaces"/>
    <x v="2245"/>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n v="146.44654088050314"/>
    <x v="1"/>
    <x v="38"/>
  </r>
  <r>
    <n v="3018"/>
    <s v="Why Theatre"/>
    <s v="Le projet vise la crÃ©ation dâ€™un lieu de rÃ©sidence, recherche et formation dÃ©diÃ© Ã  l'art vivant, l'image et la narration."/>
    <n v="4200"/>
    <n v="4230"/>
    <x v="0"/>
    <x v="6"/>
    <s v="EUR"/>
    <n v="1437429600"/>
    <n v="1433747376"/>
    <b v="0"/>
    <n v="41"/>
    <b v="1"/>
    <s v="theater/spaces"/>
    <x v="2248"/>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x v="288"/>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x v="2254"/>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x v="2256"/>
    <n v="164.3"/>
    <x v="1"/>
    <x v="38"/>
  </r>
  <r>
    <n v="3028"/>
    <s v="A Home for Vegas Theatre Hub"/>
    <s v="We have a space! Help us fill it with a stage, chairs, gear and audiences' laughter!"/>
    <n v="5000"/>
    <n v="8401"/>
    <x v="0"/>
    <x v="0"/>
    <s v="USD"/>
    <n v="1471242025"/>
    <n v="1468650025"/>
    <b v="0"/>
    <n v="99"/>
    <b v="1"/>
    <s v="theater/spaces"/>
    <x v="2257"/>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x v="2258"/>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x v="3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x v="66"/>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x v="2260"/>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n v="89.314285714285717"/>
    <x v="1"/>
    <x v="38"/>
  </r>
  <r>
    <n v="3035"/>
    <s v="The Coalition Theater"/>
    <s v="Help create a permanent home for live comedy shows and classes in Downtown RVA."/>
    <n v="25000"/>
    <n v="27196.71"/>
    <x v="0"/>
    <x v="0"/>
    <s v="USD"/>
    <n v="1367674009"/>
    <n v="1365082009"/>
    <b v="0"/>
    <n v="307"/>
    <b v="1"/>
    <s v="theater/spaces"/>
    <x v="2262"/>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x v="2263"/>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x v="10"/>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x v="2265"/>
    <n v="92.130423728813554"/>
    <x v="1"/>
    <x v="38"/>
  </r>
  <r>
    <n v="3040"/>
    <s v="Jayhawk Makeover"/>
    <s v="48 hours of deck screws, dry wall, hard hats and needed renovation to help the Jayhawk rise from the ashes."/>
    <n v="3000"/>
    <n v="3225"/>
    <x v="0"/>
    <x v="0"/>
    <s v="USD"/>
    <n v="1435359600"/>
    <n v="1434999621"/>
    <b v="0"/>
    <n v="42"/>
    <b v="1"/>
    <s v="theater/spaces"/>
    <x v="1881"/>
    <n v="76.785714285714292"/>
    <x v="1"/>
    <x v="38"/>
  </r>
  <r>
    <n v="3041"/>
    <s v="Lend a Hand in Our Home"/>
    <s v="Privet! Hello! Bon Jour! We are the Arlekin Players Theatre and we need a home."/>
    <n v="8300"/>
    <n v="9170"/>
    <x v="0"/>
    <x v="0"/>
    <s v="USD"/>
    <n v="1453323048"/>
    <n v="1450731048"/>
    <b v="0"/>
    <n v="95"/>
    <b v="1"/>
    <s v="theater/spaces"/>
    <x v="2266"/>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x v="602"/>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x v="22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n v="259.94827586206895"/>
    <x v="1"/>
    <x v="38"/>
  </r>
  <r>
    <n v="3047"/>
    <s v="Acting V Senior Showcase"/>
    <s v="Hi! We're the Graduating Seniors Acting V Seniors at Temple University! Welcome to our Kick starter Page!"/>
    <n v="500"/>
    <n v="745"/>
    <x v="0"/>
    <x v="0"/>
    <s v="USD"/>
    <n v="1461762960"/>
    <n v="1457999054"/>
    <b v="0"/>
    <n v="20"/>
    <b v="1"/>
    <s v="theater/spaces"/>
    <x v="2271"/>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x v="2272"/>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n v="74.074074074074076"/>
    <x v="1"/>
    <x v="38"/>
  </r>
  <r>
    <n v="3050"/>
    <s v="The Black Pearl Consuite at CoreCon VIII: On Ancient Seas"/>
    <s v="Help fund The Black Pearl Consuite at CoreCon VIII: On Ancient Seas!"/>
    <n v="600"/>
    <n v="636"/>
    <x v="0"/>
    <x v="0"/>
    <s v="USD"/>
    <n v="1462420960"/>
    <n v="1459828960"/>
    <b v="0"/>
    <n v="9"/>
    <b v="1"/>
    <s v="theater/spaces"/>
    <x v="938"/>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x v="227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x v="840"/>
    <n v="37.5"/>
    <x v="1"/>
    <x v="38"/>
  </r>
  <r>
    <n v="3053"/>
    <s v="Showroom"/>
    <s v="Showroom is a multi-disciplinary space providing unorthodox concerts, events &amp; a platform creatives can express their creative vision"/>
    <n v="10000"/>
    <n v="40"/>
    <x v="2"/>
    <x v="0"/>
    <s v="USD"/>
    <n v="1412222340"/>
    <n v="1407781013"/>
    <b v="0"/>
    <n v="3"/>
    <b v="0"/>
    <s v="theater/spaces"/>
    <x v="177"/>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e v="#DIV/0!"/>
    <x v="1"/>
    <x v="38"/>
  </r>
  <r>
    <n v="3055"/>
    <s v="Bungers surfing Museum"/>
    <s v="I have been in the Surfing business since 1962 have a collection of surfing memorabilia I would like to open a surfing museum"/>
    <n v="20000"/>
    <n v="1"/>
    <x v="2"/>
    <x v="0"/>
    <s v="USD"/>
    <n v="1420844390"/>
    <n v="1415660390"/>
    <b v="0"/>
    <n v="1"/>
    <b v="0"/>
    <s v="theater/spaces"/>
    <x v="2274"/>
    <n v="1"/>
    <x v="1"/>
    <x v="38"/>
  </r>
  <r>
    <n v="3056"/>
    <s v="Palace Flophouse Theater"/>
    <s v="Looking to establish a communal space for art shows, bands, farmer's markets, environmental education, and traditional skills."/>
    <n v="25000"/>
    <n v="0"/>
    <x v="2"/>
    <x v="0"/>
    <s v="USD"/>
    <n v="1412003784"/>
    <n v="1406819784"/>
    <b v="0"/>
    <n v="0"/>
    <b v="0"/>
    <s v="theater/spaces"/>
    <x v="109"/>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x v="109"/>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n v="41"/>
    <x v="1"/>
    <x v="38"/>
  </r>
  <r>
    <n v="3060"/>
    <s v="Save the Roxy Theatre in Bremerton WA"/>
    <s v="Save the historic Roxy theatre in Bremerton WA from being repurposed as office space."/>
    <n v="220000"/>
    <n v="335"/>
    <x v="2"/>
    <x v="0"/>
    <s v="USD"/>
    <n v="1443422134"/>
    <n v="1440830134"/>
    <b v="0"/>
    <n v="6"/>
    <b v="0"/>
    <s v="theater/spaces"/>
    <x v="2276"/>
    <n v="55.833333333333336"/>
    <x v="1"/>
    <x v="38"/>
  </r>
  <r>
    <n v="3061"/>
    <s v="Help Save Parkway Cinemas!"/>
    <s v="Save a historic Local theater."/>
    <n v="1000000"/>
    <n v="0"/>
    <x v="2"/>
    <x v="0"/>
    <s v="USD"/>
    <n v="1407955748"/>
    <n v="1405363748"/>
    <b v="0"/>
    <n v="0"/>
    <b v="0"/>
    <s v="theater/spaces"/>
    <x v="109"/>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n v="99.761194029850742"/>
    <x v="1"/>
    <x v="38"/>
  </r>
  <r>
    <n v="3063"/>
    <s v="Spec Haus"/>
    <s v="Members of the local Miami music scene are putting together a venue/creative space in Kendall!"/>
    <n v="3000"/>
    <n v="587"/>
    <x v="2"/>
    <x v="0"/>
    <s v="USD"/>
    <n v="1477174138"/>
    <n v="1474150138"/>
    <b v="0"/>
    <n v="23"/>
    <b v="0"/>
    <s v="theater/spaces"/>
    <x v="2278"/>
    <n v="25.521739130434781"/>
    <x v="1"/>
    <x v="38"/>
  </r>
  <r>
    <n v="3064"/>
    <s v="Kickstart the Crossroads Community"/>
    <s v="An epicenter for connection, creation and expression of the community."/>
    <n v="75000"/>
    <n v="8471"/>
    <x v="2"/>
    <x v="0"/>
    <s v="USD"/>
    <n v="1448175540"/>
    <n v="1445483246"/>
    <b v="0"/>
    <n v="72"/>
    <b v="0"/>
    <s v="theater/spaces"/>
    <x v="2279"/>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x v="167"/>
    <n v="5"/>
    <x v="1"/>
    <x v="38"/>
  </r>
  <r>
    <n v="3066"/>
    <s v="Gold Coast Wake Park"/>
    <s v="Our mission is to offer an innovative family watersports attraction that is fun, safe, economical and a leader in its field."/>
    <n v="350000"/>
    <n v="41950"/>
    <x v="2"/>
    <x v="2"/>
    <s v="AUD"/>
    <n v="1468128537"/>
    <n v="1465536537"/>
    <b v="0"/>
    <n v="15"/>
    <b v="0"/>
    <s v="theater/spaces"/>
    <x v="2280"/>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n v="20.875"/>
    <x v="1"/>
    <x v="38"/>
  </r>
  <r>
    <n v="3071"/>
    <s v="The Echo Theatre 2015"/>
    <s v="Anyone can create. They just need a place and an opportunity. The Echo Theatre (Provo) provides that opportunity."/>
    <n v="12000"/>
    <n v="7173"/>
    <x v="2"/>
    <x v="0"/>
    <s v="USD"/>
    <n v="1429595940"/>
    <n v="1428082481"/>
    <b v="0"/>
    <n v="117"/>
    <b v="0"/>
    <s v="theater/spaces"/>
    <x v="2284"/>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n v="7.333333333333333"/>
    <x v="1"/>
    <x v="38"/>
  </r>
  <r>
    <n v="3075"/>
    <s v="The Little MAGIC Theatre"/>
    <s v="Magic Morgan &amp; Liliana are raising funds to expand their famed traveling magic show to a theater of magic."/>
    <n v="15000"/>
    <n v="1296"/>
    <x v="2"/>
    <x v="0"/>
    <s v="USD"/>
    <n v="1471573640"/>
    <n v="1467253640"/>
    <b v="0"/>
    <n v="20"/>
    <b v="0"/>
    <s v="theater/spaces"/>
    <x v="2287"/>
    <n v="64.8"/>
    <x v="1"/>
    <x v="38"/>
  </r>
  <r>
    <n v="3076"/>
    <s v="10,000 Hours"/>
    <s v="Helping female comedians get in their 10,000 Hours of practice!"/>
    <n v="10000"/>
    <n v="1506"/>
    <x v="2"/>
    <x v="0"/>
    <s v="USD"/>
    <n v="1444405123"/>
    <n v="1439221123"/>
    <b v="0"/>
    <n v="50"/>
    <b v="0"/>
    <s v="theater/spaces"/>
    <x v="2288"/>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x v="229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x v="109"/>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x v="2298"/>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x v="2299"/>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x v="1866"/>
    <n v="25"/>
    <x v="1"/>
    <x v="38"/>
  </r>
  <r>
    <n v="3095"/>
    <s v="The Old Howard Theatre Company"/>
    <s v="We are a small theatre company looking to provide world class theatre to the working class in the Greater New York area."/>
    <n v="14920"/>
    <n v="50"/>
    <x v="2"/>
    <x v="0"/>
    <s v="USD"/>
    <n v="1470011780"/>
    <n v="1464827780"/>
    <b v="0"/>
    <n v="1"/>
    <b v="0"/>
    <s v="theater/spaces"/>
    <x v="2302"/>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x v="2305"/>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x v="746"/>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x v="2308"/>
    <n v="69.533333333333331"/>
    <x v="1"/>
    <x v="38"/>
  </r>
  <r>
    <n v="3103"/>
    <s v="Professional Venue for local artists!!"/>
    <s v="Creating a place for local artists to perform, at substantially less cost for them"/>
    <n v="4100"/>
    <n v="11"/>
    <x v="2"/>
    <x v="0"/>
    <s v="USD"/>
    <n v="1434080706"/>
    <n v="1428896706"/>
    <b v="0"/>
    <n v="2"/>
    <b v="0"/>
    <s v="theater/spaces"/>
    <x v="2309"/>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x v="2310"/>
    <n v="237"/>
    <x v="1"/>
    <x v="38"/>
  </r>
  <r>
    <n v="3105"/>
    <s v="Paddock School Theater Improvement"/>
    <s v="My hope is to raise $5845 and replace old stained and mismatched border curtains, cyclorama curtain, and backdrop."/>
    <n v="5845"/>
    <n v="2476"/>
    <x v="2"/>
    <x v="0"/>
    <s v="USD"/>
    <n v="1413694800"/>
    <n v="1408986916"/>
    <b v="0"/>
    <n v="31"/>
    <b v="0"/>
    <s v="theater/spaces"/>
    <x v="2311"/>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n v="10.25"/>
    <x v="1"/>
    <x v="38"/>
  </r>
  <r>
    <n v="3107"/>
    <s v="Creating Cabaret"/>
    <s v="When opportunity knocks, we answer!  Help expand the ravishingly talented troupe into a new and exciting market and venue!"/>
    <n v="40000"/>
    <n v="7905"/>
    <x v="2"/>
    <x v="0"/>
    <s v="USD"/>
    <n v="1431372751"/>
    <n v="1430767951"/>
    <b v="0"/>
    <n v="29"/>
    <b v="0"/>
    <s v="theater/spaces"/>
    <x v="2313"/>
    <n v="272.58620689655174"/>
    <x v="1"/>
    <x v="38"/>
  </r>
  <r>
    <n v="3108"/>
    <s v="Funding a home for our Children's Theater"/>
    <s v="We need a permanent home for the theater!"/>
    <n v="50000"/>
    <n v="26"/>
    <x v="2"/>
    <x v="0"/>
    <s v="USD"/>
    <n v="1430234394"/>
    <n v="1425053994"/>
    <b v="0"/>
    <n v="2"/>
    <b v="0"/>
    <s v="theater/spaces"/>
    <x v="231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n v="58.184210526315788"/>
    <x v="1"/>
    <x v="38"/>
  </r>
  <r>
    <n v="3110"/>
    <s v="Hip Justice Catmunity Center"/>
    <s v="Cat People Unite! It's time we get a space of our own to relax, socialize and learn! Join the Catmunity!"/>
    <n v="25000"/>
    <n v="10"/>
    <x v="2"/>
    <x v="0"/>
    <s v="USD"/>
    <n v="1487465119"/>
    <n v="1484009119"/>
    <b v="0"/>
    <n v="1"/>
    <b v="0"/>
    <s v="theater/spaces"/>
    <x v="167"/>
    <n v="10"/>
    <x v="1"/>
    <x v="38"/>
  </r>
  <r>
    <n v="3111"/>
    <s v="All Puppet Players Need a Home"/>
    <s v="Help All Puppet Players perform it's 2015 season in a beautiful 200 seat theater for an entire year."/>
    <n v="20000"/>
    <n v="5328"/>
    <x v="2"/>
    <x v="0"/>
    <s v="USD"/>
    <n v="1412432220"/>
    <n v="1409753820"/>
    <b v="0"/>
    <n v="76"/>
    <b v="0"/>
    <s v="theater/spaces"/>
    <x v="2316"/>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x v="2317"/>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x v="2318"/>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e v="#DIV/0!"/>
    <x v="1"/>
    <x v="38"/>
  </r>
  <r>
    <n v="3115"/>
    <s v="spoken word pop-up:"/>
    <s v="We are creating a mobile community devoted to the spreading and sharing of spoken word and other kinds of storytelling."/>
    <n v="10000"/>
    <n v="300"/>
    <x v="2"/>
    <x v="11"/>
    <s v="SEK"/>
    <n v="1465123427"/>
    <n v="1462531427"/>
    <b v="0"/>
    <n v="1"/>
    <b v="0"/>
    <s v="theater/spaces"/>
    <x v="419"/>
    <n v="300"/>
    <x v="1"/>
    <x v="38"/>
  </r>
  <r>
    <n v="3116"/>
    <s v="CoreCon Asylum"/>
    <s v="Creating a consuite for CoreCon. A focus on the insanity of asylums and early medical practices from history."/>
    <n v="750"/>
    <n v="430"/>
    <x v="2"/>
    <x v="0"/>
    <s v="USD"/>
    <n v="1427890925"/>
    <n v="1426681325"/>
    <b v="0"/>
    <n v="10"/>
    <b v="0"/>
    <s v="theater/spaces"/>
    <x v="2319"/>
    <n v="43"/>
    <x v="1"/>
    <x v="38"/>
  </r>
  <r>
    <n v="3117"/>
    <s v="Cowes and The Sea"/>
    <s v="Performing Arts workshops, for young people aged 5 -16, exploring how the sea has shaped Cowes as a settlement."/>
    <n v="1000"/>
    <n v="1"/>
    <x v="2"/>
    <x v="1"/>
    <s v="GBP"/>
    <n v="1464354720"/>
    <n v="1463648360"/>
    <b v="0"/>
    <n v="1"/>
    <b v="0"/>
    <s v="theater/spaces"/>
    <x v="370"/>
    <n v="1"/>
    <x v="1"/>
    <x v="38"/>
  </r>
  <r>
    <n v="3118"/>
    <s v="Garden Eden, theatre, meeting, culture, music, art"/>
    <s v="a magical place for all kind of people, like a fairytaile in all colours"/>
    <n v="500000"/>
    <n v="1550"/>
    <x v="2"/>
    <x v="11"/>
    <s v="SEK"/>
    <n v="1467473723"/>
    <n v="1465832123"/>
    <b v="0"/>
    <n v="2"/>
    <b v="0"/>
    <s v="theater/spaces"/>
    <x v="69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n v="5"/>
    <x v="1"/>
    <x v="38"/>
  </r>
  <r>
    <n v="3120"/>
    <s v="Subtropisch zwemparadijs Tropicana"/>
    <s v="Wij willen Tropicana het subtropisch zwemparadijs van Rotterdam op een nieuwe locatie gaan bouwen."/>
    <n v="1300000"/>
    <n v="128"/>
    <x v="2"/>
    <x v="9"/>
    <s v="EUR"/>
    <n v="1462484196"/>
    <n v="1457303796"/>
    <b v="0"/>
    <n v="10"/>
    <b v="0"/>
    <s v="theater/spaces"/>
    <x v="2320"/>
    <n v="12.8"/>
    <x v="1"/>
    <x v="38"/>
  </r>
  <r>
    <n v="3121"/>
    <s v="Ant Farm Theatre Project (Canceled)"/>
    <s v="I going to build a theatre for a local ant farm so that Ants can put on their theatre productions."/>
    <n v="1500"/>
    <n v="10"/>
    <x v="1"/>
    <x v="5"/>
    <s v="CAD"/>
    <n v="1411748335"/>
    <n v="1406564335"/>
    <b v="0"/>
    <n v="1"/>
    <b v="0"/>
    <s v="theater/spaces"/>
    <x v="886"/>
    <n v="10"/>
    <x v="1"/>
    <x v="38"/>
  </r>
  <r>
    <n v="3122"/>
    <s v="be back soon (Canceled)"/>
    <s v="cancelled until further notice"/>
    <n v="199"/>
    <n v="116"/>
    <x v="1"/>
    <x v="0"/>
    <s v="USD"/>
    <n v="1478733732"/>
    <n v="1478298132"/>
    <b v="0"/>
    <n v="2"/>
    <b v="0"/>
    <s v="theater/spaces"/>
    <x v="2321"/>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n v="244.80459770114942"/>
    <x v="1"/>
    <x v="38"/>
  </r>
  <r>
    <n v="3124"/>
    <s v="Theater &amp; Arts &amp; Day Care (Canceled)"/>
    <s v="A place where kids/ teens' dreams come true, and one finds there home without sparkly red shoes!"/>
    <n v="800000"/>
    <n v="26"/>
    <x v="1"/>
    <x v="0"/>
    <s v="USD"/>
    <n v="1422902601"/>
    <n v="1417718601"/>
    <b v="0"/>
    <n v="4"/>
    <b v="0"/>
    <s v="theater/spaces"/>
    <x v="2323"/>
    <n v="6.5"/>
    <x v="1"/>
    <x v="38"/>
  </r>
  <r>
    <n v="3125"/>
    <s v="N/A (Canceled)"/>
    <s v="N/A"/>
    <n v="1500000"/>
    <n v="0"/>
    <x v="1"/>
    <x v="0"/>
    <s v="USD"/>
    <n v="1452142672"/>
    <n v="1449550672"/>
    <b v="0"/>
    <n v="0"/>
    <b v="0"/>
    <s v="theater/spaces"/>
    <x v="109"/>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n v="10"/>
    <x v="1"/>
    <x v="6"/>
  </r>
  <r>
    <n v="3130"/>
    <s v="MEDEA | A New Vision"/>
    <s v="A shockingly relevant modern take on a 2,000-year-old tragedy that confronts current gender politics."/>
    <n v="10000"/>
    <n v="375"/>
    <x v="3"/>
    <x v="0"/>
    <s v="USD"/>
    <n v="1492145940"/>
    <n v="1489504916"/>
    <b v="0"/>
    <n v="4"/>
    <b v="0"/>
    <s v="theater/plays"/>
    <x v="2326"/>
    <n v="93.75"/>
    <x v="1"/>
    <x v="6"/>
  </r>
  <r>
    <n v="3131"/>
    <s v="SNAKE EYES"/>
    <s v="A Staged Reading of &quot;Snake Eyes,&quot; a new play by Alex Rafala"/>
    <n v="4100"/>
    <n v="645"/>
    <x v="3"/>
    <x v="0"/>
    <s v="USD"/>
    <n v="1491656045"/>
    <n v="1489067645"/>
    <b v="0"/>
    <n v="12"/>
    <b v="0"/>
    <s v="theater/plays"/>
    <x v="2327"/>
    <n v="53.75"/>
    <x v="1"/>
    <x v="6"/>
  </r>
  <r>
    <n v="3132"/>
    <s v="A Bite of a Snake Play"/>
    <s v="Smells Like Money, Drips Like Honey, Taste Like Mocha, Better Run AWAY"/>
    <n v="30000"/>
    <n v="10"/>
    <x v="3"/>
    <x v="0"/>
    <s v="USD"/>
    <n v="1492759460"/>
    <n v="1487579060"/>
    <b v="0"/>
    <n v="1"/>
    <b v="0"/>
    <s v="theater/plays"/>
    <x v="108"/>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n v="23.142857142857142"/>
    <x v="1"/>
    <x v="6"/>
  </r>
  <r>
    <n v="3136"/>
    <s v="Heroines"/>
    <s v="Help emberfly theatre put on their first production Heroines and pay our actors and creative team! Follow us @emberflytheatre"/>
    <n v="500"/>
    <n v="639"/>
    <x v="3"/>
    <x v="1"/>
    <s v="GBP"/>
    <n v="1491001140"/>
    <n v="1487847954"/>
    <b v="0"/>
    <n v="22"/>
    <b v="0"/>
    <s v="theater/plays"/>
    <x v="2330"/>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x v="422"/>
    <n v="50"/>
    <x v="1"/>
    <x v="6"/>
  </r>
  <r>
    <n v="3138"/>
    <s v="Our Country's Good"/>
    <s v="A UWE Drama Society adaptation of Timberlake Wertenbaker's play. Funding needed for costumes/props to make the show a success. Thanks."/>
    <n v="200"/>
    <n v="0"/>
    <x v="3"/>
    <x v="1"/>
    <s v="GBP"/>
    <n v="1491233407"/>
    <n v="1489591807"/>
    <b v="0"/>
    <n v="0"/>
    <b v="0"/>
    <s v="theater/plays"/>
    <x v="109"/>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x v="2333"/>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x v="233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x v="2335"/>
    <n v="251.33333333333334"/>
    <x v="1"/>
    <x v="6"/>
  </r>
  <r>
    <n v="3145"/>
    <s v="Arlington's 1st Dinner Theatre"/>
    <s v="Dominion Theatre Company is the first community dinner theatre  to be established in Arlington TX."/>
    <n v="25000"/>
    <n v="0"/>
    <x v="3"/>
    <x v="0"/>
    <s v="USD"/>
    <n v="1490659134"/>
    <n v="1485478734"/>
    <b v="0"/>
    <n v="0"/>
    <b v="0"/>
    <s v="theater/plays"/>
    <x v="109"/>
    <e v="#DIV/0!"/>
    <x v="1"/>
    <x v="6"/>
  </r>
  <r>
    <n v="3146"/>
    <s v="SoÃ±Ã© una ciudad amurallada"/>
    <s v="Somos... Podemos... Amamos... Nuestra muralla, nuestra utopÃ­a. Que el amor sea el lÃ­mite"/>
    <n v="50000"/>
    <n v="5250"/>
    <x v="3"/>
    <x v="14"/>
    <s v="MXN"/>
    <n v="1492356166"/>
    <n v="1488471766"/>
    <b v="0"/>
    <n v="12"/>
    <b v="0"/>
    <s v="theater/plays"/>
    <x v="113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n v="110.35211267605634"/>
    <x v="1"/>
    <x v="6"/>
  </r>
  <r>
    <n v="3148"/>
    <s v="The Aurora Project: A Sci-Fi Epic by Bella Poynton"/>
    <s v="Help fund The Aurora Project, an immersive science fiction epic."/>
    <n v="1800"/>
    <n v="2361"/>
    <x v="0"/>
    <x v="0"/>
    <s v="USD"/>
    <n v="1412136000"/>
    <n v="1410278284"/>
    <b v="1"/>
    <n v="57"/>
    <b v="1"/>
    <s v="theater/plays"/>
    <x v="2337"/>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x v="87"/>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x v="8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x v="2338"/>
    <n v="34.791044776119406"/>
    <x v="1"/>
    <x v="6"/>
  </r>
  <r>
    <n v="3153"/>
    <s v="Terminator the Second"/>
    <s v="A stage production of Terminator 2: Judgment Day, composed entirely of the words of William Shakespeare"/>
    <n v="3000"/>
    <n v="10067.5"/>
    <x v="0"/>
    <x v="0"/>
    <s v="USD"/>
    <n v="1304225940"/>
    <n v="1301542937"/>
    <b v="1"/>
    <n v="241"/>
    <b v="1"/>
    <s v="theater/plays"/>
    <x v="2339"/>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x v="234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n v="62.921348314606739"/>
    <x v="1"/>
    <x v="6"/>
  </r>
  <r>
    <n v="3157"/>
    <s v="Summer FourPlay"/>
    <s v="Four Directors.  Four One Acts.  Four Genres.  For You."/>
    <n v="4000"/>
    <n v="4040"/>
    <x v="0"/>
    <x v="0"/>
    <s v="USD"/>
    <n v="1405746000"/>
    <n v="1404932105"/>
    <b v="1"/>
    <n v="41"/>
    <b v="1"/>
    <s v="theater/plays"/>
    <x v="50"/>
    <n v="98.536585365853654"/>
    <x v="1"/>
    <x v="6"/>
  </r>
  <r>
    <n v="3158"/>
    <s v="Nursery Crimes"/>
    <s v="A 40s crime-noir play using nursery rhyme characters."/>
    <n v="5000"/>
    <n v="5700"/>
    <x v="0"/>
    <x v="0"/>
    <s v="USD"/>
    <n v="1374523752"/>
    <n v="1371931752"/>
    <b v="1"/>
    <n v="69"/>
    <b v="1"/>
    <s v="theater/plays"/>
    <x v="430"/>
    <n v="82.608695652173907"/>
    <x v="1"/>
    <x v="6"/>
  </r>
  <r>
    <n v="3159"/>
    <s v="Waxwing: A New Play"/>
    <s v="WAXWING is an exciting new world premiere of mythic (perhaps even apocalyptic!) proportions."/>
    <n v="1500"/>
    <n v="2002.22"/>
    <x v="0"/>
    <x v="0"/>
    <s v="USD"/>
    <n v="1326927600"/>
    <n v="1323221761"/>
    <b v="1"/>
    <n v="52"/>
    <b v="1"/>
    <s v="theater/plays"/>
    <x v="2343"/>
    <n v="38.504230769230773"/>
    <x v="1"/>
    <x v="6"/>
  </r>
  <r>
    <n v="3160"/>
    <s v="We Play Chekhov"/>
    <s v="Two stories by Anton Chekhov adapted for the stage and performed back-to-back in a stunning live theatrical performance."/>
    <n v="4500"/>
    <n v="4569"/>
    <x v="0"/>
    <x v="0"/>
    <s v="USD"/>
    <n v="1407905940"/>
    <n v="1405923687"/>
    <b v="1"/>
    <n v="57"/>
    <b v="1"/>
    <s v="theater/plays"/>
    <x v="1400"/>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x v="2344"/>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x v="234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x v="2348"/>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n v="60.300892473118282"/>
    <x v="1"/>
    <x v="6"/>
  </r>
  <r>
    <n v="3167"/>
    <s v="Destiny is Judd Nelson: a new play at FringeNYC"/>
    <s v="What is destiny? Explore it with us this August at FringeNYC."/>
    <n v="3000"/>
    <n v="3485"/>
    <x v="0"/>
    <x v="0"/>
    <s v="USD"/>
    <n v="1406952781"/>
    <n v="1405743181"/>
    <b v="1"/>
    <n v="55"/>
    <b v="1"/>
    <s v="theater/plays"/>
    <x v="2350"/>
    <n v="63.363636363636367"/>
    <x v="1"/>
    <x v="6"/>
  </r>
  <r>
    <n v="3168"/>
    <s v="Cosmicomics"/>
    <s v="A dazzling aerial show that brings to life the whimsical and romantic short stories of beloved fantasy author Italo Calvino."/>
    <n v="2500"/>
    <n v="3105"/>
    <x v="0"/>
    <x v="0"/>
    <s v="USD"/>
    <n v="1402696800"/>
    <n v="1399948353"/>
    <b v="1"/>
    <n v="61"/>
    <b v="1"/>
    <s v="theater/plays"/>
    <x v="2351"/>
    <n v="50.901639344262293"/>
    <x v="1"/>
    <x v="6"/>
  </r>
  <r>
    <n v="3169"/>
    <s v="The Window"/>
    <s v="We're bringing The Window to the Cherry Lane Theater in January 2014."/>
    <n v="8000"/>
    <n v="8241"/>
    <x v="0"/>
    <x v="0"/>
    <s v="USD"/>
    <n v="1386910740"/>
    <n v="1384364561"/>
    <b v="1"/>
    <n v="82"/>
    <b v="1"/>
    <s v="theater/plays"/>
    <x v="2352"/>
    <n v="100.5"/>
    <x v="1"/>
    <x v="6"/>
  </r>
  <r>
    <n v="3170"/>
    <s v="Ain't She Brave FringeNYC 2014 Project"/>
    <s v="An emotionally-charged journey through the history of black women in America told in reverse."/>
    <n v="2000"/>
    <n v="2245"/>
    <x v="0"/>
    <x v="0"/>
    <s v="USD"/>
    <n v="1404273600"/>
    <n v="1401414944"/>
    <b v="1"/>
    <n v="71"/>
    <b v="1"/>
    <s v="theater/plays"/>
    <x v="2353"/>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x v="2355"/>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x v="23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x v="2359"/>
    <n v="33.025641025641029"/>
    <x v="1"/>
    <x v="6"/>
  </r>
  <r>
    <n v="3179"/>
    <s v="I Do Wonder"/>
    <s v="A Sci-fi play in several vignettes that will narrate an alternate history in the mid-20th century."/>
    <n v="4200"/>
    <n v="4794.82"/>
    <x v="0"/>
    <x v="0"/>
    <s v="USD"/>
    <n v="1367859071"/>
    <n v="1365699071"/>
    <b v="1"/>
    <n v="62"/>
    <b v="1"/>
    <s v="theater/plays"/>
    <x v="2360"/>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x v="2361"/>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x v="2206"/>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x v="2191"/>
    <n v="46.768211920529801"/>
    <x v="1"/>
    <x v="6"/>
  </r>
  <r>
    <n v="3183"/>
    <s v="The Seagull on The River"/>
    <s v="Anton Chekhov's The Seagull. An outdoor Amphitheater in Manhattan. Trees. A River. Daybreak."/>
    <n v="2500"/>
    <n v="2725"/>
    <x v="0"/>
    <x v="0"/>
    <s v="USD"/>
    <n v="1377284669"/>
    <n v="1375729469"/>
    <b v="1"/>
    <n v="68"/>
    <b v="1"/>
    <s v="theater/plays"/>
    <x v="2206"/>
    <n v="40.073529411764703"/>
    <x v="1"/>
    <x v="6"/>
  </r>
  <r>
    <n v="3184"/>
    <s v="Equus at Frenetic Theatre"/>
    <s v="Equus is the story of a psychiatrist treating a teenaged boy who blinds six horses with a metal spike."/>
    <n v="4300"/>
    <n v="4610"/>
    <x v="0"/>
    <x v="0"/>
    <s v="USD"/>
    <n v="1404258631"/>
    <n v="1401666631"/>
    <b v="1"/>
    <n v="46"/>
    <b v="1"/>
    <s v="theater/plays"/>
    <x v="2362"/>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x v="2363"/>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x v="236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x v="109"/>
    <e v="#DIV/0!"/>
    <x v="1"/>
    <x v="40"/>
  </r>
  <r>
    <n v="3191"/>
    <s v="Decree 770: Europa"/>
    <s v="A brand new musical about the ban of contraception and abortion in Romania and the revolution that ended it all in 1989."/>
    <n v="3750"/>
    <n v="151"/>
    <x v="2"/>
    <x v="0"/>
    <s v="USD"/>
    <n v="1471370869"/>
    <n v="1466186869"/>
    <b v="0"/>
    <n v="4"/>
    <b v="0"/>
    <s v="theater/musical"/>
    <x v="2367"/>
    <n v="37.75"/>
    <x v="1"/>
    <x v="40"/>
  </r>
  <r>
    <n v="3192"/>
    <s v="Arts in Conflict"/>
    <s v="This project challenges social issues affecting young people in areas of deprivation within the Belfast area (Northern Ireland)."/>
    <n v="10000"/>
    <n v="102"/>
    <x v="2"/>
    <x v="1"/>
    <s v="GBP"/>
    <n v="1425160800"/>
    <n v="1421274859"/>
    <b v="0"/>
    <n v="8"/>
    <b v="0"/>
    <s v="theater/musical"/>
    <x v="39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x v="109"/>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x v="236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x v="1855"/>
    <n v="300"/>
    <x v="1"/>
    <x v="40"/>
  </r>
  <r>
    <n v="3197"/>
    <s v="Mirror, mirror on the wall"/>
    <s v="This years most important stage project for young artists in our region. www.ungespor.no"/>
    <n v="10000"/>
    <n v="1145"/>
    <x v="2"/>
    <x v="10"/>
    <s v="NOK"/>
    <n v="1423050618"/>
    <n v="1420458618"/>
    <b v="0"/>
    <n v="4"/>
    <b v="0"/>
    <s v="theater/musical"/>
    <x v="2370"/>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x v="456"/>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x v="13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x v="237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x v="180"/>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x v="109"/>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n v="85.531055900621112"/>
    <x v="1"/>
    <x v="6"/>
  </r>
  <r>
    <n v="3212"/>
    <s v="Campo Maldito"/>
    <s v="Help us bring our production of Campo Maldito to New York AND San Francisco!"/>
    <n v="4000"/>
    <n v="5050"/>
    <x v="0"/>
    <x v="0"/>
    <s v="USD"/>
    <n v="1407524751"/>
    <n v="1404932751"/>
    <b v="1"/>
    <n v="94"/>
    <b v="1"/>
    <s v="theater/plays"/>
    <x v="2379"/>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x v="238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n v="262.11194029850748"/>
    <x v="1"/>
    <x v="6"/>
  </r>
  <r>
    <n v="3216"/>
    <s v="BRUTE"/>
    <s v="Brute (winner of the 2015 IdeasTap Underbelly Award) is new writing based on the true story of a rather twisted, horrible schoolgirl."/>
    <n v="2000"/>
    <n v="2001"/>
    <x v="0"/>
    <x v="1"/>
    <s v="GBP"/>
    <n v="1436625000"/>
    <n v="1433934371"/>
    <b v="1"/>
    <n v="35"/>
    <b v="1"/>
    <s v="theater/plays"/>
    <x v="2383"/>
    <n v="57.171428571428571"/>
    <x v="1"/>
    <x v="6"/>
  </r>
  <r>
    <n v="3217"/>
    <s v="Wake Up Call @ IRT Theater"/>
    <s v="Wake Up Call is a comedic play about a group of hotel employees working on Christmas Eve."/>
    <n v="4500"/>
    <n v="5221"/>
    <x v="0"/>
    <x v="0"/>
    <s v="USD"/>
    <n v="1478264784"/>
    <n v="1475672784"/>
    <b v="1"/>
    <n v="104"/>
    <b v="1"/>
    <s v="theater/plays"/>
    <x v="2251"/>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x v="2384"/>
    <n v="168.25210084033614"/>
    <x v="1"/>
    <x v="6"/>
  </r>
  <r>
    <n v="3220"/>
    <s v="Burners"/>
    <s v="A sci-fi thriller for the stage opening March 10 in Los Angeles."/>
    <n v="15000"/>
    <n v="15126"/>
    <x v="0"/>
    <x v="0"/>
    <s v="USD"/>
    <n v="1489352400"/>
    <n v="1486411204"/>
    <b v="1"/>
    <n v="59"/>
    <b v="1"/>
    <s v="theater/plays"/>
    <x v="2385"/>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x v="2387"/>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x v="2388"/>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x v="2389"/>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n v="50"/>
    <x v="1"/>
    <x v="6"/>
  </r>
  <r>
    <n v="3228"/>
    <s v="Hear Me Roar: A Season of Powerful Women"/>
    <s v="A Season of Powerful Women. A Season of Defiance."/>
    <n v="7000"/>
    <n v="7164"/>
    <x v="0"/>
    <x v="0"/>
    <s v="USD"/>
    <n v="1450328340"/>
    <n v="1447606884"/>
    <b v="1"/>
    <n v="37"/>
    <b v="1"/>
    <s v="theater/plays"/>
    <x v="2390"/>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x v="239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x v="2394"/>
    <n v="50.46153846153846"/>
    <x v="1"/>
    <x v="6"/>
  </r>
  <r>
    <n v="3233"/>
    <s v="64 Squares"/>
    <s v="64 Squares is an autobiographical one-man exploration of the internal chess game played to reconcile relationships."/>
    <n v="5000"/>
    <n v="5940"/>
    <x v="0"/>
    <x v="0"/>
    <s v="USD"/>
    <n v="1488482355"/>
    <n v="1485890355"/>
    <b v="0"/>
    <n v="61"/>
    <b v="1"/>
    <s v="theater/plays"/>
    <x v="2395"/>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x v="1794"/>
    <n v="182.90909090909091"/>
    <x v="1"/>
    <x v="6"/>
  </r>
  <r>
    <n v="3237"/>
    <s v="Celebrating 20 years of The 24 Hour Plays around the world!"/>
    <s v="An annual campaign supporting our intensive for artists 25 and under."/>
    <n v="35000"/>
    <n v="35275.64"/>
    <x v="0"/>
    <x v="0"/>
    <s v="USD"/>
    <n v="1443499140"/>
    <n v="1441452184"/>
    <b v="1"/>
    <n v="269"/>
    <b v="1"/>
    <s v="theater/plays"/>
    <x v="2398"/>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x v="2401"/>
    <n v="58.688622754491021"/>
    <x v="1"/>
    <x v="6"/>
  </r>
  <r>
    <n v="3242"/>
    <s v="First Day Off in a Long Time by Brian Finkelstein"/>
    <s v="First Day Off in a Long Time is a comedy show...            _x000a_About suicide."/>
    <n v="10000"/>
    <n v="12730.42"/>
    <x v="0"/>
    <x v="0"/>
    <s v="USD"/>
    <n v="1411150092"/>
    <n v="1408558092"/>
    <b v="1"/>
    <n v="183"/>
    <b v="1"/>
    <s v="theater/plays"/>
    <x v="240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x v="2403"/>
    <n v="115.87323943661971"/>
    <x v="1"/>
    <x v="6"/>
  </r>
  <r>
    <n v="3244"/>
    <s v="'Time Please'"/>
    <s v="'Time Please' is a black comedy set in a failing public house in a run-down part of town, where things are about to get messy."/>
    <n v="1600"/>
    <n v="1647"/>
    <x v="0"/>
    <x v="1"/>
    <s v="GBP"/>
    <n v="1480613982"/>
    <n v="1478018382"/>
    <b v="0"/>
    <n v="69"/>
    <b v="1"/>
    <s v="theater/plays"/>
    <x v="2404"/>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x v="2405"/>
    <n v="81.125925925925927"/>
    <x v="1"/>
    <x v="6"/>
  </r>
  <r>
    <n v="3246"/>
    <s v="The Gray Man"/>
    <s v="The Gray Man isnâ€™t real. Heâ€™s a ghost story, a boogeyman, a tale mothers make up to keep their children safe."/>
    <n v="10000"/>
    <n v="11122"/>
    <x v="0"/>
    <x v="0"/>
    <s v="USD"/>
    <n v="1442030340"/>
    <n v="1439551200"/>
    <b v="1"/>
    <n v="193"/>
    <b v="1"/>
    <s v="theater/plays"/>
    <x v="2406"/>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n v="46.429824561403507"/>
    <x v="1"/>
    <x v="6"/>
  </r>
  <r>
    <n v="3248"/>
    <s v="Honest Accomplice Theatre 2015-16 Season"/>
    <s v="Honest Accomplice Theatre produces theatre for social change."/>
    <n v="12000"/>
    <n v="12095"/>
    <x v="0"/>
    <x v="0"/>
    <s v="USD"/>
    <n v="1428178757"/>
    <n v="1425590357"/>
    <b v="1"/>
    <n v="200"/>
    <b v="1"/>
    <s v="theater/plays"/>
    <x v="2408"/>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x v="1613"/>
    <n v="83.05"/>
    <x v="1"/>
    <x v="6"/>
  </r>
  <r>
    <n v="3252"/>
    <s v="Modern Love"/>
    <s v="How do we navigate the boundaries between friendship, sexual intimacy and obsessive desire?"/>
    <n v="2250"/>
    <n v="2876"/>
    <x v="0"/>
    <x v="1"/>
    <s v="GBP"/>
    <n v="1473247240"/>
    <n v="1470655240"/>
    <b v="1"/>
    <n v="50"/>
    <b v="1"/>
    <s v="theater/plays"/>
    <x v="2411"/>
    <n v="57.52"/>
    <x v="1"/>
    <x v="6"/>
  </r>
  <r>
    <n v="3253"/>
    <s v="EMPATHITRAX, a new play by Ana Nogueira"/>
    <s v="Can you ever truly feel what someone else is feeling?_x000a_Do you want to?"/>
    <n v="20000"/>
    <n v="20365"/>
    <x v="0"/>
    <x v="0"/>
    <s v="USD"/>
    <n v="1473306300"/>
    <n v="1471701028"/>
    <b v="1"/>
    <n v="115"/>
    <b v="1"/>
    <s v="theater/plays"/>
    <x v="241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x v="1290"/>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n v="51.853414634146333"/>
    <x v="1"/>
    <x v="6"/>
  </r>
  <r>
    <n v="3258"/>
    <s v="Bluebirds by Joe Brondo"/>
    <s v="A guy named Walt steals a book and plans to sell it to get his life on track... until his wife finds out."/>
    <n v="7000"/>
    <n v="7365"/>
    <x v="0"/>
    <x v="0"/>
    <s v="USD"/>
    <n v="1420751861"/>
    <n v="1418159861"/>
    <b v="1"/>
    <n v="75"/>
    <b v="1"/>
    <s v="theater/plays"/>
    <x v="2416"/>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x v="2417"/>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x v="2418"/>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x v="2419"/>
    <n v="67.65306122448979"/>
    <x v="1"/>
    <x v="6"/>
  </r>
  <r>
    <n v="3262"/>
    <s v="Prison Boxing: A New Play by Leah Joki"/>
    <s v="A one-woman theatrical exploration of the prison system and its inhabitants."/>
    <n v="12200"/>
    <n v="12571"/>
    <x v="0"/>
    <x v="0"/>
    <s v="USD"/>
    <n v="1419220800"/>
    <n v="1416555262"/>
    <b v="1"/>
    <n v="134"/>
    <b v="1"/>
    <s v="theater/plays"/>
    <x v="2420"/>
    <n v="93.81343283582089"/>
    <x v="1"/>
    <x v="6"/>
  </r>
  <r>
    <n v="3263"/>
    <s v="Titus Andronicus (with an all-female cast &amp; crew)"/>
    <s v="Shakespeare's bloodiest tragedy, performed and produced exclusively by women."/>
    <n v="2500"/>
    <n v="2804.16"/>
    <x v="0"/>
    <x v="0"/>
    <s v="USD"/>
    <n v="1446238800"/>
    <n v="1444220588"/>
    <b v="1"/>
    <n v="68"/>
    <b v="1"/>
    <s v="theater/plays"/>
    <x v="2421"/>
    <n v="41.237647058823526"/>
    <x v="1"/>
    <x v="6"/>
  </r>
  <r>
    <n v="3264"/>
    <s v="Kapow-i GoGo at The PIT"/>
    <s v="The three part comedic saga of Kapow-i GoGo, who saves the world.  Again.  And again."/>
    <n v="2500"/>
    <n v="2575"/>
    <x v="0"/>
    <x v="0"/>
    <s v="USD"/>
    <n v="1422482400"/>
    <n v="1421089938"/>
    <b v="1"/>
    <n v="49"/>
    <b v="1"/>
    <s v="theater/plays"/>
    <x v="288"/>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x v="2002"/>
    <n v="70.285714285714292"/>
    <x v="1"/>
    <x v="6"/>
  </r>
  <r>
    <n v="3266"/>
    <s v="Macbeth"/>
    <s v="An original version of Shakespeare's masterpiece that emphasizes family and explores the destruction of blood ties"/>
    <n v="6000"/>
    <n v="7877"/>
    <x v="0"/>
    <x v="0"/>
    <s v="USD"/>
    <n v="1434142800"/>
    <n v="1431435122"/>
    <b v="1"/>
    <n v="163"/>
    <b v="1"/>
    <s v="theater/plays"/>
    <x v="2422"/>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n v="61"/>
    <x v="1"/>
    <x v="6"/>
  </r>
  <r>
    <n v="3271"/>
    <s v="Saxon Court at Southwark Playhouse"/>
    <s v="A razor sharp satire to darken your Christmas."/>
    <n v="1500"/>
    <n v="1950"/>
    <x v="0"/>
    <x v="1"/>
    <s v="GBP"/>
    <n v="1414927775"/>
    <n v="1412332175"/>
    <b v="1"/>
    <n v="51"/>
    <b v="1"/>
    <s v="theater/plays"/>
    <x v="2129"/>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x v="242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x v="202"/>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x v="2426"/>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x v="1878"/>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x v="2428"/>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n v="17.829787234042552"/>
    <x v="1"/>
    <x v="6"/>
  </r>
  <r>
    <n v="3284"/>
    <s v="Help fund Black Enough!"/>
    <s v="Black Enough is an LSU student-staged performance exploring the effects of white supremacy on the black community."/>
    <n v="3000"/>
    <n v="3048"/>
    <x v="0"/>
    <x v="0"/>
    <s v="USD"/>
    <n v="1454047140"/>
    <n v="1452546853"/>
    <b v="0"/>
    <n v="15"/>
    <b v="1"/>
    <s v="theater/plays"/>
    <x v="264"/>
    <n v="203.2"/>
    <x v="1"/>
    <x v="6"/>
  </r>
  <r>
    <n v="3285"/>
    <s v="By Morning"/>
    <s v="A new play by Matthew Gasda"/>
    <n v="4999"/>
    <n v="5604"/>
    <x v="0"/>
    <x v="0"/>
    <s v="USD"/>
    <n v="1488258000"/>
    <n v="1485556626"/>
    <b v="0"/>
    <n v="81"/>
    <b v="1"/>
    <s v="theater/plays"/>
    <x v="2431"/>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n v="125.12295081967213"/>
    <x v="1"/>
    <x v="6"/>
  </r>
  <r>
    <n v="3287"/>
    <s v="Three Things: Stories About Life"/>
    <s v="An inspirational one-man play about crisis, community, and the search for wholeness."/>
    <n v="2500"/>
    <n v="2500"/>
    <x v="0"/>
    <x v="5"/>
    <s v="CAD"/>
    <n v="1448733628"/>
    <n v="1446573628"/>
    <b v="0"/>
    <n v="34"/>
    <b v="1"/>
    <s v="theater/plays"/>
    <x v="3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x v="243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x v="1237"/>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x v="2437"/>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x v="243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x v="2439"/>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n v="55.333333333333336"/>
    <x v="1"/>
    <x v="6"/>
  </r>
  <r>
    <n v="3300"/>
    <s v="MAX &amp; ELSA: NO MUSIC. NO CHILDREN."/>
    <s v="A subversive parody about the two people for whom the hills were NOT alive with THE SOUND OF MUSIC."/>
    <n v="3000"/>
    <n v="4085"/>
    <x v="0"/>
    <x v="0"/>
    <s v="USD"/>
    <n v="1430329862"/>
    <n v="1428515462"/>
    <b v="0"/>
    <n v="88"/>
    <b v="1"/>
    <s v="theater/plays"/>
    <x v="2442"/>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n v="57.2"/>
    <x v="1"/>
    <x v="6"/>
  </r>
  <r>
    <n v="3302"/>
    <s v="El muro de BorÃ­s KiÃ©n"/>
    <s v="FilosofÃ­a de los anÃ³nimos"/>
    <n v="8400"/>
    <n v="8685"/>
    <x v="0"/>
    <x v="3"/>
    <s v="EUR"/>
    <n v="1481099176"/>
    <n v="1478507176"/>
    <b v="0"/>
    <n v="50"/>
    <b v="1"/>
    <s v="theater/plays"/>
    <x v="244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x v="2444"/>
    <n v="59.6"/>
    <x v="1"/>
    <x v="6"/>
  </r>
  <r>
    <n v="3304"/>
    <s v="I Can Ski Forever 3"/>
    <s v="A musical comedy production celebrating the unique, lovable, insufferable ski culture of the modern day mountain town."/>
    <n v="15000"/>
    <n v="15677.5"/>
    <x v="0"/>
    <x v="0"/>
    <s v="USD"/>
    <n v="1482418752"/>
    <n v="1479826752"/>
    <b v="0"/>
    <n v="175"/>
    <b v="1"/>
    <s v="theater/plays"/>
    <x v="244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x v="2446"/>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x v="244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x v="2449"/>
    <n v="75.087719298245617"/>
    <x v="1"/>
    <x v="6"/>
  </r>
  <r>
    <n v="3309"/>
    <s v="Collision Course"/>
    <s v="Two unlikely friends, a garage, tinned beans &amp; the end of the world."/>
    <n v="350"/>
    <n v="558"/>
    <x v="0"/>
    <x v="1"/>
    <s v="GBP"/>
    <n v="1476632178"/>
    <n v="1473953778"/>
    <b v="0"/>
    <n v="31"/>
    <b v="1"/>
    <s v="theater/plays"/>
    <x v="2450"/>
    <n v="18"/>
    <x v="1"/>
    <x v="6"/>
  </r>
  <r>
    <n v="3310"/>
    <s v="The Island Boys: A New Play"/>
    <s v="A new play about coming coming home, recovery, and trying to find God in the process."/>
    <n v="6500"/>
    <n v="6505"/>
    <x v="0"/>
    <x v="0"/>
    <s v="USD"/>
    <n v="1444169825"/>
    <n v="1441577825"/>
    <b v="0"/>
    <n v="31"/>
    <b v="1"/>
    <s v="theater/plays"/>
    <x v="1417"/>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n v="61.022222222222226"/>
    <x v="1"/>
    <x v="6"/>
  </r>
  <r>
    <n v="3312"/>
    <s v="Richard III"/>
    <s v="Bare Theatre presents one of Shakespeare's most notorious characters in the final chapter of the War of the Roses saga."/>
    <n v="2500"/>
    <n v="2501"/>
    <x v="0"/>
    <x v="0"/>
    <s v="USD"/>
    <n v="1478901600"/>
    <n v="1477077946"/>
    <b v="0"/>
    <n v="41"/>
    <b v="1"/>
    <s v="theater/plays"/>
    <x v="2452"/>
    <n v="61"/>
    <x v="1"/>
    <x v="6"/>
  </r>
  <r>
    <n v="3313"/>
    <s v="Melbin the Accidental"/>
    <s v="A modern reworking of Shakespeare's histories and tragedies in iambic pentameter to talk of death, love, and race."/>
    <n v="2000"/>
    <n v="2321"/>
    <x v="0"/>
    <x v="0"/>
    <s v="USD"/>
    <n v="1453856400"/>
    <n v="1452664317"/>
    <b v="0"/>
    <n v="29"/>
    <b v="1"/>
    <s v="theater/plays"/>
    <x v="2453"/>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x v="2454"/>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n v="93.977440000000001"/>
    <x v="1"/>
    <x v="6"/>
  </r>
  <r>
    <n v="3317"/>
    <s v="Seven Minutes in Eternity"/>
    <s v="Andy Boyd's epic new satire about heroes and villains, humankind's search for glory, and fascism in America"/>
    <n v="1050"/>
    <n v="1115"/>
    <x v="0"/>
    <x v="0"/>
    <s v="USD"/>
    <n v="1465347424"/>
    <n v="1462755424"/>
    <b v="0"/>
    <n v="18"/>
    <b v="1"/>
    <s v="theater/plays"/>
    <x v="2456"/>
    <n v="61.944444444444443"/>
    <x v="1"/>
    <x v="6"/>
  </r>
  <r>
    <n v="3318"/>
    <s v="ROOMIES - Atlantic Canada Tour 2016-17"/>
    <s v="Help us strengthen and inspire disability arts in Atlantic Canada"/>
    <n v="2000"/>
    <n v="2512"/>
    <x v="0"/>
    <x v="5"/>
    <s v="CAD"/>
    <n v="1460341800"/>
    <n v="1456902893"/>
    <b v="0"/>
    <n v="32"/>
    <b v="1"/>
    <s v="theater/plays"/>
    <x v="2457"/>
    <n v="78.5"/>
    <x v="1"/>
    <x v="6"/>
  </r>
  <r>
    <n v="3319"/>
    <s v="Down the Rabbit Hole"/>
    <s v="Down the Rabbit Hole is an exciting new play by Not Just Theatre Productions. To be performed at Matthew's Yard Theatre in Feb 2015"/>
    <n v="500"/>
    <n v="540"/>
    <x v="0"/>
    <x v="1"/>
    <s v="GBP"/>
    <n v="1422712986"/>
    <n v="1418824986"/>
    <b v="0"/>
    <n v="16"/>
    <b v="1"/>
    <s v="theater/plays"/>
    <x v="1277"/>
    <n v="33.75"/>
    <x v="1"/>
    <x v="6"/>
  </r>
  <r>
    <n v="3320"/>
    <s v="Mama Threw Me So High &amp; He Who Speaks"/>
    <s v="Imaginary Theater Company presents two modern day tall tales about family, resilience and redemption."/>
    <n v="2500"/>
    <n v="2525"/>
    <x v="0"/>
    <x v="0"/>
    <s v="USD"/>
    <n v="1466557557"/>
    <n v="1463965557"/>
    <b v="0"/>
    <n v="38"/>
    <b v="1"/>
    <s v="theater/plays"/>
    <x v="50"/>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x v="2459"/>
    <n v="25.693877551020407"/>
    <x v="1"/>
    <x v="6"/>
  </r>
  <r>
    <n v="3324"/>
    <s v="At Swim, Two Boys"/>
    <s v="The play tells the story of Jim and Doyler and their friendship on the brink of Irish independence."/>
    <n v="1500"/>
    <n v="1525"/>
    <x v="0"/>
    <x v="17"/>
    <s v="EUR"/>
    <n v="1465135190"/>
    <n v="1463925590"/>
    <b v="0"/>
    <n v="10"/>
    <b v="1"/>
    <s v="theater/plays"/>
    <x v="658"/>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n v="30"/>
    <x v="1"/>
    <x v="6"/>
  </r>
  <r>
    <n v="3326"/>
    <s v="Me? A Caregiver?"/>
    <s v="An edgy, hilarious, compassionate and honest show to help caregivers find courage, trust their instincts and above all, to laugh."/>
    <n v="8000"/>
    <n v="8110"/>
    <x v="0"/>
    <x v="0"/>
    <s v="USD"/>
    <n v="1425830905"/>
    <n v="1423242505"/>
    <b v="0"/>
    <n v="57"/>
    <b v="1"/>
    <s v="theater/plays"/>
    <x v="300"/>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x v="982"/>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n v="292.77777777777777"/>
    <x v="1"/>
    <x v="6"/>
  </r>
  <r>
    <n v="3329"/>
    <s v="Jestia and Raedon"/>
    <s v="Jestia and Raedon is a brand new romantic comedy play going to the Edinburgh Fringe Festival this summer."/>
    <n v="1000"/>
    <n v="1168"/>
    <x v="0"/>
    <x v="1"/>
    <s v="GBP"/>
    <n v="1406502000"/>
    <n v="1405583108"/>
    <b v="0"/>
    <n v="26"/>
    <b v="1"/>
    <s v="theater/plays"/>
    <x v="2462"/>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n v="80.400000000000006"/>
    <x v="1"/>
    <x v="6"/>
  </r>
  <r>
    <n v="3332"/>
    <s v="Cortez"/>
    <s v="Two marine biologists are at odds during an important expedition. When a stranded shark refuses to die, things get weird."/>
    <n v="6000"/>
    <n v="6000"/>
    <x v="0"/>
    <x v="0"/>
    <s v="USD"/>
    <n v="1405802330"/>
    <n v="1403210330"/>
    <b v="0"/>
    <n v="83"/>
    <b v="1"/>
    <s v="theater/plays"/>
    <x v="3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x v="246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n v="79.61904761904762"/>
    <x v="1"/>
    <x v="6"/>
  </r>
  <r>
    <n v="3336"/>
    <s v="WILDE TALES"/>
    <s v="A theatrical adaptation of Oscar Wilde's short stories, presented by Suitcase Civilians at The Space, April 5-10 2016."/>
    <n v="250"/>
    <n v="250"/>
    <x v="0"/>
    <x v="1"/>
    <s v="GBP"/>
    <n v="1459845246"/>
    <n v="1457429646"/>
    <b v="0"/>
    <n v="9"/>
    <b v="1"/>
    <s v="theater/plays"/>
    <x v="3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x v="1097"/>
    <n v="81.029411764705884"/>
    <x v="1"/>
    <x v="6"/>
  </r>
  <r>
    <n v="3338"/>
    <s v="The Last Days of Judas Iscariot"/>
    <s v="Join Estelle Parsons in support of Theater That Looks and Sounds Like America"/>
    <n v="15000"/>
    <n v="15327"/>
    <x v="0"/>
    <x v="0"/>
    <s v="USD"/>
    <n v="1487944080"/>
    <n v="1486129680"/>
    <b v="0"/>
    <n v="112"/>
    <b v="1"/>
    <s v="theater/plays"/>
    <x v="246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x v="2469"/>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x v="2470"/>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x v="31"/>
    <n v="119.64285714285714"/>
    <x v="1"/>
    <x v="6"/>
  </r>
  <r>
    <n v="3342"/>
    <s v="Uprising Theatre Company's First Production"/>
    <s v="We believe in the power of stories to change the world. Theatre that inspires transformation."/>
    <n v="6000"/>
    <n v="6100"/>
    <x v="0"/>
    <x v="0"/>
    <s v="USD"/>
    <n v="1427864340"/>
    <n v="1425020810"/>
    <b v="0"/>
    <n v="78"/>
    <b v="1"/>
    <s v="theater/plays"/>
    <x v="658"/>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x v="2214"/>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x v="247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x v="2473"/>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x v="2475"/>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x v="940"/>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n v="76.8"/>
    <x v="1"/>
    <x v="6"/>
  </r>
  <r>
    <n v="3353"/>
    <s v="Nude: A play by Paul Hewitt"/>
    <s v="A new spoken word play, written by Paul Hewitt, in 3 parts about love and fate, inspired by the Ruba'iyat of Omar Khayyam."/>
    <n v="500"/>
    <n v="1575"/>
    <x v="0"/>
    <x v="1"/>
    <s v="GBP"/>
    <n v="1462230000"/>
    <n v="1461061350"/>
    <b v="0"/>
    <n v="44"/>
    <b v="1"/>
    <s v="theater/plays"/>
    <x v="2477"/>
    <n v="35.795454545454547"/>
    <x v="1"/>
    <x v="6"/>
  </r>
  <r>
    <n v="3354"/>
    <s v="Strangeloop Theatre - A Focus on New Works"/>
    <s v="Help Strangeloop Theatre create and support new work by sponsoring our 2015-2016 season."/>
    <n v="3000"/>
    <n v="3058"/>
    <x v="0"/>
    <x v="0"/>
    <s v="USD"/>
    <n v="1446091260"/>
    <n v="1443029206"/>
    <b v="0"/>
    <n v="55"/>
    <b v="1"/>
    <s v="theater/plays"/>
    <x v="2478"/>
    <n v="55.6"/>
    <x v="1"/>
    <x v="6"/>
  </r>
  <r>
    <n v="3355"/>
    <s v="Jelly Beans at Theatre503"/>
    <s v="Help get Jelly Beans to the Theatre503 stage. An important piece of new writing by Dan Pick, produced by Kuleshov Theatre"/>
    <n v="1750"/>
    <n v="2210"/>
    <x v="0"/>
    <x v="1"/>
    <s v="GBP"/>
    <n v="1462879020"/>
    <n v="1461941527"/>
    <b v="0"/>
    <n v="15"/>
    <b v="1"/>
    <s v="theater/plays"/>
    <x v="247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n v="63.574074074074076"/>
    <x v="1"/>
    <x v="6"/>
  </r>
  <r>
    <n v="3359"/>
    <s v="BEIRUT, LADY OF LEBANON"/>
    <s v="A Theatrical Production Celebrating the Lebanese Culture and the Human Spirit in Time of War."/>
    <n v="4000"/>
    <n v="4250"/>
    <x v="0"/>
    <x v="0"/>
    <s v="USD"/>
    <n v="1487985734"/>
    <n v="1484097734"/>
    <b v="0"/>
    <n v="23"/>
    <b v="1"/>
    <s v="theater/plays"/>
    <x v="90"/>
    <n v="184.78260869565219"/>
    <x v="1"/>
    <x v="6"/>
  </r>
  <r>
    <n v="3360"/>
    <s v="Pretty Butch"/>
    <s v="World Premiere, an M1 Singapore Fringe Festival 2017 commission."/>
    <n v="9000"/>
    <n v="9124"/>
    <x v="0"/>
    <x v="20"/>
    <s v="SGD"/>
    <n v="1481731140"/>
    <n v="1479866343"/>
    <b v="0"/>
    <n v="72"/>
    <b v="1"/>
    <s v="theater/plays"/>
    <x v="248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x v="248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x v="2485"/>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x v="8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x v="6"/>
  </r>
  <r>
    <n v="3370"/>
    <s v="&quot;I'm Alright&quot;...an Enso Theatre Education production."/>
    <s v="I'm Alright. A story of young women, told by young women, for the world."/>
    <n v="1500"/>
    <n v="1766"/>
    <x v="0"/>
    <x v="0"/>
    <s v="USD"/>
    <n v="1481961600"/>
    <n v="1479283285"/>
    <b v="0"/>
    <n v="26"/>
    <b v="1"/>
    <s v="theater/plays"/>
    <x v="2487"/>
    <n v="67.92307692307692"/>
    <x v="1"/>
    <x v="6"/>
  </r>
  <r>
    <n v="3371"/>
    <s v="Red Planet (or One Way Ticket) Staged Reading"/>
    <s v="Help support Red Planet, a new science fiction play based off the Mars One exploration."/>
    <n v="200"/>
    <n v="277"/>
    <x v="0"/>
    <x v="0"/>
    <s v="USD"/>
    <n v="1449089965"/>
    <n v="1446670765"/>
    <b v="0"/>
    <n v="9"/>
    <b v="1"/>
    <s v="theater/plays"/>
    <x v="2488"/>
    <n v="30.777777777777779"/>
    <x v="1"/>
    <x v="6"/>
  </r>
  <r>
    <n v="3372"/>
    <s v="All the Best, Jack"/>
    <s v="This play tells the story of the toxicity of sensationalism shown through one man's struggle with notoriety."/>
    <n v="1000"/>
    <n v="1035"/>
    <x v="0"/>
    <x v="0"/>
    <s v="USD"/>
    <n v="1408942740"/>
    <n v="1407157756"/>
    <b v="0"/>
    <n v="27"/>
    <b v="1"/>
    <s v="theater/plays"/>
    <x v="991"/>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n v="66.833333333333329"/>
    <x v="1"/>
    <x v="6"/>
  </r>
  <r>
    <n v="3374"/>
    <s v="HELP BUILD &quot;THE CASTLE&quot;"/>
    <s v="A rare  production of World acclaimed playwright Howard Barker's groundbreaking &amp; provocative 'The Castle'."/>
    <n v="3500"/>
    <n v="3730"/>
    <x v="0"/>
    <x v="5"/>
    <s v="CAD"/>
    <n v="1446053616"/>
    <n v="1443461616"/>
    <b v="0"/>
    <n v="52"/>
    <b v="1"/>
    <s v="theater/plays"/>
    <x v="2489"/>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x v="3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x v="77"/>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x v="348"/>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x v="2490"/>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x v="2491"/>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x v="2492"/>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x v="2494"/>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x v="965"/>
    <n v="34.6"/>
    <x v="1"/>
    <x v="6"/>
  </r>
  <r>
    <n v="3389"/>
    <s v="Chimera Ensemble Productions Fund"/>
    <s v="Chimera Ensemble is launching 2 inaugural theater productions, and we need support to do high quality work!"/>
    <n v="10000"/>
    <n v="11450"/>
    <x v="0"/>
    <x v="0"/>
    <s v="USD"/>
    <n v="1464960682"/>
    <n v="1462368682"/>
    <b v="0"/>
    <n v="62"/>
    <b v="1"/>
    <s v="theater/plays"/>
    <x v="1444"/>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x v="2496"/>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x v="31"/>
    <n v="41.666666666666664"/>
    <x v="1"/>
    <x v="6"/>
  </r>
  <r>
    <n v="3393"/>
    <s v="The Maltese Bodkin"/>
    <s v="hiSTORYstage presents a film noir-style comedy mystery with a Shakespearean twist performed as a 1944 radio drama."/>
    <n v="1500"/>
    <n v="1587"/>
    <x v="0"/>
    <x v="0"/>
    <s v="USD"/>
    <n v="1415234760"/>
    <n v="1413065230"/>
    <b v="0"/>
    <n v="44"/>
    <b v="1"/>
    <s v="theater/plays"/>
    <x v="1725"/>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x v="2497"/>
    <n v="29"/>
    <x v="1"/>
    <x v="6"/>
  </r>
  <r>
    <n v="3395"/>
    <s v="MIRAMAR"/>
    <s v="Miramar is a a darkly funny play exploring what it is we call â€˜homeâ€™."/>
    <n v="500"/>
    <n v="920"/>
    <x v="0"/>
    <x v="1"/>
    <s v="GBP"/>
    <n v="1433009400"/>
    <n v="1431795944"/>
    <b v="0"/>
    <n v="38"/>
    <b v="1"/>
    <s v="theater/plays"/>
    <x v="2498"/>
    <n v="24.210526315789473"/>
    <x v="1"/>
    <x v="6"/>
  </r>
  <r>
    <n v="3396"/>
    <s v="Rainbowtown"/>
    <s v="&quot;Rainbowtown&quot; is a new play for kids. Help us bring it to the Main Line during the 2014 Philadelphia Fringe Festival!"/>
    <n v="1500"/>
    <n v="1565"/>
    <x v="0"/>
    <x v="0"/>
    <s v="USD"/>
    <n v="1401595140"/>
    <n v="1399286589"/>
    <b v="0"/>
    <n v="28"/>
    <b v="1"/>
    <s v="theater/plays"/>
    <x v="2499"/>
    <n v="55.892857142857146"/>
    <x v="1"/>
    <x v="6"/>
  </r>
  <r>
    <n v="3397"/>
    <s v="Waiting for Godot - Blue Sky Theatre &amp; Arts"/>
    <s v="Help a group of recovering alcoholics bring Samuel Beckett's classic to a seaside town!"/>
    <n v="250"/>
    <n v="280"/>
    <x v="0"/>
    <x v="1"/>
    <s v="GBP"/>
    <n v="1455832800"/>
    <n v="1452338929"/>
    <b v="0"/>
    <n v="24"/>
    <b v="1"/>
    <s v="theater/plays"/>
    <x v="1990"/>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x v="603"/>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x v="250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x v="2503"/>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x v="3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n v="28.323529411764707"/>
    <x v="1"/>
    <x v="6"/>
  </r>
  <r>
    <n v="3406"/>
    <s v="Voices of Swords"/>
    <s v="A funny and moving new play about two families dealing with aging parents in very different ways!"/>
    <n v="10000"/>
    <n v="10031"/>
    <x v="0"/>
    <x v="0"/>
    <s v="USD"/>
    <n v="1405511376"/>
    <n v="1401623376"/>
    <b v="0"/>
    <n v="91"/>
    <b v="1"/>
    <s v="theater/plays"/>
    <x v="2505"/>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x v="1088"/>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n v="58.611111111111114"/>
    <x v="1"/>
    <x v="6"/>
  </r>
  <r>
    <n v="3409"/>
    <s v="Who Said Theatre Presents: The Calm"/>
    <s v="Exciting and visceral new-writing that challenges the way we view the fine line between war and terror..."/>
    <n v="500"/>
    <n v="618"/>
    <x v="0"/>
    <x v="1"/>
    <s v="GBP"/>
    <n v="1469998680"/>
    <n v="1466710358"/>
    <b v="0"/>
    <n v="21"/>
    <b v="1"/>
    <s v="theater/plays"/>
    <x v="2507"/>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x v="2508"/>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x v="3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x v="991"/>
    <n v="70.568181818181813"/>
    <x v="1"/>
    <x v="6"/>
  </r>
  <r>
    <n v="3415"/>
    <s v="Balm in Gilead at Columbia"/>
    <s v="We are raising funds to allow for enhanced scenic, costume, and lighting design. Every dollar helps!"/>
    <n v="200"/>
    <n v="200"/>
    <x v="0"/>
    <x v="0"/>
    <s v="USD"/>
    <n v="1460935800"/>
    <n v="1459999656"/>
    <b v="0"/>
    <n v="9"/>
    <b v="1"/>
    <s v="theater/plays"/>
    <x v="3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n v="63.695652173913047"/>
    <x v="1"/>
    <x v="6"/>
  </r>
  <r>
    <n v="3420"/>
    <s v="Rounds. Set design campaign."/>
    <s v="A powerful and urgent tale of the first line of defence for the NHS. Based on true stories from junior doctors."/>
    <n v="700"/>
    <n v="966"/>
    <x v="0"/>
    <x v="1"/>
    <s v="GBP"/>
    <n v="1455408000"/>
    <n v="1454638202"/>
    <b v="0"/>
    <n v="34"/>
    <b v="1"/>
    <s v="theater/plays"/>
    <x v="2513"/>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n v="71.152173913043484"/>
    <x v="1"/>
    <x v="6"/>
  </r>
  <r>
    <n v="3423"/>
    <s v="And That's How The Story Goes"/>
    <s v="Forest Hills Eastern's Student Run Show 2015. Our goal is to present a professional quality show on a budget."/>
    <n v="250"/>
    <n v="350"/>
    <x v="0"/>
    <x v="0"/>
    <s v="USD"/>
    <n v="1429912341"/>
    <n v="1427320341"/>
    <b v="0"/>
    <n v="10"/>
    <b v="1"/>
    <s v="theater/plays"/>
    <x v="2515"/>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x v="2516"/>
    <n v="297.02980769230766"/>
    <x v="1"/>
    <x v="6"/>
  </r>
  <r>
    <n v="3426"/>
    <s v="Holocene"/>
    <s v="Part ghost story, part cautionary tale, Holocene is a play about the end of our world, and the beginning of another."/>
    <n v="3750"/>
    <n v="4055"/>
    <x v="0"/>
    <x v="0"/>
    <s v="USD"/>
    <n v="1411264800"/>
    <n v="1409620903"/>
    <b v="0"/>
    <n v="87"/>
    <b v="1"/>
    <s v="theater/plays"/>
    <x v="2517"/>
    <n v="46.609195402298852"/>
    <x v="1"/>
    <x v="6"/>
  </r>
  <r>
    <n v="3427"/>
    <s v="We Were Kings"/>
    <s v="A new play developed in collaboration with graduating theatre makers, premiering at the Edinburgh Fringe Festival 2014."/>
    <n v="1500"/>
    <n v="1500"/>
    <x v="0"/>
    <x v="1"/>
    <s v="GBP"/>
    <n v="1404314952"/>
    <n v="1401722952"/>
    <b v="0"/>
    <n v="29"/>
    <b v="1"/>
    <s v="theater/plays"/>
    <x v="3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x v="251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38095238095241"/>
    <x v="1"/>
    <x v="6"/>
  </r>
  <r>
    <n v="3432"/>
    <s v="Love Letters"/>
    <s v="Bare Theatre stages A.R. Gurney's Pulitzer Finalist script about a relationship spanning a lifetime and long distance."/>
    <n v="2000"/>
    <n v="2193"/>
    <x v="0"/>
    <x v="0"/>
    <s v="USD"/>
    <n v="1454709600"/>
    <n v="1452520614"/>
    <b v="0"/>
    <n v="42"/>
    <b v="1"/>
    <s v="theater/plays"/>
    <x v="2519"/>
    <n v="52.214285714285715"/>
    <x v="1"/>
    <x v="6"/>
  </r>
  <r>
    <n v="3433"/>
    <s v="The Dybbuk"/>
    <s v="death&amp;pretzels presents their first Chicago based project:_x000a_The Dybbuk by S. Ansky"/>
    <n v="9500"/>
    <n v="9525"/>
    <x v="0"/>
    <x v="0"/>
    <s v="USD"/>
    <n v="1402974000"/>
    <n v="1400290255"/>
    <b v="0"/>
    <n v="71"/>
    <b v="1"/>
    <s v="theater/plays"/>
    <x v="252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x v="1442"/>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66666666666671"/>
    <x v="1"/>
    <x v="6"/>
  </r>
  <r>
    <n v="3438"/>
    <s v="KLIPPIES"/>
    <s v="Klippies is the debut play from Johannesburg-born writer Jessica SiÃ¢n, premiering at the Southwark Playhouse, London in May 2015."/>
    <n v="2500"/>
    <n v="2605"/>
    <x v="0"/>
    <x v="1"/>
    <s v="GBP"/>
    <n v="1430600400"/>
    <n v="1428358567"/>
    <b v="0"/>
    <n v="14"/>
    <b v="1"/>
    <s v="theater/plays"/>
    <x v="1243"/>
    <n v="186.07142857142858"/>
    <x v="1"/>
    <x v="6"/>
  </r>
  <r>
    <n v="3439"/>
    <s v="Cirque Inspired Alice's Adventures in Wonderland"/>
    <s v="Help a small theater produce an original adaptation of Lewis Carroll's classic story."/>
    <n v="1200"/>
    <n v="1616.14"/>
    <x v="0"/>
    <x v="0"/>
    <s v="USD"/>
    <n v="1453179540"/>
    <n v="1452030730"/>
    <b v="0"/>
    <n v="18"/>
    <b v="1"/>
    <s v="theater/plays"/>
    <x v="2522"/>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x v="2523"/>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x v="3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n v="43.35"/>
    <x v="1"/>
    <x v="6"/>
  </r>
  <r>
    <n v="3445"/>
    <s v="Axon Theatre - First Project (Phase 1)"/>
    <s v="Rehearsal &amp; development of our first project as Axon Theatre: &quot;The Star-Spangled Girl&quot; in South Wales."/>
    <n v="2000"/>
    <n v="2000"/>
    <x v="0"/>
    <x v="1"/>
    <s v="GBP"/>
    <n v="1445604236"/>
    <n v="1443185036"/>
    <b v="0"/>
    <n v="31"/>
    <b v="1"/>
    <s v="theater/plays"/>
    <x v="3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n v="43.28"/>
    <x v="1"/>
    <x v="6"/>
  </r>
  <r>
    <n v="3447"/>
    <s v="The Vagabond Halfback"/>
    <s v="&quot;He was a poet, a vagrant, a philosopher, a lady's man and a hard drinker&quot;"/>
    <n v="1000"/>
    <n v="1078"/>
    <x v="0"/>
    <x v="0"/>
    <s v="USD"/>
    <n v="1458332412"/>
    <n v="1454448012"/>
    <b v="0"/>
    <n v="14"/>
    <b v="1"/>
    <s v="theater/plays"/>
    <x v="2526"/>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x v="252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n v="68.25"/>
    <x v="1"/>
    <x v="6"/>
  </r>
  <r>
    <n v="3450"/>
    <s v="The Beautiful House"/>
    <s v="The Beautiful House' is a story of modern mummification and the present day post-humanist crisis in our relationship with death."/>
    <n v="500"/>
    <n v="760"/>
    <x v="0"/>
    <x v="1"/>
    <s v="GBP"/>
    <n v="1427990071"/>
    <n v="1422809671"/>
    <b v="0"/>
    <n v="39"/>
    <b v="1"/>
    <s v="theater/plays"/>
    <x v="1710"/>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x v="2529"/>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x v="253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x v="2533"/>
    <n v="358.6875"/>
    <x v="1"/>
    <x v="6"/>
  </r>
  <r>
    <n v="3457"/>
    <s v="The Impossible Adventures Of Supernova Jones"/>
    <s v="Robots, Space Battles, Mystery, and Intrigue. Nothing is Impossible..."/>
    <n v="2000"/>
    <n v="2804"/>
    <x v="0"/>
    <x v="0"/>
    <s v="USD"/>
    <n v="1423720740"/>
    <n v="1421081857"/>
    <b v="0"/>
    <n v="55"/>
    <b v="1"/>
    <s v="theater/plays"/>
    <x v="2534"/>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x v="2535"/>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n v="17.527777777777779"/>
    <x v="1"/>
    <x v="6"/>
  </r>
  <r>
    <n v="3460"/>
    <s v="Pushers"/>
    <s v="'Pushers' is an exciting new play and the first project for brand new theatre company, Ain't Got No Home Productions."/>
    <n v="500"/>
    <n v="950"/>
    <x v="0"/>
    <x v="1"/>
    <s v="GBP"/>
    <n v="1408106352"/>
    <n v="1406896752"/>
    <b v="0"/>
    <n v="19"/>
    <b v="1"/>
    <s v="theater/plays"/>
    <x v="2537"/>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x v="2539"/>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x v="2541"/>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x v="2542"/>
    <n v="72.950819672131146"/>
    <x v="1"/>
    <x v="6"/>
  </r>
  <r>
    <n v="3467"/>
    <s v="Venus in Fur, Los Angeles."/>
    <s v="Venus in Fur, By David Ives."/>
    <n v="3000"/>
    <n v="3030"/>
    <x v="0"/>
    <x v="0"/>
    <s v="USD"/>
    <n v="1426864032"/>
    <n v="1424275632"/>
    <b v="0"/>
    <n v="47"/>
    <b v="1"/>
    <s v="theater/plays"/>
    <x v="50"/>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n v="50.396825396825399"/>
    <x v="1"/>
    <x v="6"/>
  </r>
  <r>
    <n v="3470"/>
    <s v="She Kills Monsters"/>
    <s v="The New Artist's Circle is a theatre company dedicated to bringing the arts to young people."/>
    <n v="250"/>
    <n v="375"/>
    <x v="0"/>
    <x v="0"/>
    <s v="USD"/>
    <n v="1468618680"/>
    <n v="1465345902"/>
    <b v="0"/>
    <n v="9"/>
    <b v="1"/>
    <s v="theater/plays"/>
    <x v="2111"/>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x v="254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x v="3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x v="50"/>
    <n v="51.794871794871796"/>
    <x v="1"/>
    <x v="6"/>
  </r>
  <r>
    <n v="3475"/>
    <s v="Score"/>
    <s v="Score is a musical play inspired by true stories of parents who have recovered from addiction and regained their children."/>
    <n v="300"/>
    <n v="340"/>
    <x v="0"/>
    <x v="1"/>
    <s v="GBP"/>
    <n v="1414972800"/>
    <n v="1412629704"/>
    <b v="0"/>
    <n v="17"/>
    <b v="1"/>
    <s v="theater/plays"/>
    <x v="1614"/>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6"/>
  </r>
  <r>
    <n v="3477"/>
    <s v="PCSF's Biannual 24-Hour Play Festival"/>
    <s v="8 ten-minute plays, written, directed, rehearsed, and fully produced in only 24 hours! Are we crazy? You bet we are!"/>
    <n v="1800"/>
    <n v="2076"/>
    <x v="0"/>
    <x v="0"/>
    <s v="USD"/>
    <n v="1431831600"/>
    <n v="1430761243"/>
    <b v="0"/>
    <n v="39"/>
    <b v="1"/>
    <s v="theater/plays"/>
    <x v="1288"/>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x v="2547"/>
    <n v="39.596491228070178"/>
    <x v="1"/>
    <x v="6"/>
  </r>
  <r>
    <n v="3479"/>
    <s v="Civil Rogues"/>
    <s v="A new comedy about what happened to a band of foolhardy actors when the Puritans closed the theatres in the 1640s."/>
    <n v="1500"/>
    <n v="1918"/>
    <x v="0"/>
    <x v="1"/>
    <s v="GBP"/>
    <n v="1403382680"/>
    <n v="1400790680"/>
    <b v="0"/>
    <n v="56"/>
    <b v="1"/>
    <s v="theater/plays"/>
    <x v="254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x v="2395"/>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x v="2550"/>
    <n v="51.875"/>
    <x v="1"/>
    <x v="6"/>
  </r>
  <r>
    <n v="3483"/>
    <s v="The Faculty Lounge"/>
    <s v="Join 5 high school teachers in the lounge of every high school in America.  Hear what they never say in the classroom."/>
    <n v="3350"/>
    <n v="5358"/>
    <x v="0"/>
    <x v="0"/>
    <s v="USD"/>
    <n v="1404403381"/>
    <n v="1401811381"/>
    <b v="0"/>
    <n v="133"/>
    <b v="1"/>
    <s v="theater/plays"/>
    <x v="2551"/>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x v="2552"/>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x v="92"/>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x v="3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x v="255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x v="255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x v="26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x v="1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x v="2562"/>
    <n v="136"/>
    <x v="1"/>
    <x v="6"/>
  </r>
  <r>
    <n v="3503"/>
    <s v="Tarantella"/>
    <s v="A group of Sicilian immigrants in New York struggle to deal with conflict from both within the family and from without."/>
    <n v="2500"/>
    <n v="2689"/>
    <x v="0"/>
    <x v="1"/>
    <s v="GBP"/>
    <n v="1469359728"/>
    <n v="1466767728"/>
    <b v="0"/>
    <n v="38"/>
    <b v="1"/>
    <s v="theater/plays"/>
    <x v="2563"/>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n v="105"/>
    <x v="1"/>
    <x v="6"/>
  </r>
  <r>
    <n v="3507"/>
    <s v="The Chameleon Fools Theatre Troupe Project"/>
    <s v="Please help our troupe bring our first project from planning to reality! Join us on one exciting ride!"/>
    <n v="10000"/>
    <n v="10440"/>
    <x v="0"/>
    <x v="0"/>
    <s v="USD"/>
    <n v="1464732537"/>
    <n v="1462140537"/>
    <b v="0"/>
    <n v="72"/>
    <b v="1"/>
    <s v="theater/plays"/>
    <x v="2565"/>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x v="223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n v="60.333333333333336"/>
    <x v="1"/>
    <x v="6"/>
  </r>
  <r>
    <n v="3511"/>
    <s v="Silent Planet"/>
    <s v="The world premiere of the first full-length play by Eve Leigh, at the intimate Finborough Theatre in London."/>
    <n v="1500"/>
    <n v="1518"/>
    <x v="0"/>
    <x v="1"/>
    <s v="GBP"/>
    <n v="1415385000"/>
    <n v="1413406695"/>
    <b v="0"/>
    <n v="19"/>
    <b v="1"/>
    <s v="theater/plays"/>
    <x v="2568"/>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x v="3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n v="55"/>
    <x v="1"/>
    <x v="6"/>
  </r>
  <r>
    <n v="3515"/>
    <s v="Twelfth Night by William Shakespeare"/>
    <s v="We are casting an all-inclusive production of Shakespeare's Twelfth Night in a non-traditional performance space."/>
    <n v="3000"/>
    <n v="3080"/>
    <x v="0"/>
    <x v="0"/>
    <s v="USD"/>
    <n v="1433097171"/>
    <n v="1430505171"/>
    <b v="0"/>
    <n v="46"/>
    <b v="1"/>
    <s v="theater/plays"/>
    <x v="2570"/>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x v="3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x v="3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x v="2571"/>
    <n v="50.020909090909093"/>
    <x v="1"/>
    <x v="6"/>
  </r>
  <r>
    <n v="3519"/>
    <s v="Bookstory"/>
    <s v="Bookstory is a tiny puppet musical with some very big ideas that tells the story of the story in the digital age"/>
    <n v="2000"/>
    <n v="2027"/>
    <x v="0"/>
    <x v="1"/>
    <s v="GBP"/>
    <n v="1425478950"/>
    <n v="1422886950"/>
    <b v="0"/>
    <n v="28"/>
    <b v="1"/>
    <s v="theater/plays"/>
    <x v="40"/>
    <n v="72.392857142857139"/>
    <x v="1"/>
    <x v="6"/>
  </r>
  <r>
    <n v="3520"/>
    <s v="Protocols"/>
    <s v="Help us to bring &quot;Protocols&quot; at the 2015 Camden Fringe. The most controversial play of the year."/>
    <n v="2000"/>
    <n v="2015"/>
    <x v="0"/>
    <x v="1"/>
    <s v="GBP"/>
    <n v="1441547220"/>
    <n v="1439322412"/>
    <b v="0"/>
    <n v="21"/>
    <b v="1"/>
    <s v="theater/plays"/>
    <x v="1266"/>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29411764705884"/>
    <x v="1"/>
    <x v="6"/>
  </r>
  <r>
    <n v="3523"/>
    <s v="Magnificence"/>
    <s v="An old play about our world. Set in 1970s England, Magnificence is a gut-wrenching story of radicalisation, idealism and pity."/>
    <n v="4000"/>
    <n v="4546"/>
    <x v="0"/>
    <x v="1"/>
    <s v="GBP"/>
    <n v="1474844400"/>
    <n v="1469871148"/>
    <b v="0"/>
    <n v="80"/>
    <b v="1"/>
    <s v="theater/plays"/>
    <x v="2573"/>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x v="2574"/>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x v="607"/>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x v="31"/>
    <n v="125"/>
    <x v="1"/>
    <x v="6"/>
  </r>
  <r>
    <n v="3531"/>
    <s v="The Reinvention of Lily Johnson"/>
    <s v="A political comedy for a crazy election year"/>
    <n v="1000"/>
    <n v="1280"/>
    <x v="0"/>
    <x v="0"/>
    <s v="USD"/>
    <n v="1467301334"/>
    <n v="1464709334"/>
    <b v="0"/>
    <n v="26"/>
    <b v="1"/>
    <s v="theater/plays"/>
    <x v="602"/>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x v="2578"/>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n v="78.875"/>
    <x v="1"/>
    <x v="6"/>
  </r>
  <r>
    <n v="3534"/>
    <s v="Night of Ashes"/>
    <s v="A Theatrical Prequel to Hell's Rebels, the current Pathfinder Adventure Path from Paizo Publishing"/>
    <n v="5000"/>
    <n v="7810"/>
    <x v="0"/>
    <x v="0"/>
    <s v="USD"/>
    <n v="1443711623"/>
    <n v="1440687623"/>
    <b v="0"/>
    <n v="204"/>
    <b v="1"/>
    <s v="theater/plays"/>
    <x v="2579"/>
    <n v="38.284313725490193"/>
    <x v="1"/>
    <x v="6"/>
  </r>
  <r>
    <n v="3535"/>
    <s v="Twelve Angry Women"/>
    <s v="On the 60th anniversary of Twelve Angry Men, 12 female writers create 12 short pieces about what makes them angry."/>
    <n v="2000"/>
    <n v="2063"/>
    <x v="0"/>
    <x v="1"/>
    <s v="GBP"/>
    <n v="1443808800"/>
    <n v="1441120910"/>
    <b v="0"/>
    <n v="46"/>
    <b v="1"/>
    <s v="theater/plays"/>
    <x v="2580"/>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n v="30.951807228915662"/>
    <x v="1"/>
    <x v="6"/>
  </r>
  <r>
    <n v="3539"/>
    <s v="Chokehold"/>
    <s v="A searing new play that takes  an unflinching look at the terrible costs of police shootings in the African American community."/>
    <n v="600"/>
    <n v="718"/>
    <x v="0"/>
    <x v="0"/>
    <s v="USD"/>
    <n v="1473358122"/>
    <n v="1471543722"/>
    <b v="0"/>
    <n v="13"/>
    <b v="1"/>
    <s v="theater/plays"/>
    <x v="2583"/>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x v="2584"/>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6"/>
  </r>
  <r>
    <n v="3542"/>
    <s v="Gifts of War"/>
    <s v="Ancient Greece. Giddy, champagne soaked debauchery celebrating the Trojan War's end leads to a shocking and deadly surprise."/>
    <n v="5500"/>
    <n v="5623"/>
    <x v="0"/>
    <x v="0"/>
    <s v="USD"/>
    <n v="1410099822"/>
    <n v="1404915822"/>
    <b v="0"/>
    <n v="85"/>
    <b v="1"/>
    <s v="theater/plays"/>
    <x v="2585"/>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n v="54.137931034482762"/>
    <x v="1"/>
    <x v="6"/>
  </r>
  <r>
    <n v="3544"/>
    <s v="Gruoch, or Lady Macbeth"/>
    <s v="Death &amp; Pretzels presents the world premiere of Paul Pasulka's Gruoch, or Lady Macbeth"/>
    <n v="2500"/>
    <n v="2500"/>
    <x v="0"/>
    <x v="0"/>
    <s v="USD"/>
    <n v="1425758257"/>
    <n v="1423166257"/>
    <b v="0"/>
    <n v="24"/>
    <b v="1"/>
    <s v="theater/plays"/>
    <x v="3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x v="2588"/>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x v="607"/>
    <n v="24.285714285714285"/>
    <x v="1"/>
    <x v="6"/>
  </r>
  <r>
    <n v="3550"/>
    <s v="MOONFACE"/>
    <s v="MOONFACE explores the formative f***k-ups of adolescence. Fresh, incisive new writing. Monologue, movement and striking naturalism."/>
    <n v="2500"/>
    <n v="2620"/>
    <x v="0"/>
    <x v="1"/>
    <s v="GBP"/>
    <n v="1462224398"/>
    <n v="1459632398"/>
    <b v="0"/>
    <n v="64"/>
    <b v="1"/>
    <s v="theater/plays"/>
    <x v="213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x v="2118"/>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6"/>
  </r>
  <r>
    <n v="3553"/>
    <s v="Coming Home"/>
    <s v="Professional actors bring to life the true stories of 5 African-Americans struggling with mental health and their search for healing."/>
    <n v="5500"/>
    <n v="5845"/>
    <x v="0"/>
    <x v="0"/>
    <s v="USD"/>
    <n v="1439337600"/>
    <n v="1436575280"/>
    <b v="0"/>
    <n v="104"/>
    <b v="1"/>
    <s v="theater/plays"/>
    <x v="2589"/>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x v="2590"/>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x v="2419"/>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x v="2591"/>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x v="2592"/>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x v="2593"/>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n v="21.098000000000003"/>
    <x v="1"/>
    <x v="6"/>
  </r>
  <r>
    <n v="3564"/>
    <s v="The Pillowman Aberdeen"/>
    <s v="Multi Award-Winng play THE PILLOWMAN coming to the Arts Centre Theatre, Aberdeen"/>
    <n v="1000"/>
    <n v="1005"/>
    <x v="0"/>
    <x v="1"/>
    <s v="GBP"/>
    <n v="1444060800"/>
    <n v="1440082649"/>
    <b v="0"/>
    <n v="17"/>
    <b v="1"/>
    <s v="theater/plays"/>
    <x v="10"/>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x v="2598"/>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n v="122.53658536585365"/>
    <x v="1"/>
    <x v="6"/>
  </r>
  <r>
    <n v="3570"/>
    <s v="The Lower Depths"/>
    <s v="Theatre Machine presents an all-new adaptation of Maxim Gorky's classic of Russian theatre, The Lower Depths."/>
    <n v="2000"/>
    <n v="2287"/>
    <x v="0"/>
    <x v="0"/>
    <s v="USD"/>
    <n v="1420009200"/>
    <n v="1417593483"/>
    <b v="0"/>
    <n v="26"/>
    <b v="1"/>
    <s v="theater/plays"/>
    <x v="2600"/>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x v="2601"/>
    <n v="73.239999999999995"/>
    <x v="1"/>
    <x v="6"/>
  </r>
  <r>
    <n v="3572"/>
    <s v="Monster"/>
    <s v="A darkly comic one woman show by Abram Rooney as part of The Camden Fringe 2015."/>
    <n v="500"/>
    <n v="500"/>
    <x v="0"/>
    <x v="1"/>
    <s v="GBP"/>
    <n v="1434894082"/>
    <n v="1432302082"/>
    <b v="0"/>
    <n v="9"/>
    <b v="1"/>
    <s v="theater/plays"/>
    <x v="31"/>
    <n v="55.555555555555557"/>
    <x v="1"/>
    <x v="6"/>
  </r>
  <r>
    <n v="3573"/>
    <s v="Licensed To Ill"/>
    <s v="London based theatre makers collaborating to create a new show about the history of HipHop."/>
    <n v="3000"/>
    <n v="3084"/>
    <x v="0"/>
    <x v="1"/>
    <s v="GBP"/>
    <n v="1415440846"/>
    <n v="1412845246"/>
    <b v="0"/>
    <n v="78"/>
    <b v="1"/>
    <s v="theater/plays"/>
    <x v="2602"/>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x v="31"/>
    <n v="20"/>
    <x v="1"/>
    <x v="6"/>
  </r>
  <r>
    <n v="3577"/>
    <s v="The Laramie Project in Utah County"/>
    <s v="Our goal is to bring this story of one town's processing of tragedy and their own community identity to Utah County."/>
    <n v="600"/>
    <n v="780"/>
    <x v="0"/>
    <x v="0"/>
    <s v="USD"/>
    <n v="1430029680"/>
    <n v="1427741583"/>
    <b v="0"/>
    <n v="27"/>
    <b v="1"/>
    <s v="theater/plays"/>
    <x v="2129"/>
    <n v="28.888888888888889"/>
    <x v="1"/>
    <x v="6"/>
  </r>
  <r>
    <n v="3578"/>
    <s v="Home"/>
    <s v="An unsparing, slightly surreal look at the effects of the private rented sector on two young women. Based on real events."/>
    <n v="1500"/>
    <n v="1500.2"/>
    <x v="0"/>
    <x v="1"/>
    <s v="GBP"/>
    <n v="1462037777"/>
    <n v="1459445777"/>
    <b v="0"/>
    <n v="37"/>
    <b v="1"/>
    <s v="theater/plays"/>
    <x v="2605"/>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4285714285715"/>
    <x v="1"/>
    <x v="6"/>
  </r>
  <r>
    <n v="3580"/>
    <s v="Annabel Lost"/>
    <s v="Annabel Lost combines visual art and performance poetry to tell the story of two orphaned refugees, Quetzal and Rhime."/>
    <n v="900"/>
    <n v="1025"/>
    <x v="0"/>
    <x v="0"/>
    <s v="USD"/>
    <n v="1425185940"/>
    <n v="1421900022"/>
    <b v="0"/>
    <n v="27"/>
    <b v="1"/>
    <s v="theater/plays"/>
    <x v="2606"/>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3333333333336"/>
    <x v="1"/>
    <x v="6"/>
  </r>
  <r>
    <n v="3582"/>
    <s v="REALLY REALLY"/>
    <s v="A contemporary American play touching on the scorching realities of growing up in the Millennial generation."/>
    <n v="1000"/>
    <n v="2870"/>
    <x v="0"/>
    <x v="0"/>
    <s v="USD"/>
    <n v="1459822682"/>
    <n v="1458613082"/>
    <b v="0"/>
    <n v="49"/>
    <b v="1"/>
    <s v="theater/plays"/>
    <x v="260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x v="2508"/>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n v="30.9375"/>
    <x v="1"/>
    <x v="6"/>
  </r>
  <r>
    <n v="3585"/>
    <s v="The Lost Boy (a play)"/>
    <s v="The world premiere of a play, a true story about love, loss, and a man reaching back in time as the only way to move forward."/>
    <n v="3400"/>
    <n v="4050"/>
    <x v="0"/>
    <x v="0"/>
    <s v="USD"/>
    <n v="1419181890"/>
    <n v="1416589890"/>
    <b v="0"/>
    <n v="23"/>
    <b v="1"/>
    <s v="theater/plays"/>
    <x v="2608"/>
    <n v="176.08695652173913"/>
    <x v="1"/>
    <x v="6"/>
  </r>
  <r>
    <n v="3586"/>
    <s v="Actors &amp; Musicians who are Blind or Autistic"/>
    <s v="See Theatre In A New Light"/>
    <n v="7500"/>
    <n v="8207"/>
    <x v="0"/>
    <x v="0"/>
    <s v="USD"/>
    <n v="1474649070"/>
    <n v="1469465070"/>
    <b v="0"/>
    <n v="54"/>
    <b v="1"/>
    <s v="theater/plays"/>
    <x v="26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x v="2610"/>
    <n v="22.607142857142858"/>
    <x v="1"/>
    <x v="6"/>
  </r>
  <r>
    <n v="3588"/>
    <s v="MENTAL Play short-tour 2015!"/>
    <s v="Touring the fast-paced, playful and poignant story of three twenty-somethings in a mental-health support group."/>
    <n v="200"/>
    <n v="201"/>
    <x v="0"/>
    <x v="1"/>
    <s v="GBP"/>
    <n v="1430348400"/>
    <n v="1428436410"/>
    <b v="0"/>
    <n v="11"/>
    <b v="1"/>
    <s v="theater/plays"/>
    <x v="10"/>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x v="2611"/>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x v="2612"/>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x v="2614"/>
    <n v="55.972222222222221"/>
    <x v="1"/>
    <x v="6"/>
  </r>
  <r>
    <n v="3595"/>
    <s v="The Flu Season"/>
    <s v="A new theatre company staging Will Eno's The Flu Season in Seattle"/>
    <n v="2600"/>
    <n v="3081"/>
    <x v="0"/>
    <x v="0"/>
    <s v="USD"/>
    <n v="1426229940"/>
    <n v="1423959123"/>
    <b v="0"/>
    <n v="62"/>
    <b v="1"/>
    <s v="theater/plays"/>
    <x v="23"/>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x v="2615"/>
    <n v="79"/>
    <x v="1"/>
    <x v="6"/>
  </r>
  <r>
    <n v="3597"/>
    <s v="Akvavit Theatre presents NOTHING OF ME by Arne Lygre"/>
    <s v="&quot;I think that I have my own will. I can stop this, I tell myself. But it's not true.&quot;"/>
    <n v="2500"/>
    <n v="2565"/>
    <x v="0"/>
    <x v="0"/>
    <s v="USD"/>
    <n v="1456984740"/>
    <n v="1455717790"/>
    <b v="0"/>
    <n v="33"/>
    <b v="1"/>
    <s v="theater/plays"/>
    <x v="946"/>
    <n v="77.727272727272734"/>
    <x v="1"/>
    <x v="6"/>
  </r>
  <r>
    <n v="3598"/>
    <s v="Cinderella"/>
    <s v="River City Theatre Company needs your support as we embark on our thirteenth production, CINDERELLA!"/>
    <n v="1000"/>
    <n v="1101"/>
    <x v="0"/>
    <x v="0"/>
    <s v="USD"/>
    <n v="1409720340"/>
    <n v="1408129822"/>
    <b v="0"/>
    <n v="27"/>
    <b v="1"/>
    <s v="theater/plays"/>
    <x v="2616"/>
    <n v="40.777777777777779"/>
    <x v="1"/>
    <x v="6"/>
  </r>
  <r>
    <n v="3599"/>
    <s v="Promised Land"/>
    <s v="Help Chrysalis get this production off the ground!  An original play, we only need $500 to get this production on its feet!"/>
    <n v="500"/>
    <n v="1010"/>
    <x v="0"/>
    <x v="0"/>
    <s v="USD"/>
    <n v="1440892800"/>
    <n v="1438715077"/>
    <b v="0"/>
    <n v="17"/>
    <b v="1"/>
    <s v="theater/plays"/>
    <x v="2539"/>
    <n v="59.411764705882355"/>
    <x v="1"/>
    <x v="6"/>
  </r>
  <r>
    <n v="3600"/>
    <s v="Pariah"/>
    <s v="The First Play From The Man Who Brought You The Black James Bond!"/>
    <n v="10"/>
    <n v="13"/>
    <x v="0"/>
    <x v="0"/>
    <s v="USD"/>
    <n v="1476390164"/>
    <n v="1473970964"/>
    <b v="0"/>
    <n v="4"/>
    <b v="1"/>
    <s v="theater/plays"/>
    <x v="2129"/>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x v="2469"/>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x v="2617"/>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n v="61.0625"/>
    <x v="1"/>
    <x v="6"/>
  </r>
  <r>
    <n v="3607"/>
    <s v="E15 at The Pleasance and CPT"/>
    <s v="'E15' is a verbatim project that looks at the story of the Focus E15 Campaign"/>
    <n v="550"/>
    <n v="580"/>
    <x v="0"/>
    <x v="1"/>
    <s v="GBP"/>
    <n v="1450137600"/>
    <n v="1448924882"/>
    <b v="0"/>
    <n v="20"/>
    <b v="1"/>
    <s v="theater/plays"/>
    <x v="2620"/>
    <n v="29"/>
    <x v="1"/>
    <x v="6"/>
  </r>
  <r>
    <n v="3608"/>
    <s v="Petrification"/>
    <s v="Help us get the show on the road! Petrification is a new play about home, memory and identity and we need your help to tour."/>
    <n v="800"/>
    <n v="800"/>
    <x v="0"/>
    <x v="1"/>
    <s v="GBP"/>
    <n v="1466172000"/>
    <n v="1463418090"/>
    <b v="0"/>
    <n v="27"/>
    <b v="1"/>
    <s v="theater/plays"/>
    <x v="3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x v="262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x v="1627"/>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x v="2623"/>
    <n v="126.66666666666667"/>
    <x v="1"/>
    <x v="6"/>
  </r>
  <r>
    <n v="3613"/>
    <s v="HIS NAME IS ARTHUR HOLMBERG"/>
    <s v="a woman walks into a bar except she looks like a man and no one's serving drinks. one night only"/>
    <n v="1250"/>
    <n v="1250"/>
    <x v="0"/>
    <x v="0"/>
    <s v="USD"/>
    <n v="1403964574"/>
    <n v="1401372574"/>
    <b v="0"/>
    <n v="20"/>
    <b v="1"/>
    <s v="theater/plays"/>
    <x v="31"/>
    <n v="62.5"/>
    <x v="1"/>
    <x v="6"/>
  </r>
  <r>
    <n v="3614"/>
    <s v="Gruesome Playground Injuries"/>
    <s v="A production of &quot;Gruesome Playground Injuries&quot; by Rajiv Joseph July 24th-August 9th at The Bakery in Denver, CO."/>
    <n v="2500"/>
    <n v="2520"/>
    <x v="0"/>
    <x v="0"/>
    <s v="USD"/>
    <n v="1434675616"/>
    <n v="1432083616"/>
    <b v="0"/>
    <n v="71"/>
    <b v="1"/>
    <s v="theater/plays"/>
    <x v="2624"/>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x v="50"/>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x v="1246"/>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n v="56.065989847715734"/>
    <x v="1"/>
    <x v="6"/>
  </r>
  <r>
    <n v="3621"/>
    <s v="EverScape"/>
    <s v="Bare Theatre and Sonorous Road collaborate on the NC debut of  Allan Maule's gamer fantasy play that was extended in New York."/>
    <n v="3000"/>
    <n v="3292"/>
    <x v="0"/>
    <x v="0"/>
    <s v="USD"/>
    <n v="1475269200"/>
    <n v="1473200844"/>
    <b v="0"/>
    <n v="70"/>
    <b v="1"/>
    <s v="theater/plays"/>
    <x v="2627"/>
    <n v="47.028571428571432"/>
    <x v="1"/>
    <x v="6"/>
  </r>
  <r>
    <n v="3622"/>
    <s v="Shakespeare's Pericles, Prince of Tyre"/>
    <s v="5 actors. 39 characters. 1 epic adventure. Presented by the Cradle Theatre Company."/>
    <n v="1000"/>
    <n v="1000.99"/>
    <x v="0"/>
    <x v="0"/>
    <s v="USD"/>
    <n v="1411874580"/>
    <n v="1409030371"/>
    <b v="0"/>
    <n v="21"/>
    <b v="1"/>
    <s v="theater/plays"/>
    <x v="2628"/>
    <n v="47.666190476190479"/>
    <x v="1"/>
    <x v="6"/>
  </r>
  <r>
    <n v="3623"/>
    <s v="Since I've Been Here"/>
    <s v="An original play exploring the complications of romantic relationships in all forms."/>
    <n v="2500"/>
    <n v="3000"/>
    <x v="0"/>
    <x v="0"/>
    <s v="USD"/>
    <n v="1406358000"/>
    <n v="1404841270"/>
    <b v="0"/>
    <n v="34"/>
    <b v="1"/>
    <s v="theater/plays"/>
    <x v="43"/>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x v="241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x v="3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x v="109"/>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x v="108"/>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x v="143"/>
    <n v="100"/>
    <x v="1"/>
    <x v="40"/>
  </r>
  <r>
    <n v="3633"/>
    <s v="SMOKEY AND THE BANDIT: THE MUSICAL"/>
    <s v="SMOKEY AND THE BANDIT: THE MUSICAL_x000a_The classic film, characters and music you love, on stage, LIVE!"/>
    <n v="5000"/>
    <n v="1762"/>
    <x v="2"/>
    <x v="0"/>
    <s v="USD"/>
    <n v="1479517200"/>
    <n v="1475765867"/>
    <b v="0"/>
    <n v="31"/>
    <b v="0"/>
    <s v="theater/musical"/>
    <x v="2632"/>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x v="2633"/>
    <n v="176.94444444444446"/>
    <x v="1"/>
    <x v="40"/>
  </r>
  <r>
    <n v="3635"/>
    <s v="Mary's Son"/>
    <s v="Mary's Son is a pop opera about Jesus and the hope he brings to all people."/>
    <n v="3500"/>
    <n v="1276"/>
    <x v="2"/>
    <x v="0"/>
    <s v="USD"/>
    <n v="1461186676"/>
    <n v="1458594676"/>
    <b v="0"/>
    <n v="10"/>
    <b v="0"/>
    <s v="theater/musical"/>
    <x v="2634"/>
    <n v="127.6"/>
    <x v="1"/>
    <x v="40"/>
  </r>
  <r>
    <n v="3636"/>
    <s v="The Brother's of B-Block"/>
    <s v="The Brotherâ€™s of B-block is a musical play. A new take on &quot;OZ&quot; _x000a_The Wizard of OZ meets HBO's OZ."/>
    <n v="150000"/>
    <n v="0"/>
    <x v="2"/>
    <x v="0"/>
    <s v="USD"/>
    <n v="1442248829"/>
    <n v="1439224829"/>
    <b v="0"/>
    <n v="0"/>
    <b v="0"/>
    <s v="theater/musical"/>
    <x v="109"/>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x v="2635"/>
    <n v="66.142857142857139"/>
    <x v="1"/>
    <x v="40"/>
  </r>
  <r>
    <n v="3638"/>
    <s v="Project Hedwig and the Angry Inch"/>
    <s v="A rock and roll journey that explores love, loss, redemption, duality and ascension."/>
    <n v="3300"/>
    <n v="216"/>
    <x v="2"/>
    <x v="5"/>
    <s v="CAD"/>
    <n v="1429456132"/>
    <n v="1424275732"/>
    <b v="0"/>
    <n v="2"/>
    <b v="0"/>
    <s v="theater/musical"/>
    <x v="2636"/>
    <n v="108"/>
    <x v="1"/>
    <x v="40"/>
  </r>
  <r>
    <n v="3639"/>
    <s v="POE!"/>
    <s v="POE is a tragicomic musical about the life and works of Edgar Poe, with Death as his therapist helping him find peace in the beyond."/>
    <n v="25000"/>
    <n v="1"/>
    <x v="2"/>
    <x v="0"/>
    <s v="USD"/>
    <n v="1475853060"/>
    <n v="1470672906"/>
    <b v="0"/>
    <n v="1"/>
    <b v="0"/>
    <s v="theater/musical"/>
    <x v="524"/>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e v="#DIV/0!"/>
    <x v="1"/>
    <x v="40"/>
  </r>
  <r>
    <n v="3642"/>
    <s v="My own musical"/>
    <s v="All the world's a stage..._x000a_It is my biggest dream to perform my own, selfcreated musical with lots of kids as big as I am able to."/>
    <n v="700"/>
    <n v="15"/>
    <x v="2"/>
    <x v="12"/>
    <s v="EUR"/>
    <n v="1448902800"/>
    <n v="1445369727"/>
    <b v="0"/>
    <n v="2"/>
    <b v="0"/>
    <s v="theater/musical"/>
    <x v="2637"/>
    <n v="7.5"/>
    <x v="1"/>
    <x v="40"/>
  </r>
  <r>
    <n v="3643"/>
    <s v="Puberty: The Musical"/>
    <s v="It feels like the first time. Like the very first time everyone's coming-of-age comes to the stage. Think 'Wicked', with bad acne."/>
    <n v="25000"/>
    <n v="0"/>
    <x v="2"/>
    <x v="0"/>
    <s v="USD"/>
    <n v="1447734439"/>
    <n v="1444274839"/>
    <b v="0"/>
    <n v="0"/>
    <b v="0"/>
    <s v="theater/musical"/>
    <x v="109"/>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x v="2638"/>
    <n v="68.416666666666671"/>
    <x v="1"/>
    <x v="40"/>
  </r>
  <r>
    <n v="3645"/>
    <s v="If the Shoe Fits"/>
    <s v="This new musical comedy empowers women and girls of all ages to be themselves in their shoes, whatever shoes they choose."/>
    <n v="1000"/>
    <n v="1"/>
    <x v="2"/>
    <x v="5"/>
    <s v="CAD"/>
    <n v="1479773838"/>
    <n v="1477178238"/>
    <b v="0"/>
    <n v="1"/>
    <b v="0"/>
    <s v="theater/musical"/>
    <x v="370"/>
    <n v="1"/>
    <x v="1"/>
    <x v="40"/>
  </r>
  <r>
    <n v="3646"/>
    <s v="Our Sacred Honor"/>
    <s v="Develop demo materials for new, true story of teen Revolutionary War heroes - for hybrid film/live stage musical"/>
    <n v="10000"/>
    <n v="481"/>
    <x v="2"/>
    <x v="0"/>
    <s v="USD"/>
    <n v="1434497400"/>
    <n v="1431770802"/>
    <b v="0"/>
    <n v="8"/>
    <b v="0"/>
    <s v="theater/musical"/>
    <x v="2639"/>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n v="15"/>
    <x v="1"/>
    <x v="40"/>
  </r>
  <r>
    <n v="3648"/>
    <s v="Moth Theater Lives"/>
    <s v="Help Moth Live! Support Moth and its artist collective to achieve its 2014/15 season."/>
    <n v="40000"/>
    <n v="40153"/>
    <x v="0"/>
    <x v="0"/>
    <s v="USD"/>
    <n v="1412492445"/>
    <n v="1409900445"/>
    <b v="0"/>
    <n v="73"/>
    <b v="1"/>
    <s v="theater/plays"/>
    <x v="264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x v="3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x v="264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x v="10"/>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x v="2643"/>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n v="110.75"/>
    <x v="1"/>
    <x v="6"/>
  </r>
  <r>
    <n v="3658"/>
    <s v="Mr. Marmalade"/>
    <s v="Life is hard when your own imaginary friend can't make time for you."/>
    <n v="1500"/>
    <n v="1510"/>
    <x v="0"/>
    <x v="0"/>
    <s v="USD"/>
    <n v="1404273540"/>
    <n v="1400272580"/>
    <b v="0"/>
    <n v="20"/>
    <b v="1"/>
    <s v="theater/plays"/>
    <x v="17"/>
    <n v="75.5"/>
    <x v="1"/>
    <x v="6"/>
  </r>
  <r>
    <n v="3659"/>
    <s v="Reality of Love Remix (Love in Disguise)"/>
    <s v="We want you to analyze while we dramatize if people who romanticize can recognize true love in a disguise."/>
    <n v="3000"/>
    <n v="3061"/>
    <x v="0"/>
    <x v="0"/>
    <s v="USD"/>
    <n v="1426775940"/>
    <n v="1424414350"/>
    <b v="0"/>
    <n v="13"/>
    <b v="1"/>
    <s v="theater/plays"/>
    <x v="2389"/>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6"/>
  </r>
  <r>
    <n v="3664"/>
    <s v="Cubs: an Original Work"/>
    <s v="An Original Short Play: two young women search for answers about sexuality, the history they are taught, and their animal instincts."/>
    <n v="800"/>
    <n v="875"/>
    <x v="0"/>
    <x v="0"/>
    <s v="USD"/>
    <n v="1466056689"/>
    <n v="1464847089"/>
    <b v="0"/>
    <n v="19"/>
    <b v="1"/>
    <s v="theater/plays"/>
    <x v="2647"/>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n v="51"/>
    <x v="1"/>
    <x v="6"/>
  </r>
  <r>
    <n v="3666"/>
    <s v="Israel LÃ³pez @ Ojai Playwrights Conference"/>
    <s v="Artistic Internship @ Ojai Playwrights Conference"/>
    <n v="1200"/>
    <n v="1200"/>
    <x v="0"/>
    <x v="0"/>
    <s v="USD"/>
    <n v="1406185200"/>
    <n v="1404337382"/>
    <b v="0"/>
    <n v="38"/>
    <b v="1"/>
    <s v="theater/plays"/>
    <x v="3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x v="2650"/>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x v="2652"/>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n v="53.438596491228068"/>
    <x v="1"/>
    <x v="6"/>
  </r>
  <r>
    <n v="3673"/>
    <s v="CHILD Z"/>
    <s v="Zoe is a teenage girl growing up in a deeply disturbing society. If those paid to protect her aren't listening, then who is?"/>
    <n v="4000"/>
    <n v="4545"/>
    <x v="0"/>
    <x v="1"/>
    <s v="GBP"/>
    <n v="1415191920"/>
    <n v="1412233497"/>
    <b v="0"/>
    <n v="114"/>
    <b v="1"/>
    <s v="theater/plays"/>
    <x v="2653"/>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x v="3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x v="2515"/>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n v="64.375"/>
    <x v="1"/>
    <x v="6"/>
  </r>
  <r>
    <n v="3677"/>
    <s v="Goldfish Memory Productions"/>
    <s v="Goldfish Memory Productions seeks at least $12,000 to begin their first 3 professional projects."/>
    <n v="12000"/>
    <n v="12348.5"/>
    <x v="0"/>
    <x v="0"/>
    <s v="USD"/>
    <n v="1404359940"/>
    <n v="1402580818"/>
    <b v="0"/>
    <n v="199"/>
    <b v="1"/>
    <s v="theater/plays"/>
    <x v="2655"/>
    <n v="62.052763819095475"/>
    <x v="1"/>
    <x v="6"/>
  </r>
  <r>
    <n v="3678"/>
    <s v="Some big Some bang"/>
    <s v="The Ugly Collective takes Some big Some bang to the Underbelly Venues at the Edinburgh Fringe!"/>
    <n v="2000"/>
    <n v="2050"/>
    <x v="0"/>
    <x v="1"/>
    <s v="GBP"/>
    <n v="1433076298"/>
    <n v="1430052298"/>
    <b v="0"/>
    <n v="31"/>
    <b v="1"/>
    <s v="theater/plays"/>
    <x v="78"/>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x v="265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n v="62.328358208955223"/>
    <x v="1"/>
    <x v="6"/>
  </r>
  <r>
    <n v="3683"/>
    <s v="A Krumpus Story - World Premiere"/>
    <s v="A Krumpus Story is a dark holiday comedy for anyone who wants a little more spice in their holiday fare."/>
    <n v="3500"/>
    <n v="3880"/>
    <x v="0"/>
    <x v="0"/>
    <s v="USD"/>
    <n v="1476931696"/>
    <n v="1474339696"/>
    <b v="0"/>
    <n v="66"/>
    <b v="1"/>
    <s v="theater/plays"/>
    <x v="2659"/>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x v="2660"/>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x v="266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n v="200.49"/>
    <x v="1"/>
    <x v="6"/>
  </r>
  <r>
    <n v="3688"/>
    <s v="The Tulip Tree 2014"/>
    <s v="The Tulip Tree is a project I have been passionate about for 5 years. It is an unforgettable story that has never been told."/>
    <n v="3000"/>
    <n v="3275"/>
    <x v="0"/>
    <x v="1"/>
    <s v="GBP"/>
    <n v="1407524004"/>
    <n v="1404932004"/>
    <b v="0"/>
    <n v="39"/>
    <b v="1"/>
    <s v="theater/plays"/>
    <x v="221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x v="1237"/>
    <n v="57.258064516129032"/>
    <x v="1"/>
    <x v="6"/>
  </r>
  <r>
    <n v="3690"/>
    <s v="We Rise"/>
    <s v="A play honoring the lives and legacies of the activists and those remembered at the 1992 ACT UP Ashes Action at The White House"/>
    <n v="1500"/>
    <n v="1800"/>
    <x v="0"/>
    <x v="0"/>
    <s v="USD"/>
    <n v="1417101683"/>
    <n v="1414506083"/>
    <b v="0"/>
    <n v="31"/>
    <b v="1"/>
    <s v="theater/plays"/>
    <x v="43"/>
    <n v="58.064516129032256"/>
    <x v="1"/>
    <x v="6"/>
  </r>
  <r>
    <n v="3691"/>
    <s v="Most Dangerous Man in America (WEB DuBois) by Amiri  Baraka"/>
    <s v="World Premiere of last play written by Amiri Baraka"/>
    <n v="40000"/>
    <n v="51184"/>
    <x v="0"/>
    <x v="0"/>
    <s v="USD"/>
    <n v="1425272340"/>
    <n v="1421426929"/>
    <b v="0"/>
    <n v="274"/>
    <b v="1"/>
    <s v="theater/plays"/>
    <x v="2664"/>
    <n v="186.80291970802921"/>
    <x v="1"/>
    <x v="6"/>
  </r>
  <r>
    <n v="3692"/>
    <s v="An Evening With Durang"/>
    <s v="Help us independently produce two great comedies by Christopher Durang."/>
    <n v="1000"/>
    <n v="1260"/>
    <x v="0"/>
    <x v="0"/>
    <s v="USD"/>
    <n v="1411084800"/>
    <n v="1410304179"/>
    <b v="0"/>
    <n v="17"/>
    <b v="1"/>
    <s v="theater/plays"/>
    <x v="582"/>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x v="2665"/>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x v="2213"/>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x v="1277"/>
    <n v="72"/>
    <x v="1"/>
    <x v="6"/>
  </r>
  <r>
    <n v="3698"/>
    <s v="CORIOLANUS | THE NORMAL HEART @ The Lab Theater"/>
    <s v="Two great political plays, separated in authorship by four hundred years but united in their urgency."/>
    <n v="5000"/>
    <n v="5526"/>
    <x v="0"/>
    <x v="0"/>
    <s v="USD"/>
    <n v="1456946487"/>
    <n v="1454354487"/>
    <b v="0"/>
    <n v="136"/>
    <b v="1"/>
    <s v="theater/plays"/>
    <x v="2667"/>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x v="2624"/>
    <n v="63"/>
    <x v="1"/>
    <x v="6"/>
  </r>
  <r>
    <n v="3700"/>
    <s v="Generations (Senior Project)"/>
    <s v="Help me produce the play I have written for my senior project!"/>
    <n v="500"/>
    <n v="606"/>
    <x v="0"/>
    <x v="0"/>
    <s v="USD"/>
    <n v="1412092800"/>
    <n v="1409493800"/>
    <b v="0"/>
    <n v="18"/>
    <b v="1"/>
    <s v="theater/plays"/>
    <x v="1247"/>
    <n v="33.666666666666664"/>
    <x v="1"/>
    <x v="6"/>
  </r>
  <r>
    <n v="3701"/>
    <s v="Dog Show"/>
    <s v="Part-silent film, part-thriller, Dog Show sees four actors play a community of dogs and their owners. One autumn, a killer strikes."/>
    <n v="1500"/>
    <n v="1505"/>
    <x v="0"/>
    <x v="1"/>
    <s v="GBP"/>
    <n v="1433422793"/>
    <n v="1430830793"/>
    <b v="0"/>
    <n v="39"/>
    <b v="1"/>
    <s v="theater/plays"/>
    <x v="1415"/>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x v="221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x v="2670"/>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x v="2671"/>
    <n v="140"/>
    <x v="1"/>
    <x v="6"/>
  </r>
  <r>
    <n v="3707"/>
    <s v="A KC Fringe World Premiere: DESPERATE ACTS"/>
    <s v="Support this collection of new plays by Kansas City writers and the artists who are bringing it to life!"/>
    <n v="1000"/>
    <n v="1860"/>
    <x v="0"/>
    <x v="0"/>
    <s v="USD"/>
    <n v="1469165160"/>
    <n v="1467335378"/>
    <b v="0"/>
    <n v="23"/>
    <b v="1"/>
    <s v="theater/plays"/>
    <x v="2672"/>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x v="267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x v="2674"/>
    <n v="30.928571428571427"/>
    <x v="1"/>
    <x v="6"/>
  </r>
  <r>
    <n v="3710"/>
    <s v="&quot;Loving Alanis&quot; Rocky Mountain Regional Premier"/>
    <s v="A comedy about, life, death, men, women, and the power of a good Kegel."/>
    <n v="1300"/>
    <n v="1835"/>
    <x v="0"/>
    <x v="0"/>
    <s v="USD"/>
    <n v="1428068988"/>
    <n v="1425908988"/>
    <b v="0"/>
    <n v="27"/>
    <b v="1"/>
    <s v="theater/plays"/>
    <x v="2675"/>
    <n v="67.962962962962962"/>
    <x v="1"/>
    <x v="6"/>
  </r>
  <r>
    <n v="3711"/>
    <s v="The Youth Shakespeare Project 2014"/>
    <s v="Two teachers and twenty kids bring one of Shakespeare's plays to life!"/>
    <n v="500"/>
    <n v="570"/>
    <x v="0"/>
    <x v="0"/>
    <s v="USD"/>
    <n v="1402848000"/>
    <n v="1400606573"/>
    <b v="0"/>
    <n v="21"/>
    <b v="1"/>
    <s v="theater/plays"/>
    <x v="430"/>
    <n v="27.142857142857142"/>
    <x v="1"/>
    <x v="6"/>
  </r>
  <r>
    <n v="3712"/>
    <s v="IT'S JUST MY LIFE"/>
    <s v="Married, Single, Divorced, Straight, Gay, Transgendered, Birth Mother, Adoptive Mother.... Everyone has a story.  These are ours."/>
    <n v="7500"/>
    <n v="11530"/>
    <x v="0"/>
    <x v="0"/>
    <s v="USD"/>
    <n v="1433055540"/>
    <n v="1431230867"/>
    <b v="0"/>
    <n v="104"/>
    <b v="1"/>
    <s v="theater/plays"/>
    <x v="2676"/>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x v="1099"/>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x v="267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x v="2678"/>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x v="1266"/>
    <n v="310"/>
    <x v="1"/>
    <x v="6"/>
  </r>
  <r>
    <n v="3718"/>
    <s v="PUNK ROCK"/>
    <s v="William Carlisle has the world at his feet but its weight on his shoulders. He is intelligent, articulate and fucked."/>
    <n v="500"/>
    <n v="1197"/>
    <x v="0"/>
    <x v="1"/>
    <s v="GBP"/>
    <n v="1425057075"/>
    <n v="1422465075"/>
    <b v="0"/>
    <n v="46"/>
    <b v="1"/>
    <s v="theater/plays"/>
    <x v="2679"/>
    <n v="26.021739130434781"/>
    <x v="1"/>
    <x v="6"/>
  </r>
  <r>
    <n v="3719"/>
    <s v="Corium"/>
    <s v="A new piece of physical theatre about love, regret and longing."/>
    <n v="200"/>
    <n v="420"/>
    <x v="0"/>
    <x v="1"/>
    <s v="GBP"/>
    <n v="1434994266"/>
    <n v="1432402266"/>
    <b v="0"/>
    <n v="4"/>
    <b v="1"/>
    <s v="theater/plays"/>
    <x v="2680"/>
    <n v="105"/>
    <x v="1"/>
    <x v="6"/>
  </r>
  <r>
    <n v="3720"/>
    <s v="Lakotas and the American Theatre"/>
    <s v="Breaking the American Indian stereotype in the American Theatre."/>
    <n v="3300"/>
    <n v="3449"/>
    <x v="0"/>
    <x v="0"/>
    <s v="USD"/>
    <n v="1435881006"/>
    <n v="1433980206"/>
    <b v="0"/>
    <n v="40"/>
    <b v="1"/>
    <s v="theater/plays"/>
    <x v="2681"/>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n v="47.657142857142858"/>
    <x v="1"/>
    <x v="6"/>
  </r>
  <r>
    <n v="3723"/>
    <s v="Beauty and the Beast"/>
    <s v="Saltmine Theatre Company present Beauty and the Beast:"/>
    <n v="4500"/>
    <n v="4592"/>
    <x v="0"/>
    <x v="1"/>
    <s v="GBP"/>
    <n v="1417374262"/>
    <n v="1414778662"/>
    <b v="0"/>
    <n v="63"/>
    <b v="1"/>
    <s v="theater/plays"/>
    <x v="2683"/>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6"/>
  </r>
  <r>
    <n v="3726"/>
    <s v="Howard's End 3.0"/>
    <s v="A week of rehearsal culminating in a staged reading of our three-actor adaptation of &quot;Howards End,&quot; for potential producers."/>
    <n v="850"/>
    <n v="2879"/>
    <x v="0"/>
    <x v="0"/>
    <s v="USD"/>
    <n v="1461963600"/>
    <n v="1459567371"/>
    <b v="0"/>
    <n v="46"/>
    <b v="1"/>
    <s v="theater/plays"/>
    <x v="2685"/>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n v="61.060606060606062"/>
    <x v="1"/>
    <x v="6"/>
  </r>
  <r>
    <n v="3728"/>
    <s v="Bare Bones Shakespeare 2015-16 Season"/>
    <s v="Bare Bones Shakespeare's first season will start with a DFW school touring show: Romeo and Juliet."/>
    <n v="20000"/>
    <n v="1862"/>
    <x v="2"/>
    <x v="0"/>
    <s v="USD"/>
    <n v="1439957176"/>
    <n v="1437365176"/>
    <b v="0"/>
    <n v="31"/>
    <b v="0"/>
    <s v="theater/plays"/>
    <x v="2686"/>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n v="100"/>
    <x v="1"/>
    <x v="6"/>
  </r>
  <r>
    <n v="3731"/>
    <s v="The Rabbit on the Moon"/>
    <s v="A long distance wrong number leads to love, but with Emily flying in to finally meet, Nick somehow forgot to mention he's blind."/>
    <n v="5500"/>
    <n v="620"/>
    <x v="2"/>
    <x v="0"/>
    <s v="USD"/>
    <n v="1420860180"/>
    <n v="1418234646"/>
    <b v="0"/>
    <n v="12"/>
    <b v="0"/>
    <s v="theater/plays"/>
    <x v="2688"/>
    <n v="51.666666666666664"/>
    <x v="1"/>
    <x v="6"/>
  </r>
  <r>
    <n v="3732"/>
    <s v="Elektra Bekent - Afstudeervoorstelling"/>
    <s v="Mijn solo voorstelling gaat over Elektra (Sophokles) en hoe zij als jongere alles beleeft en meemaakt!"/>
    <n v="850"/>
    <n v="131"/>
    <x v="2"/>
    <x v="9"/>
    <s v="EUR"/>
    <n v="1422100800"/>
    <n v="1416932133"/>
    <b v="0"/>
    <n v="4"/>
    <b v="0"/>
    <s v="theater/plays"/>
    <x v="2689"/>
    <n v="32.75"/>
    <x v="1"/>
    <x v="6"/>
  </r>
  <r>
    <n v="3733"/>
    <s v="laughter in the hood"/>
    <s v="want to donate tickets to residents who live in the community that cant afford the 35.00 price of ticket"/>
    <n v="1500"/>
    <n v="0"/>
    <x v="2"/>
    <x v="0"/>
    <s v="USD"/>
    <n v="1429396200"/>
    <n v="1428539708"/>
    <b v="0"/>
    <n v="0"/>
    <b v="0"/>
    <s v="theater/plays"/>
    <x v="109"/>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x v="2690"/>
    <n v="61"/>
    <x v="1"/>
    <x v="6"/>
  </r>
  <r>
    <n v="3735"/>
    <s v="Women Beware Women"/>
    <s v="Young Actor's taking on a Jacobean tragedy. Family, betrayal, love, lust, sex and death."/>
    <n v="150"/>
    <n v="20"/>
    <x v="2"/>
    <x v="1"/>
    <s v="GBP"/>
    <n v="1432831089"/>
    <n v="1430239089"/>
    <b v="0"/>
    <n v="2"/>
    <b v="0"/>
    <s v="theater/plays"/>
    <x v="2691"/>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886"/>
    <n v="10"/>
    <x v="1"/>
    <x v="6"/>
  </r>
  <r>
    <n v="3737"/>
    <s v="Measure For Measure"/>
    <s v="The ASU Theatre and Shakespeare Club presents Measure For Measure directed by Jordyn Ochser."/>
    <n v="700"/>
    <n v="150"/>
    <x v="2"/>
    <x v="0"/>
    <s v="USD"/>
    <n v="1447311540"/>
    <n v="1445358903"/>
    <b v="0"/>
    <n v="4"/>
    <b v="0"/>
    <s v="theater/plays"/>
    <x v="2692"/>
    <n v="37.5"/>
    <x v="1"/>
    <x v="6"/>
  </r>
  <r>
    <n v="3738"/>
    <s v="'GULF' - a new play by PIVOT THEATRE"/>
    <s v="A filmic, fast-paced exploration of trust, making its debut at Camden People's Theatre this July."/>
    <n v="1500"/>
    <n v="270"/>
    <x v="2"/>
    <x v="1"/>
    <s v="GBP"/>
    <n v="1405461600"/>
    <n v="1403562705"/>
    <b v="0"/>
    <n v="6"/>
    <b v="0"/>
    <s v="theater/plays"/>
    <x v="2693"/>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n v="25.571428571428573"/>
    <x v="1"/>
    <x v="6"/>
  </r>
  <r>
    <n v="3741"/>
    <s v="Open House Theater"/>
    <s v="A small community with a love for theater would like to continue. Help the children of this community continue."/>
    <n v="20000"/>
    <n v="0"/>
    <x v="2"/>
    <x v="0"/>
    <s v="USD"/>
    <n v="1450389950"/>
    <n v="1447797950"/>
    <b v="0"/>
    <n v="0"/>
    <b v="0"/>
    <s v="theater/plays"/>
    <x v="109"/>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x v="172"/>
    <n v="25"/>
    <x v="1"/>
    <x v="6"/>
  </r>
  <r>
    <n v="3743"/>
    <s v="Down the Mississippi"/>
    <s v="I'm taking the Adventures of Huckleberry Finn puppet show down the Mississippi River!"/>
    <n v="2200"/>
    <n v="0"/>
    <x v="2"/>
    <x v="0"/>
    <s v="USD"/>
    <n v="1404406964"/>
    <n v="1401814964"/>
    <b v="0"/>
    <n v="0"/>
    <b v="0"/>
    <s v="theater/plays"/>
    <x v="109"/>
    <e v="#DIV/0!"/>
    <x v="1"/>
    <x v="6"/>
  </r>
  <r>
    <n v="3744"/>
    <s v="The Game's Afoot - Spotlight"/>
    <s v="This summer, The Spotlight Players are celebrating Christmas in July with a presentation of Ken Ludwig's side splitting comedy."/>
    <n v="1200"/>
    <n v="0"/>
    <x v="2"/>
    <x v="0"/>
    <s v="USD"/>
    <n v="1404532740"/>
    <n v="1401823952"/>
    <b v="0"/>
    <n v="0"/>
    <b v="0"/>
    <s v="theater/plays"/>
    <x v="109"/>
    <e v="#DIV/0!"/>
    <x v="1"/>
    <x v="6"/>
  </r>
  <r>
    <n v="3745"/>
    <s v="Tyke Theatre Web Show"/>
    <s v="Tyke wants to expand her puppet theater show to weekly online web shows and is looking for backers."/>
    <n v="100"/>
    <n v="10"/>
    <x v="2"/>
    <x v="0"/>
    <s v="USD"/>
    <n v="1407689102"/>
    <n v="1405097102"/>
    <b v="0"/>
    <n v="1"/>
    <b v="0"/>
    <s v="theater/plays"/>
    <x v="709"/>
    <n v="10"/>
    <x v="1"/>
    <x v="6"/>
  </r>
  <r>
    <n v="3746"/>
    <s v="Stage Play Production - &quot;I Love You to Death&quot;"/>
    <s v="Generational curses CAN be broken...right?"/>
    <n v="8500"/>
    <n v="202"/>
    <x v="2"/>
    <x v="0"/>
    <s v="USD"/>
    <n v="1475918439"/>
    <n v="1473326439"/>
    <b v="0"/>
    <n v="1"/>
    <b v="0"/>
    <s v="theater/plays"/>
    <x v="2696"/>
    <n v="202"/>
    <x v="1"/>
    <x v="6"/>
  </r>
  <r>
    <n v="3747"/>
    <s v="Counting Stars"/>
    <s v="The world premiere of an astonishing new play by acclaimed writer Atiha Sen Gupta."/>
    <n v="2500"/>
    <n v="25"/>
    <x v="2"/>
    <x v="1"/>
    <s v="GBP"/>
    <n v="1436137140"/>
    <n v="1433833896"/>
    <b v="0"/>
    <n v="1"/>
    <b v="0"/>
    <s v="theater/plays"/>
    <x v="460"/>
    <n v="25"/>
    <x v="1"/>
    <x v="6"/>
  </r>
  <r>
    <n v="3748"/>
    <s v="CAUCUS! THE MUSICAL"/>
    <s v="An irreverent look at the Iowa Caucuses and the oversized role this undersized state plays in the presidential election process."/>
    <n v="5000"/>
    <n v="5176"/>
    <x v="0"/>
    <x v="0"/>
    <s v="USD"/>
    <n v="1455602340"/>
    <n v="1453827436"/>
    <b v="0"/>
    <n v="52"/>
    <b v="1"/>
    <s v="theater/musical"/>
    <x v="2697"/>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x v="2"/>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n v="215.25"/>
    <x v="1"/>
    <x v="40"/>
  </r>
  <r>
    <n v="3751"/>
    <s v="GGC Productions 2016"/>
    <s v="I will be performing in TWO productions to kick off the 2016 season. NEED HELP TO FUND THESE GREAT SHOWS!"/>
    <n v="1000"/>
    <n v="1326"/>
    <x v="0"/>
    <x v="0"/>
    <s v="USD"/>
    <n v="1459641073"/>
    <n v="1454460673"/>
    <b v="0"/>
    <n v="11"/>
    <b v="1"/>
    <s v="theater/musical"/>
    <x v="2698"/>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x v="2699"/>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x v="43"/>
    <n v="111.11111111111111"/>
    <x v="1"/>
    <x v="40"/>
  </r>
  <r>
    <n v="3755"/>
    <s v="Retro Rhapsody"/>
    <s v="We have formed an innovative company that aims to create musical comedic performances suitable for a range of venues."/>
    <n v="550"/>
    <n v="713"/>
    <x v="0"/>
    <x v="1"/>
    <s v="GBP"/>
    <n v="1460753307"/>
    <n v="1458161307"/>
    <b v="0"/>
    <n v="28"/>
    <b v="1"/>
    <s v="theater/musical"/>
    <x v="270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n v="75.959999999999994"/>
    <x v="1"/>
    <x v="40"/>
  </r>
  <r>
    <n v="3758"/>
    <s v="Luigi's Ladies"/>
    <s v="LUIGI'S LADIES: an original one-woman musical comedy"/>
    <n v="1500"/>
    <n v="1535"/>
    <x v="0"/>
    <x v="0"/>
    <s v="USD"/>
    <n v="1400475600"/>
    <n v="1397819938"/>
    <b v="0"/>
    <n v="26"/>
    <b v="1"/>
    <s v="theater/musical"/>
    <x v="2703"/>
    <n v="59.03846153846154"/>
    <x v="1"/>
    <x v="40"/>
  </r>
  <r>
    <n v="3759"/>
    <s v="Pared Down Productions"/>
    <s v="A production company specializing in small-scale musicals"/>
    <n v="4000"/>
    <n v="4409.7700000000004"/>
    <x v="0"/>
    <x v="0"/>
    <s v="USD"/>
    <n v="1440556553"/>
    <n v="1435372553"/>
    <b v="0"/>
    <n v="88"/>
    <b v="1"/>
    <s v="theater/musical"/>
    <x v="2704"/>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x v="2705"/>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x v="2706"/>
    <n v="47.428571428571431"/>
    <x v="1"/>
    <x v="40"/>
  </r>
  <r>
    <n v="3763"/>
    <s v="[title of show] â€” The Chicago Storefront Premiere"/>
    <s v="A musical about two guys writing a musical about...two guys writing a musical."/>
    <n v="5000"/>
    <n v="5000"/>
    <x v="0"/>
    <x v="0"/>
    <s v="USD"/>
    <n v="1427907626"/>
    <n v="1425319226"/>
    <b v="0"/>
    <n v="77"/>
    <b v="1"/>
    <s v="theater/musical"/>
    <x v="3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x v="3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x v="2707"/>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x v="2708"/>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x v="2709"/>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40"/>
  </r>
  <r>
    <n v="3771"/>
    <s v="COME OUT SWINGIN'!"/>
    <s v="I would like to make a demo recording of six songs from COME OUT SWINGIN'!"/>
    <n v="1000"/>
    <n v="1460"/>
    <x v="0"/>
    <x v="0"/>
    <s v="USD"/>
    <n v="1463529600"/>
    <n v="1462307652"/>
    <b v="0"/>
    <n v="38"/>
    <b v="1"/>
    <s v="theater/musical"/>
    <x v="2711"/>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x v="1097"/>
    <n v="166.96969696969697"/>
    <x v="1"/>
    <x v="40"/>
  </r>
  <r>
    <n v="3773"/>
    <s v="Dundee: A Hip-Hopera"/>
    <s v="A dramatic hip-hopera, inspired from monologues written by the performers."/>
    <n v="5000"/>
    <n v="5410"/>
    <x v="0"/>
    <x v="0"/>
    <s v="USD"/>
    <n v="1479175680"/>
    <n v="1476317247"/>
    <b v="0"/>
    <n v="57"/>
    <b v="1"/>
    <s v="theater/musical"/>
    <x v="2123"/>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n v="48.542372881355931"/>
    <x v="1"/>
    <x v="40"/>
  </r>
  <r>
    <n v="3778"/>
    <s v="Give a Puppet a Hand"/>
    <s v="Sponsor an AVENUE Q puppet for The Barn Players April 2015 production."/>
    <n v="2400"/>
    <n v="2521"/>
    <x v="0"/>
    <x v="0"/>
    <s v="USD"/>
    <n v="1423942780"/>
    <n v="1418758780"/>
    <b v="0"/>
    <n v="36"/>
    <b v="1"/>
    <s v="theater/musical"/>
    <x v="2714"/>
    <n v="70.027777777777771"/>
    <x v="1"/>
    <x v="40"/>
  </r>
  <r>
    <n v="3779"/>
    <s v="&quot;The Last Adam&quot; A New Musical, NYC reading"/>
    <s v="A fresh, re-telling of the Jesus story for a new generation."/>
    <n v="15000"/>
    <n v="15597"/>
    <x v="0"/>
    <x v="0"/>
    <s v="USD"/>
    <n v="1459010340"/>
    <n v="1456421940"/>
    <b v="0"/>
    <n v="115"/>
    <b v="1"/>
    <s v="theater/musical"/>
    <x v="2715"/>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x v="2718"/>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x v="272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n v="500"/>
    <x v="1"/>
    <x v="40"/>
  </r>
  <r>
    <n v="3789"/>
    <s v="Austen a New Musical Play"/>
    <s v="This fabulous new play explores the little known love life of England's most famous romantic novelist, Jane Austen."/>
    <n v="3550"/>
    <n v="116"/>
    <x v="2"/>
    <x v="1"/>
    <s v="GBP"/>
    <n v="1434395418"/>
    <n v="1431630618"/>
    <b v="0"/>
    <n v="4"/>
    <b v="0"/>
    <s v="theater/musical"/>
    <x v="2721"/>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e v="#DIV/0!"/>
    <x v="1"/>
    <x v="40"/>
  </r>
  <r>
    <n v="3791"/>
    <s v="Spin! at The Cumming Playhouse"/>
    <s v="Spin! is an original musical comedy-drama presented by Blue Palm Productions."/>
    <n v="1500"/>
    <n v="0"/>
    <x v="2"/>
    <x v="0"/>
    <s v="USD"/>
    <n v="1404664592"/>
    <n v="1399480592"/>
    <b v="0"/>
    <n v="0"/>
    <b v="0"/>
    <s v="theater/musical"/>
    <x v="109"/>
    <e v="#DIV/0!"/>
    <x v="1"/>
    <x v="40"/>
  </r>
  <r>
    <n v="3792"/>
    <s v="BorikÃ©n: The Show"/>
    <s v="A cultural and historic journey through Puerto Rico's music and dance!"/>
    <n v="12500"/>
    <n v="35"/>
    <x v="2"/>
    <x v="0"/>
    <s v="USD"/>
    <n v="1436957022"/>
    <n v="1434365022"/>
    <b v="0"/>
    <n v="2"/>
    <b v="0"/>
    <s v="theater/musical"/>
    <x v="1228"/>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n v="50"/>
    <x v="1"/>
    <x v="40"/>
  </r>
  <r>
    <n v="3795"/>
    <s v="Duodeca"/>
    <s v="Poppin Productions are currently entering the development stage of their very first production -  &quot;Duodeca&quot;."/>
    <n v="600"/>
    <n v="10"/>
    <x v="2"/>
    <x v="1"/>
    <s v="GBP"/>
    <n v="1440801000"/>
    <n v="1437042490"/>
    <b v="0"/>
    <n v="2"/>
    <b v="0"/>
    <s v="theater/musical"/>
    <x v="131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x v="272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n v="205"/>
    <x v="1"/>
    <x v="40"/>
  </r>
  <r>
    <n v="3799"/>
    <s v="A Story Once Told"/>
    <s v="An original musical on it's way to the stage in Minneapolis, MN. Feel free to ask any questions."/>
    <n v="10000"/>
    <n v="402"/>
    <x v="2"/>
    <x v="0"/>
    <s v="USD"/>
    <n v="1457734843"/>
    <n v="1455142843"/>
    <b v="0"/>
    <n v="4"/>
    <b v="0"/>
    <s v="theater/musical"/>
    <x v="272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n v="55.0625"/>
    <x v="1"/>
    <x v="40"/>
  </r>
  <r>
    <n v="3801"/>
    <s v="The Imaginary A Musical"/>
    <s v="The Imaginary : A Musical is a new musical adaptation based on the novel written by A.F. Harrold.       TheImaginaryAMusical.com"/>
    <n v="5000"/>
    <n v="426"/>
    <x v="2"/>
    <x v="0"/>
    <s v="USD"/>
    <n v="1420215216"/>
    <n v="1417536816"/>
    <b v="0"/>
    <n v="9"/>
    <b v="0"/>
    <s v="theater/musical"/>
    <x v="2728"/>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x v="109"/>
    <e v="#DIV/0!"/>
    <x v="1"/>
    <x v="40"/>
  </r>
  <r>
    <n v="3803"/>
    <s v="Benjamin Button the Musical Concept Album"/>
    <s v="A fully orchestrated concept album of Benjamin Button the Musical!"/>
    <n v="12000"/>
    <n v="2358"/>
    <x v="2"/>
    <x v="0"/>
    <s v="USD"/>
    <n v="1457133568"/>
    <n v="1454541568"/>
    <b v="0"/>
    <n v="40"/>
    <b v="0"/>
    <s v="theater/musical"/>
    <x v="272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x v="13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x v="3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x v="273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x v="27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x v="273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n v="61.823529411764703"/>
    <x v="1"/>
    <x v="6"/>
  </r>
  <r>
    <n v="3815"/>
    <s v="The Canterbury Shakespeare Festival - first season"/>
    <s v="Come and help us make the Canterbury Shakespeare Festival a reality"/>
    <n v="1000"/>
    <n v="1000.01"/>
    <x v="0"/>
    <x v="1"/>
    <s v="GBP"/>
    <n v="1440111600"/>
    <n v="1437545657"/>
    <b v="0"/>
    <n v="20"/>
    <b v="1"/>
    <s v="theater/plays"/>
    <x v="2736"/>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x v="273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x v="2255"/>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n v="72.381578947368425"/>
    <x v="1"/>
    <x v="6"/>
  </r>
  <r>
    <n v="3823"/>
    <s v="FEED"/>
    <s v="Feed, a new play by Garrett Markgraf (based on the novel by M.T. Anderson), Directed by Anna Marck at Oakland University."/>
    <n v="2500"/>
    <n v="2650"/>
    <x v="0"/>
    <x v="0"/>
    <s v="USD"/>
    <n v="1437364740"/>
    <n v="1434405044"/>
    <b v="0"/>
    <n v="41"/>
    <b v="1"/>
    <s v="theater/plays"/>
    <x v="938"/>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x v="650"/>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x v="20"/>
    <n v="62.625"/>
    <x v="1"/>
    <x v="6"/>
  </r>
  <r>
    <n v="3830"/>
    <s v="Run Away"/>
    <s v="The Aeon Theatre company is producing another original play by Parker Hale at the Manhattan Reportory Theatre"/>
    <n v="100"/>
    <n v="225"/>
    <x v="0"/>
    <x v="0"/>
    <s v="USD"/>
    <n v="1464371211"/>
    <n v="1463161611"/>
    <b v="0"/>
    <n v="3"/>
    <b v="1"/>
    <s v="theater/plays"/>
    <x v="2743"/>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x v="2745"/>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n v="40"/>
    <x v="1"/>
    <x v="6"/>
  </r>
  <r>
    <n v="3836"/>
    <s v="Home (The Place Where My Stuff Resides)"/>
    <s v="&quot;The surveyor said the foundation was shaky&quot;. A woman finds what it means to rebuild her marriage."/>
    <n v="800"/>
    <n v="900"/>
    <x v="0"/>
    <x v="0"/>
    <s v="USD"/>
    <n v="1470197340"/>
    <n v="1467497652"/>
    <b v="0"/>
    <n v="14"/>
    <b v="1"/>
    <s v="theater/plays"/>
    <x v="2460"/>
    <n v="64.285714285714292"/>
    <x v="1"/>
    <x v="6"/>
  </r>
  <r>
    <n v="3837"/>
    <s v="Farcical Elements Presents Boeing-Boeing"/>
    <s v="A high-flying French farce with the thrust of a well-tuned jet engine"/>
    <n v="2000"/>
    <n v="2042"/>
    <x v="0"/>
    <x v="1"/>
    <s v="GBP"/>
    <n v="1435947758"/>
    <n v="1432837358"/>
    <b v="0"/>
    <n v="17"/>
    <b v="1"/>
    <s v="theater/plays"/>
    <x v="426"/>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n v="63.28125"/>
    <x v="1"/>
    <x v="6"/>
  </r>
  <r>
    <n v="3840"/>
    <s v="Tonight I'll be April"/>
    <s v="A gritty play looking at a modern day relationship, highlighting issues of mental health and abuse suffered by men."/>
    <n v="1"/>
    <n v="65"/>
    <x v="0"/>
    <x v="1"/>
    <s v="GBP"/>
    <n v="1459180229"/>
    <n v="1457023829"/>
    <b v="0"/>
    <n v="3"/>
    <b v="1"/>
    <s v="theater/plays"/>
    <x v="2747"/>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x v="2750"/>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n v="81.319999999999993"/>
    <x v="1"/>
    <x v="6"/>
  </r>
  <r>
    <n v="3845"/>
    <s v="Marilyn Madness &amp; Me"/>
    <s v="He met Marilyn. He became obsessed with Norma Jean. That changed everything._x000a__x000a_                                A play by Frank Furino"/>
    <n v="40000"/>
    <n v="842"/>
    <x v="2"/>
    <x v="0"/>
    <s v="USD"/>
    <n v="1443711774"/>
    <n v="1441119774"/>
    <b v="1"/>
    <n v="12"/>
    <b v="0"/>
    <s v="theater/plays"/>
    <x v="2752"/>
    <n v="70.166666666666671"/>
    <x v="1"/>
    <x v="6"/>
  </r>
  <r>
    <n v="3846"/>
    <s v="My Insane Shakespeare"/>
    <s v="My Insane Shakespeare. An original play by Arthur Elbakyan premiering October 13th at United Solo, New York City."/>
    <n v="7000"/>
    <n v="189"/>
    <x v="2"/>
    <x v="0"/>
    <s v="USD"/>
    <n v="1412405940"/>
    <n v="1409721542"/>
    <b v="1"/>
    <n v="8"/>
    <b v="0"/>
    <s v="theater/plays"/>
    <x v="837"/>
    <n v="23.625"/>
    <x v="1"/>
    <x v="6"/>
  </r>
  <r>
    <n v="3847"/>
    <s v="Madame X"/>
    <s v="The production of the original play &quot;Madame X&quot; by Amanda Davison. Inspired by the painting by John Singer Sargent."/>
    <n v="10500"/>
    <n v="1697"/>
    <x v="2"/>
    <x v="0"/>
    <s v="USD"/>
    <n v="1437283391"/>
    <n v="1433395391"/>
    <b v="1"/>
    <n v="9"/>
    <b v="0"/>
    <s v="theater/plays"/>
    <x v="2753"/>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n v="75.464285714285708"/>
    <x v="1"/>
    <x v="6"/>
  </r>
  <r>
    <n v="3850"/>
    <s v="The Vagina Monologues 2015"/>
    <s v="V-Day is a global activist movement to end violence against women and girls."/>
    <n v="1000"/>
    <n v="38"/>
    <x v="2"/>
    <x v="0"/>
    <s v="USD"/>
    <n v="1420081143"/>
    <n v="1417489143"/>
    <b v="1"/>
    <n v="4"/>
    <b v="0"/>
    <s v="theater/plays"/>
    <x v="2756"/>
    <n v="9.5"/>
    <x v="1"/>
    <x v="6"/>
  </r>
  <r>
    <n v="3851"/>
    <s v="Waving Goodbye"/>
    <s v="A play about the horrible choices we have to make every day. Should we take a risk, or take the road most travelled?"/>
    <n v="2500"/>
    <n v="852"/>
    <x v="2"/>
    <x v="1"/>
    <s v="GBP"/>
    <n v="1437129179"/>
    <n v="1434537179"/>
    <b v="1"/>
    <n v="24"/>
    <b v="0"/>
    <s v="theater/plays"/>
    <x v="2757"/>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n v="10"/>
    <x v="1"/>
    <x v="6"/>
  </r>
  <r>
    <n v="3853"/>
    <s v="The Original Laughter Therapist"/>
    <s v="A dose of One-woman &quot;Dramedy&quot; to cure those daily blues is just what the doctor ordered!"/>
    <n v="100000"/>
    <n v="26"/>
    <x v="2"/>
    <x v="0"/>
    <s v="USD"/>
    <n v="1409602178"/>
    <n v="1406578178"/>
    <b v="0"/>
    <n v="2"/>
    <b v="0"/>
    <s v="theater/plays"/>
    <x v="2758"/>
    <n v="13"/>
    <x v="1"/>
    <x v="6"/>
  </r>
  <r>
    <n v="3854"/>
    <s v="The Case Of Soghomon Tehlirian"/>
    <s v="A play dedicated to the 100th anniversary of the Armenian Genocide."/>
    <n v="11000"/>
    <n v="1788"/>
    <x v="2"/>
    <x v="0"/>
    <s v="USD"/>
    <n v="1431206058"/>
    <n v="1428614058"/>
    <b v="0"/>
    <n v="20"/>
    <b v="0"/>
    <s v="theater/plays"/>
    <x v="2759"/>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x v="276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n v="10"/>
    <x v="1"/>
    <x v="6"/>
  </r>
  <r>
    <n v="3859"/>
    <s v="What Dreams Were Made Of"/>
    <s v="This is a play that will have each and everyone that sees it thinking about the dreams they had growing up. It's a dramady"/>
    <n v="2500"/>
    <n v="1"/>
    <x v="2"/>
    <x v="0"/>
    <s v="USD"/>
    <n v="1403730000"/>
    <n v="1401485207"/>
    <b v="0"/>
    <n v="1"/>
    <b v="0"/>
    <s v="theater/plays"/>
    <x v="167"/>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n v="81.538461538461533"/>
    <x v="1"/>
    <x v="6"/>
  </r>
  <r>
    <n v="3861"/>
    <s v="READY OR NOT HERE I COME"/>
    <s v="THE COMING OF THE LORD!"/>
    <n v="2000"/>
    <n v="100"/>
    <x v="2"/>
    <x v="0"/>
    <s v="USD"/>
    <n v="1415828820"/>
    <n v="1412258977"/>
    <b v="0"/>
    <n v="1"/>
    <b v="0"/>
    <s v="theater/plays"/>
    <x v="152"/>
    <n v="100"/>
    <x v="1"/>
    <x v="6"/>
  </r>
  <r>
    <n v="3862"/>
    <s v="The Container Play"/>
    <s v="The hit immersive theatre experience of England comes to Corpus Christi!"/>
    <n v="7500"/>
    <n v="1"/>
    <x v="2"/>
    <x v="0"/>
    <s v="USD"/>
    <n v="1473699540"/>
    <n v="1472451356"/>
    <b v="0"/>
    <n v="1"/>
    <b v="0"/>
    <s v="theater/plays"/>
    <x v="473"/>
    <n v="1"/>
    <x v="1"/>
    <x v="6"/>
  </r>
  <r>
    <n v="3863"/>
    <s v="Umma Yemaya"/>
    <s v="Umma Yemaya is  a play that examines the challenges of unconventional love. The Lady  and the Artist create their own world for love."/>
    <n v="6000"/>
    <n v="0"/>
    <x v="2"/>
    <x v="0"/>
    <s v="USD"/>
    <n v="1446739905"/>
    <n v="1441552305"/>
    <b v="0"/>
    <n v="0"/>
    <b v="0"/>
    <s v="theater/plays"/>
    <x v="109"/>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x v="444"/>
    <n v="20"/>
    <x v="1"/>
    <x v="6"/>
  </r>
  <r>
    <n v="3865"/>
    <s v="Fellatia's-Fantastic-Fun-Time-Show"/>
    <s v="Sissy Entertainment delivers a delicious cabaret that blends comedic monologue, song, and traditional sketch comedy."/>
    <n v="2413"/>
    <n v="650"/>
    <x v="2"/>
    <x v="5"/>
    <s v="CAD"/>
    <n v="1409376600"/>
    <n v="1405957098"/>
    <b v="0"/>
    <n v="14"/>
    <b v="0"/>
    <s v="theater/plays"/>
    <x v="2762"/>
    <n v="46.428571428571431"/>
    <x v="1"/>
    <x v="6"/>
  </r>
  <r>
    <n v="3866"/>
    <s v="a feminine ending, brought to you by the East End Theatre Co"/>
    <s v="A funny, moving, witty piece about a girl, her oboe, and her dreams."/>
    <n v="2000"/>
    <n v="11"/>
    <x v="2"/>
    <x v="0"/>
    <s v="USD"/>
    <n v="1458703740"/>
    <n v="1454453021"/>
    <b v="0"/>
    <n v="2"/>
    <b v="0"/>
    <s v="theater/plays"/>
    <x v="1219"/>
    <n v="5.5"/>
    <x v="1"/>
    <x v="6"/>
  </r>
  <r>
    <n v="3867"/>
    <s v="RUSSIAN PLAY &quot;HOW TO BE BRAVE&quot;"/>
    <s v="What do you know about Russian Culture? Our project helps the American children to find out about Russian literature."/>
    <n v="2000"/>
    <n v="251"/>
    <x v="2"/>
    <x v="0"/>
    <s v="USD"/>
    <n v="1466278339"/>
    <n v="1463686339"/>
    <b v="0"/>
    <n v="5"/>
    <b v="0"/>
    <s v="theater/plays"/>
    <x v="2763"/>
    <n v="50.2"/>
    <x v="1"/>
    <x v="6"/>
  </r>
  <r>
    <n v="3868"/>
    <s v="1000 words (Canceled)"/>
    <s v="New collection of music by Scott Evan Davis!"/>
    <n v="5000"/>
    <n v="10"/>
    <x v="1"/>
    <x v="1"/>
    <s v="GBP"/>
    <n v="1410191405"/>
    <n v="1408031405"/>
    <b v="0"/>
    <n v="1"/>
    <b v="0"/>
    <s v="theater/musical"/>
    <x v="418"/>
    <n v="10"/>
    <x v="1"/>
    <x v="40"/>
  </r>
  <r>
    <n v="3869"/>
    <s v="The Masturbation Musical (Canceled)"/>
    <s v="A Musical about 3 women who pursue their Pleasure and end up finding themselves."/>
    <n v="13111"/>
    <n v="452"/>
    <x v="1"/>
    <x v="0"/>
    <s v="USD"/>
    <n v="1426302660"/>
    <n v="1423761792"/>
    <b v="0"/>
    <n v="15"/>
    <b v="0"/>
    <s v="theater/musical"/>
    <x v="2764"/>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n v="150"/>
    <x v="1"/>
    <x v="40"/>
  </r>
  <r>
    <n v="3871"/>
    <s v="Pocket Monsters: A Musical Parody (Canceled)"/>
    <s v="Our musical is finally ready to come to life, and we're raising funds to help make that happen!"/>
    <n v="1500"/>
    <n v="40"/>
    <x v="1"/>
    <x v="0"/>
    <s v="USD"/>
    <n v="1490809450"/>
    <n v="1485629050"/>
    <b v="0"/>
    <n v="3"/>
    <b v="0"/>
    <s v="theater/musical"/>
    <x v="129"/>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x v="109"/>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n v="10"/>
    <x v="1"/>
    <x v="40"/>
  </r>
  <r>
    <n v="3879"/>
    <s v="Theatre 'Portable' Royal (Canceled)"/>
    <s v="Theatre â€˜Portableâ€™ Royal is a portable, fully working, 40 seater theatre which will tour the UK and beyond!"/>
    <n v="15000"/>
    <n v="0"/>
    <x v="1"/>
    <x v="1"/>
    <s v="GBP"/>
    <n v="1422218396"/>
    <n v="1419626396"/>
    <b v="0"/>
    <n v="0"/>
    <b v="0"/>
    <s v="theater/musical"/>
    <x v="109"/>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n v="57.647058823529413"/>
    <x v="1"/>
    <x v="40"/>
  </r>
  <r>
    <n v="3881"/>
    <s v="My Real Mother's Name is... (Canceled)"/>
    <s v="A musical journey coming to the Blue Venue at the 2017 Orlando Fringe Festival!"/>
    <n v="500"/>
    <n v="25"/>
    <x v="1"/>
    <x v="0"/>
    <s v="USD"/>
    <n v="1487550399"/>
    <n v="1484958399"/>
    <b v="0"/>
    <n v="1"/>
    <b v="0"/>
    <s v="theater/musical"/>
    <x v="152"/>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x v="109"/>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e v="#DIV/0!"/>
    <x v="1"/>
    <x v="40"/>
  </r>
  <r>
    <n v="3886"/>
    <s v="a (Canceled)"/>
    <n v="1"/>
    <n v="10000"/>
    <n v="0"/>
    <x v="1"/>
    <x v="2"/>
    <s v="AUD"/>
    <n v="1418275702"/>
    <n v="1415683702"/>
    <b v="0"/>
    <n v="0"/>
    <b v="0"/>
    <s v="theater/musical"/>
    <x v="109"/>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x v="2770"/>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n v="315.5"/>
    <x v="1"/>
    <x v="6"/>
  </r>
  <r>
    <n v="3891"/>
    <s v="Out of the Box: A Mime Story"/>
    <s v="A comedy about a mime who dreams of becoming a stand up comedian."/>
    <n v="800"/>
    <n v="260"/>
    <x v="2"/>
    <x v="0"/>
    <s v="USD"/>
    <n v="1427086740"/>
    <n v="1424488244"/>
    <b v="0"/>
    <n v="7"/>
    <b v="0"/>
    <s v="theater/plays"/>
    <x v="2164"/>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x v="277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x v="152"/>
    <n v="50"/>
    <x v="1"/>
    <x v="6"/>
  </r>
  <r>
    <n v="3896"/>
    <s v="Yorick and Company"/>
    <s v="Yorick and Co. is a comedy about a struggling theatre company whose mysterious benefactor starts haunting the show!"/>
    <n v="1600"/>
    <n v="170"/>
    <x v="2"/>
    <x v="0"/>
    <s v="USD"/>
    <n v="1402979778"/>
    <n v="1401770178"/>
    <b v="0"/>
    <n v="4"/>
    <b v="0"/>
    <s v="theater/plays"/>
    <x v="2774"/>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x v="2372"/>
    <n v="62.5"/>
    <x v="1"/>
    <x v="6"/>
  </r>
  <r>
    <n v="3900"/>
    <s v="HUB Theatre Group presents John Logan's RED"/>
    <s v="HUB Theatre Group collaborates with local artists to present John Logan's RED to the community."/>
    <n v="2500"/>
    <n v="135"/>
    <x v="2"/>
    <x v="0"/>
    <s v="USD"/>
    <n v="1433988791"/>
    <n v="1431396791"/>
    <b v="0"/>
    <n v="5"/>
    <b v="0"/>
    <s v="theater/plays"/>
    <x v="2331"/>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x v="109"/>
    <e v="#DIV/0!"/>
    <x v="1"/>
    <x v="6"/>
  </r>
  <r>
    <n v="3904"/>
    <s v="Black America from Prophets to Pimps"/>
    <s v="A play that will cover 4000 years of black history."/>
    <n v="10000"/>
    <n v="3"/>
    <x v="2"/>
    <x v="0"/>
    <s v="USD"/>
    <n v="1429074240"/>
    <n v="1427866200"/>
    <b v="0"/>
    <n v="2"/>
    <b v="0"/>
    <s v="theater/plays"/>
    <x v="479"/>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x v="2778"/>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x v="277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x v="2780"/>
    <n v="16.25"/>
    <x v="1"/>
    <x v="6"/>
  </r>
  <r>
    <n v="3909"/>
    <s v="Woman2Woman"/>
    <s v="I am trying to put on a gospel comedy stage play that is full of laughter and life lessons as well that will change your life forever,"/>
    <n v="60000"/>
    <n v="135"/>
    <x v="2"/>
    <x v="0"/>
    <s v="USD"/>
    <n v="1410424642"/>
    <n v="1407832642"/>
    <b v="0"/>
    <n v="4"/>
    <b v="0"/>
    <s v="theater/plays"/>
    <x v="278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x v="2782"/>
    <n v="61.666666666666664"/>
    <x v="1"/>
    <x v="6"/>
  </r>
  <r>
    <n v="3911"/>
    <s v="Ministers of Grace"/>
    <s v="â€˜Ministers of Graceâ€™ imagines what the movie Ghostbusters would be like if written by William Shakespeare."/>
    <n v="8000"/>
    <n v="2993"/>
    <x v="2"/>
    <x v="0"/>
    <s v="USD"/>
    <n v="1417033777"/>
    <n v="1414438177"/>
    <b v="0"/>
    <n v="36"/>
    <b v="0"/>
    <s v="theater/plays"/>
    <x v="2783"/>
    <n v="83.138888888888886"/>
    <x v="1"/>
    <x v="6"/>
  </r>
  <r>
    <n v="3912"/>
    <s v="JoLee Productions"/>
    <s v="Producing &amp; directing Jake's Women by Neil Simon opening July 9 and running through July 26 for Sonoma Arts Live"/>
    <n v="15000"/>
    <n v="1"/>
    <x v="2"/>
    <x v="0"/>
    <s v="USD"/>
    <n v="1429936500"/>
    <n v="1424759330"/>
    <b v="0"/>
    <n v="1"/>
    <b v="0"/>
    <s v="theater/plays"/>
    <x v="44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n v="33.666666666666664"/>
    <x v="1"/>
    <x v="6"/>
  </r>
  <r>
    <n v="3915"/>
    <s v="Hardcross"/>
    <s v="Following the enormous success of Hardcross, we are looking for new ways to bring this wonderful play to a wider audience."/>
    <n v="1500"/>
    <n v="5"/>
    <x v="2"/>
    <x v="1"/>
    <s v="GBP"/>
    <n v="1464824309"/>
    <n v="1462232309"/>
    <b v="0"/>
    <n v="1"/>
    <b v="0"/>
    <s v="theater/plays"/>
    <x v="119"/>
    <n v="5"/>
    <x v="1"/>
    <x v="6"/>
  </r>
  <r>
    <n v="3916"/>
    <s v="Final exam"/>
    <s v="We're a small group of University students who need a little help making our final exam production the best product possible."/>
    <n v="2000"/>
    <n v="0"/>
    <x v="2"/>
    <x v="8"/>
    <s v="DKK"/>
    <n v="1464952752"/>
    <n v="1462360752"/>
    <b v="0"/>
    <n v="0"/>
    <b v="0"/>
    <s v="theater/plays"/>
    <x v="109"/>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x v="2785"/>
    <n v="10"/>
    <x v="1"/>
    <x v="6"/>
  </r>
  <r>
    <n v="3918"/>
    <s v="The Singing Teacher"/>
    <s v="A fantastic new comedy coming to the West End 2014.  An Alan Ayckbourn meets Richard Curtis style comedy. Who knew singing was therapy!"/>
    <n v="60000"/>
    <n v="120"/>
    <x v="2"/>
    <x v="1"/>
    <s v="GBP"/>
    <n v="1407168000"/>
    <n v="1406131023"/>
    <b v="0"/>
    <n v="3"/>
    <b v="0"/>
    <s v="theater/plays"/>
    <x v="418"/>
    <n v="40"/>
    <x v="1"/>
    <x v="6"/>
  </r>
  <r>
    <n v="3919"/>
    <s v="After The Blue"/>
    <s v="Two sisters living in a Cornish seaside town attempt to hide and escape from a life- circle of deceit, abuse, incest and revenge."/>
    <n v="5000"/>
    <n v="90"/>
    <x v="2"/>
    <x v="1"/>
    <s v="GBP"/>
    <n v="1453075200"/>
    <n v="1450628773"/>
    <b v="0"/>
    <n v="3"/>
    <b v="0"/>
    <s v="theater/plays"/>
    <x v="2786"/>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x v="2331"/>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n v="57.25"/>
    <x v="1"/>
    <x v="6"/>
  </r>
  <r>
    <n v="3925"/>
    <s v="Help Save High School Theater"/>
    <s v="Help Save High School Theater Program_x000a_Your donations will be used to purchase props, build sets, and costumes."/>
    <n v="150"/>
    <n v="15"/>
    <x v="2"/>
    <x v="0"/>
    <s v="USD"/>
    <n v="1406753639"/>
    <n v="1404161639"/>
    <b v="0"/>
    <n v="3"/>
    <b v="0"/>
    <s v="theater/plays"/>
    <x v="709"/>
    <n v="5"/>
    <x v="1"/>
    <x v="6"/>
  </r>
  <r>
    <n v="3926"/>
    <s v="Caryl Churchill's 'Top Girls' - NSW HSC Text"/>
    <s v="Producing syllabus-relevant theatre targeted to HSC students on the NSW Central Coast"/>
    <n v="5000"/>
    <n v="15"/>
    <x v="2"/>
    <x v="2"/>
    <s v="AUD"/>
    <n v="1419645748"/>
    <n v="1417053748"/>
    <b v="0"/>
    <n v="1"/>
    <b v="0"/>
    <s v="theater/plays"/>
    <x v="715"/>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x v="2790"/>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x v="109"/>
    <e v="#DIV/0!"/>
    <x v="1"/>
    <x v="6"/>
  </r>
  <r>
    <n v="3931"/>
    <s v="Still I Weep"/>
    <s v="An original stage play designed to bring to light the long-term effects on adult survivors of childhood sexual abuse. We do survive!"/>
    <n v="8000"/>
    <n v="0"/>
    <x v="2"/>
    <x v="0"/>
    <s v="USD"/>
    <n v="1441510707"/>
    <n v="1439350707"/>
    <b v="0"/>
    <n v="0"/>
    <b v="0"/>
    <s v="theater/plays"/>
    <x v="109"/>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x v="2793"/>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x v="1324"/>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x v="109"/>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x v="2795"/>
    <n v="248.5"/>
    <x v="1"/>
    <x v="6"/>
  </r>
  <r>
    <n v="3938"/>
    <s v="Broken Alley â€”Â Year 3"/>
    <s v="We Kickstarted Broken Alley Theatre in the summer of 2013. It's been an amazing two years. This year, BATx goes bigger than ever."/>
    <n v="3255"/>
    <n v="397"/>
    <x v="2"/>
    <x v="0"/>
    <s v="USD"/>
    <n v="1435441454"/>
    <n v="1432763054"/>
    <b v="0"/>
    <n v="5"/>
    <b v="0"/>
    <s v="theater/plays"/>
    <x v="2796"/>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x v="370"/>
    <n v="5"/>
    <x v="1"/>
    <x v="6"/>
  </r>
  <r>
    <n v="3940"/>
    <s v="Attraction"/>
    <s v="A Stage Play that will bring you to the edge of your seat , leave you thinkin and will also have you laughing while enjoyin the talent"/>
    <n v="5000"/>
    <n v="11"/>
    <x v="2"/>
    <x v="0"/>
    <s v="USD"/>
    <n v="1420199351"/>
    <n v="1416311351"/>
    <b v="0"/>
    <n v="2"/>
    <b v="0"/>
    <s v="theater/plays"/>
    <x v="881"/>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n v="25"/>
    <x v="1"/>
    <x v="6"/>
  </r>
  <r>
    <n v="3942"/>
    <s v="Epic Proportions"/>
    <s v="In the 30's, two brothers, Benny and Phil, who go to the Arizona desert to be extras in a huge Biblical epic. Riotous comedy!"/>
    <n v="1200"/>
    <n v="0"/>
    <x v="2"/>
    <x v="0"/>
    <s v="USD"/>
    <n v="1434490914"/>
    <n v="1429306914"/>
    <b v="0"/>
    <n v="0"/>
    <b v="0"/>
    <s v="theater/plays"/>
    <x v="109"/>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n v="5"/>
    <x v="1"/>
    <x v="6"/>
  </r>
  <r>
    <n v="3946"/>
    <s v="DR. Mecurio's Mythical Marvels &amp; Beastiry"/>
    <s v="Dr. Mecurio's is an original work of fantasy designed and written for the stage."/>
    <n v="6000"/>
    <n v="195"/>
    <x v="2"/>
    <x v="0"/>
    <s v="USD"/>
    <n v="1425110400"/>
    <n v="1422388822"/>
    <b v="0"/>
    <n v="5"/>
    <b v="0"/>
    <s v="theater/plays"/>
    <x v="140"/>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x v="2798"/>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x v="109"/>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n v="25"/>
    <x v="1"/>
    <x v="6"/>
  </r>
  <r>
    <n v="3953"/>
    <s v="A Time Pirate's Love"/>
    <s v="Actors and actresses are needed to help me create a stage play. A stage play needs to be adapted from the book I wrote."/>
    <n v="17600"/>
    <n v="0"/>
    <x v="2"/>
    <x v="0"/>
    <s v="USD"/>
    <n v="1469834940"/>
    <n v="1467162586"/>
    <b v="0"/>
    <n v="0"/>
    <b v="0"/>
    <s v="theater/plays"/>
    <x v="109"/>
    <e v="#DIV/0!"/>
    <x v="1"/>
    <x v="6"/>
  </r>
  <r>
    <n v="3954"/>
    <s v="City of Joy"/>
    <s v="Despite hunger and conditions of a Calcutta slum, the people there know that life is precious. They have named it â€˜City of Joy.â€™"/>
    <n v="25000"/>
    <n v="0"/>
    <x v="2"/>
    <x v="5"/>
    <s v="CAD"/>
    <n v="1405352264"/>
    <n v="1400168264"/>
    <b v="0"/>
    <n v="0"/>
    <b v="0"/>
    <s v="theater/plays"/>
    <x v="109"/>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n v="53.125"/>
    <x v="1"/>
    <x v="6"/>
  </r>
  <r>
    <n v="3956"/>
    <s v="The Woman in Me"/>
    <s v="This saucy stage play chronicles the highs and lows of my life involving gangs, drugs and prison. The story is a transforming ministry."/>
    <n v="5500"/>
    <n v="0"/>
    <x v="2"/>
    <x v="0"/>
    <s v="USD"/>
    <n v="1461543600"/>
    <n v="1459203727"/>
    <b v="0"/>
    <n v="0"/>
    <b v="0"/>
    <s v="theater/plays"/>
    <x v="109"/>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x v="1866"/>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x v="1835"/>
    <n v="11.25"/>
    <x v="1"/>
    <x v="6"/>
  </r>
  <r>
    <n v="3961"/>
    <s v="New Edinburgh play"/>
    <s v="I've written a fun new play exploring the reality of gay stereotypes in 2014 - with accommodation and venue hire it needs some dough :)"/>
    <n v="5000"/>
    <n v="21"/>
    <x v="2"/>
    <x v="1"/>
    <s v="GBP"/>
    <n v="1399584210"/>
    <n v="1397683410"/>
    <b v="0"/>
    <n v="2"/>
    <b v="0"/>
    <s v="theater/plays"/>
    <x v="714"/>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x v="109"/>
    <e v="#DIV/0!"/>
    <x v="1"/>
    <x v="6"/>
  </r>
  <r>
    <n v="3964"/>
    <s v="MAMA'Z BA-B: The StagePlay"/>
    <s v="&quot;MAMA'Z BA-B&quot; is the story of Marcus Williams who struggles to find a place for himself as a young black male."/>
    <n v="2000"/>
    <n v="126"/>
    <x v="2"/>
    <x v="0"/>
    <s v="USD"/>
    <n v="1429460386"/>
    <n v="1424279986"/>
    <b v="0"/>
    <n v="3"/>
    <b v="0"/>
    <s v="theater/plays"/>
    <x v="2805"/>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x v="722"/>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n v="41"/>
    <x v="1"/>
    <x v="6"/>
  </r>
  <r>
    <n v="3968"/>
    <s v="Scarlet Letters (a play with songs)"/>
    <s v="&quot;On the breast of her gown, in fine red cloth, appeared the letter A.&quot; But what about the rest of the alphabet?"/>
    <n v="5000"/>
    <n v="527"/>
    <x v="2"/>
    <x v="0"/>
    <s v="USD"/>
    <n v="1463945673"/>
    <n v="1458761673"/>
    <b v="0"/>
    <n v="11"/>
    <b v="0"/>
    <s v="theater/plays"/>
    <x v="2807"/>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x v="2810"/>
    <n v="22.666666666666668"/>
    <x v="1"/>
    <x v="6"/>
  </r>
  <r>
    <n v="3972"/>
    <s v="Valkyrie Theatre Company"/>
    <s v="We're a horror based theatre company in Oklahoma City beginning our first season of shows."/>
    <n v="1000"/>
    <n v="211"/>
    <x v="2"/>
    <x v="0"/>
    <s v="USD"/>
    <n v="1423186634"/>
    <n v="1418002634"/>
    <b v="0"/>
    <n v="8"/>
    <b v="0"/>
    <s v="theater/plays"/>
    <x v="28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x v="2149"/>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x v="109"/>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n v="64.285714285714292"/>
    <x v="1"/>
    <x v="6"/>
  </r>
  <r>
    <n v="3981"/>
    <s v="BEIRUT, LADY OF LEBANON"/>
    <s v="A Theatrical Production Celebrating the Lebanese Culture and the Human Spirit in Time of War."/>
    <n v="30000"/>
    <n v="1225"/>
    <x v="2"/>
    <x v="0"/>
    <s v="USD"/>
    <n v="1468729149"/>
    <n v="1463545149"/>
    <b v="0"/>
    <n v="7"/>
    <b v="0"/>
    <s v="theater/plays"/>
    <x v="2817"/>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x v="281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x v="2820"/>
    <n v="37.53846153846154"/>
    <x v="1"/>
    <x v="6"/>
  </r>
  <r>
    <n v="3987"/>
    <s v="Write Now 5"/>
    <s v="Write Now 5 is a new writing festival in south east London promoting new work from emerging playwrights."/>
    <n v="400"/>
    <n v="151"/>
    <x v="2"/>
    <x v="1"/>
    <s v="GBP"/>
    <n v="1400278290"/>
    <n v="1399414290"/>
    <b v="0"/>
    <n v="13"/>
    <b v="0"/>
    <s v="theater/plays"/>
    <x v="2821"/>
    <n v="11.615384615384615"/>
    <x v="1"/>
    <x v="6"/>
  </r>
  <r>
    <n v="3988"/>
    <s v="Folk-Tales: What Stories Do Your Folks Tell?"/>
    <s v="An evening of of stories based both in myth and truth."/>
    <n v="1500"/>
    <n v="32"/>
    <x v="2"/>
    <x v="0"/>
    <s v="USD"/>
    <n v="1440813413"/>
    <n v="1439517413"/>
    <b v="0"/>
    <n v="4"/>
    <b v="0"/>
    <s v="theater/plays"/>
    <x v="282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x v="109"/>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n v="23"/>
    <x v="1"/>
    <x v="6"/>
  </r>
  <r>
    <n v="3991"/>
    <s v="NTACTheatre - North Texas Actor's Collaborative Theatre"/>
    <s v="North Texas first actor-driven theatre company needs your help"/>
    <n v="500"/>
    <n v="100"/>
    <x v="2"/>
    <x v="0"/>
    <s v="USD"/>
    <n v="1433086082"/>
    <n v="1430494082"/>
    <b v="0"/>
    <n v="1"/>
    <b v="0"/>
    <s v="theater/plays"/>
    <x v="143"/>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x v="2824"/>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x v="130"/>
    <n v="3"/>
    <x v="1"/>
    <x v="6"/>
  </r>
  <r>
    <n v="3994"/>
    <s v="Poles Apart - A Play in 2 Acts"/>
    <s v="Is Henson willing to dare risk a theatrical speaking tour of his North Pole adventures...and more?"/>
    <n v="2000"/>
    <n v="5"/>
    <x v="2"/>
    <x v="0"/>
    <s v="USD"/>
    <n v="1405761690"/>
    <n v="1403169690"/>
    <b v="0"/>
    <n v="1"/>
    <b v="0"/>
    <s v="theater/plays"/>
    <x v="1161"/>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x v="109"/>
    <e v="#DIV/0!"/>
    <x v="1"/>
    <x v="6"/>
  </r>
  <r>
    <n v="3998"/>
    <s v="Forsaken Angels-A New Play"/>
    <s v="Forsaken Angels, a powerful new play by William Leary, author of DCMTA's Best Of 2014 Play Masquerade."/>
    <n v="1250"/>
    <n v="715"/>
    <x v="2"/>
    <x v="0"/>
    <s v="USD"/>
    <n v="1427580426"/>
    <n v="1424992026"/>
    <b v="0"/>
    <n v="12"/>
    <b v="0"/>
    <s v="theater/plays"/>
    <x v="282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n v="82.571428571428569"/>
    <x v="1"/>
    <x v="6"/>
  </r>
  <r>
    <n v="4000"/>
    <s v="The Escorts"/>
    <s v="An Enticing Trip into the World of Assisted Dying"/>
    <n v="8000"/>
    <n v="10"/>
    <x v="2"/>
    <x v="0"/>
    <s v="USD"/>
    <n v="1462631358"/>
    <n v="1457450958"/>
    <b v="0"/>
    <n v="1"/>
    <b v="0"/>
    <s v="theater/plays"/>
    <x v="41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x v="1861"/>
    <n v="5.75"/>
    <x v="1"/>
    <x v="6"/>
  </r>
  <r>
    <n v="4003"/>
    <s v="MAMA BA-B: The Stage Play"/>
    <s v="&quot;MAMA'Z BA-B&quot; is the story of Marcus Williams who struggles to find a place for himself as a young black male."/>
    <n v="2000"/>
    <n v="201"/>
    <x v="2"/>
    <x v="0"/>
    <s v="USD"/>
    <n v="1424009147"/>
    <n v="1421417147"/>
    <b v="0"/>
    <n v="2"/>
    <b v="0"/>
    <s v="theater/plays"/>
    <x v="2829"/>
    <n v="100.5"/>
    <x v="1"/>
    <x v="6"/>
  </r>
  <r>
    <n v="4004"/>
    <s v="South Florida Tours"/>
    <s v="Help Launch The Queen Into South Florida!"/>
    <n v="500"/>
    <n v="1"/>
    <x v="2"/>
    <x v="0"/>
    <s v="USD"/>
    <n v="1412740457"/>
    <n v="1410148457"/>
    <b v="0"/>
    <n v="1"/>
    <b v="0"/>
    <s v="theater/plays"/>
    <x v="418"/>
    <n v="1"/>
    <x v="1"/>
    <x v="6"/>
  </r>
  <r>
    <n v="4005"/>
    <s v="Bringing more Art to the Community"/>
    <s v="Help us bring more Art to the Community. It's our second production, Fences by August Wilson. Help us make it a success!"/>
    <n v="3000"/>
    <n v="40"/>
    <x v="2"/>
    <x v="0"/>
    <s v="USD"/>
    <n v="1413832985"/>
    <n v="1408648985"/>
    <b v="0"/>
    <n v="2"/>
    <b v="0"/>
    <s v="theater/plays"/>
    <x v="84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n v="2"/>
    <x v="1"/>
    <x v="6"/>
  </r>
  <r>
    <n v="4007"/>
    <s v="POLES APART - A PLAY IN 2 ACTS"/>
    <s v="Is the public ready to hear Matt's story? Is he willing to risk public speaking and the waning reputation among his own race?"/>
    <n v="2000"/>
    <n v="5"/>
    <x v="2"/>
    <x v="0"/>
    <s v="USD"/>
    <n v="1409070480"/>
    <n v="1406572381"/>
    <b v="0"/>
    <n v="1"/>
    <b v="0"/>
    <s v="theater/plays"/>
    <x v="1161"/>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n v="25"/>
    <x v="1"/>
    <x v="6"/>
  </r>
  <r>
    <n v="4010"/>
    <s v="The Connection Play 2014"/>
    <s v="JUNTO Productions is proud to present our first production, the premiere of The Connection, a play by Jeffrey Paul."/>
    <n v="7200"/>
    <n v="1742"/>
    <x v="2"/>
    <x v="0"/>
    <s v="USD"/>
    <n v="1414348166"/>
    <n v="1412879366"/>
    <b v="0"/>
    <n v="38"/>
    <b v="0"/>
    <s v="theater/plays"/>
    <x v="2831"/>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x v="2832"/>
    <n v="4.75"/>
    <x v="1"/>
    <x v="6"/>
  </r>
  <r>
    <n v="4012"/>
    <s v="The Butterfly Catcher"/>
    <s v="LEELA IS A 14 YEAR OLD GIRL. JONAH IS A 56 YEAR OLD MAN. IT'S BEEN GOING ON FOR 3 YEARS. HERE COMES THE NIGHT OF VIOLENT RECKONING."/>
    <n v="575"/>
    <n v="0"/>
    <x v="2"/>
    <x v="1"/>
    <s v="GBP"/>
    <n v="1430571849"/>
    <n v="1427979849"/>
    <b v="0"/>
    <n v="0"/>
    <b v="0"/>
    <s v="theater/plays"/>
    <x v="109"/>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n v="13"/>
    <x v="1"/>
    <x v="6"/>
  </r>
  <r>
    <n v="4014"/>
    <s v="Ministry theater"/>
    <s v="I am trying to put together a ministry theater company for junior / high schoolers that which puts on free shows in the SoCal area."/>
    <n v="9000"/>
    <n v="0"/>
    <x v="2"/>
    <x v="0"/>
    <s v="USD"/>
    <n v="1457157269"/>
    <n v="1455861269"/>
    <b v="0"/>
    <n v="0"/>
    <b v="0"/>
    <s v="theater/plays"/>
    <x v="109"/>
    <e v="#DIV/0!"/>
    <x v="1"/>
    <x v="6"/>
  </r>
  <r>
    <n v="4015"/>
    <s v="Shakespeare In The Park"/>
    <s v="FREE Shakespeare In the Park in Bergen County, NJ on July 24, 25, 31, and August 1. We need your support to help keep our show FREE"/>
    <n v="7000"/>
    <n v="1"/>
    <x v="2"/>
    <x v="0"/>
    <s v="USD"/>
    <n v="1437331463"/>
    <n v="1434739463"/>
    <b v="0"/>
    <n v="1"/>
    <b v="0"/>
    <s v="theater/plays"/>
    <x v="107"/>
    <n v="1"/>
    <x v="1"/>
    <x v="6"/>
  </r>
  <r>
    <n v="4016"/>
    <s v="MENTAL Play"/>
    <s v="A new play and project exploring challenges faced by young adults struggling with mental health issues in contemporary Britain."/>
    <n v="500"/>
    <n v="70"/>
    <x v="2"/>
    <x v="1"/>
    <s v="GBP"/>
    <n v="1410987400"/>
    <n v="1408395400"/>
    <b v="0"/>
    <n v="7"/>
    <b v="0"/>
    <s v="theater/plays"/>
    <x v="11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n v="52.5"/>
    <x v="1"/>
    <x v="6"/>
  </r>
  <r>
    <n v="4018"/>
    <s v="Time Please Fringe"/>
    <s v="Funding for a production of Time Please at the Brighton Fringe 2017... and beyond."/>
    <n v="1500"/>
    <n v="130"/>
    <x v="2"/>
    <x v="1"/>
    <s v="GBP"/>
    <n v="1475877108"/>
    <n v="1473285108"/>
    <b v="0"/>
    <n v="4"/>
    <b v="0"/>
    <s v="theater/plays"/>
    <x v="2780"/>
    <n v="32.5"/>
    <x v="1"/>
    <x v="6"/>
  </r>
  <r>
    <n v="4019"/>
    <s v="We Don't Play Fight"/>
    <s v="Finally a crossover of the arts takes place! Theater &amp; LIVE Pro Wrestling. A unique story featuring TV Pro Wrestling without the TV."/>
    <n v="3500"/>
    <n v="29"/>
    <x v="2"/>
    <x v="0"/>
    <s v="USD"/>
    <n v="1460737680"/>
    <n v="1455725596"/>
    <b v="0"/>
    <n v="4"/>
    <b v="0"/>
    <s v="theater/plays"/>
    <x v="2833"/>
    <n v="7.25"/>
    <x v="1"/>
    <x v="6"/>
  </r>
  <r>
    <n v="4020"/>
    <s v="Those That Fly"/>
    <s v="Having lived her whole life in the midst of a civil war, 11 year old Leyla dreams of being a pilot so she may fly her family to safety."/>
    <n v="600"/>
    <n v="100"/>
    <x v="2"/>
    <x v="0"/>
    <s v="USD"/>
    <n v="1427168099"/>
    <n v="1424579699"/>
    <b v="0"/>
    <n v="3"/>
    <b v="0"/>
    <s v="theater/plays"/>
    <x v="2834"/>
    <n v="33.333333333333336"/>
    <x v="1"/>
    <x v="6"/>
  </r>
  <r>
    <n v="4021"/>
    <s v="Angels in Houston"/>
    <s v="Help a group of actors end bigotry in Houston, TX by supporting a  full production of Angels in America."/>
    <n v="15000"/>
    <n v="125"/>
    <x v="2"/>
    <x v="0"/>
    <s v="USD"/>
    <n v="1414360358"/>
    <n v="1409176358"/>
    <b v="0"/>
    <n v="2"/>
    <b v="0"/>
    <s v="theater/plays"/>
    <x v="1863"/>
    <n v="62.5"/>
    <x v="1"/>
    <x v="6"/>
  </r>
  <r>
    <n v="4022"/>
    <s v="The Merchant of Venice as Shakespeare Heard It"/>
    <s v="Help us produce a video of the first Original Pronunciation Merchant of Venice."/>
    <n v="18000"/>
    <n v="12521"/>
    <x v="2"/>
    <x v="0"/>
    <s v="USD"/>
    <n v="1422759240"/>
    <n v="1418824867"/>
    <b v="0"/>
    <n v="197"/>
    <b v="0"/>
    <s v="theater/plays"/>
    <x v="2835"/>
    <n v="63.558375634517766"/>
    <x v="1"/>
    <x v="6"/>
  </r>
  <r>
    <n v="4023"/>
    <s v="Forgive &amp; Forget"/>
    <s v="An original gospel stage play that explores the pain and hurt caused by those who struggle to forgive others!"/>
    <n v="7000"/>
    <n v="0"/>
    <x v="2"/>
    <x v="0"/>
    <s v="USD"/>
    <n v="1458860363"/>
    <n v="1454975963"/>
    <b v="0"/>
    <n v="0"/>
    <b v="0"/>
    <s v="theater/plays"/>
    <x v="109"/>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n v="62.5"/>
    <x v="1"/>
    <x v="6"/>
  </r>
  <r>
    <n v="4026"/>
    <s v="Speak to my Soul: A Montage of Voices"/>
    <s v="This is a play that voices that stories of the black experience in America using spoken word, song and dance."/>
    <n v="4000"/>
    <n v="0"/>
    <x v="2"/>
    <x v="0"/>
    <s v="USD"/>
    <n v="1449247439"/>
    <n v="1444059839"/>
    <b v="0"/>
    <n v="0"/>
    <b v="0"/>
    <s v="theater/plays"/>
    <x v="109"/>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x v="2837"/>
    <n v="51"/>
    <x v="1"/>
    <x v="6"/>
  </r>
  <r>
    <n v="4029"/>
    <s v="Next 2 the Stage"/>
    <s v="A theater complex that educates as we entertain.  We will provide shows that inspire and theater classes that motivate."/>
    <n v="20000"/>
    <n v="0"/>
    <x v="2"/>
    <x v="0"/>
    <s v="USD"/>
    <n v="1450053370"/>
    <n v="1447461370"/>
    <b v="0"/>
    <n v="0"/>
    <b v="0"/>
    <s v="theater/plays"/>
    <x v="109"/>
    <e v="#DIV/0!"/>
    <x v="1"/>
    <x v="6"/>
  </r>
  <r>
    <n v="4030"/>
    <s v="The Martin and Lewis Tribute Show"/>
    <s v="The world's best and only tribute to Dean Martin and Jerry Lewis_x000a_ bringing back the Music, Laughter and the Love."/>
    <n v="2500"/>
    <n v="400"/>
    <x v="2"/>
    <x v="0"/>
    <s v="USD"/>
    <n v="1454525340"/>
    <n v="1452008599"/>
    <b v="0"/>
    <n v="6"/>
    <b v="0"/>
    <s v="theater/plays"/>
    <x v="149"/>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n v="100"/>
    <x v="1"/>
    <x v="6"/>
  </r>
  <r>
    <n v="4035"/>
    <s v="The Lost Boy"/>
    <s v="&quot;Stories are where you go to look for the truth of your own life.&quot; (Frank Delaney)"/>
    <n v="10000"/>
    <n v="3685"/>
    <x v="2"/>
    <x v="0"/>
    <s v="USD"/>
    <n v="1413925887"/>
    <n v="1411333887"/>
    <b v="0"/>
    <n v="25"/>
    <b v="0"/>
    <s v="theater/plays"/>
    <x v="2841"/>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x v="28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n v="75.25"/>
    <x v="1"/>
    <x v="6"/>
  </r>
  <r>
    <n v="4039"/>
    <s v="Defiant Entertainment presents: The Park Bench"/>
    <s v="Help stage an original One Act Play that brings awareness to Alzheimer's in its debut performance."/>
    <n v="500"/>
    <n v="300"/>
    <x v="2"/>
    <x v="0"/>
    <s v="USD"/>
    <n v="1448949540"/>
    <n v="1446048367"/>
    <b v="0"/>
    <n v="5"/>
    <b v="0"/>
    <s v="theater/plays"/>
    <x v="137"/>
    <n v="60"/>
    <x v="1"/>
    <x v="6"/>
  </r>
  <r>
    <n v="4040"/>
    <s v="The Last Encore Musical"/>
    <s v="This nationally published book, set in the 70â€™s, tells the untold story of singers and a friendly reunion visit turning bad."/>
    <n v="8000"/>
    <n v="2500"/>
    <x v="2"/>
    <x v="0"/>
    <s v="USD"/>
    <n v="1437188400"/>
    <n v="1432100004"/>
    <b v="0"/>
    <n v="2"/>
    <b v="0"/>
    <s v="theater/plays"/>
    <x v="1296"/>
    <n v="1250"/>
    <x v="1"/>
    <x v="6"/>
  </r>
  <r>
    <n v="4041"/>
    <s v="In the Land of Gold"/>
    <s v="A bold, colouful, vibrant play centred around the last remaining monarchy of Africa."/>
    <n v="5000"/>
    <n v="21"/>
    <x v="2"/>
    <x v="1"/>
    <s v="GBP"/>
    <n v="1473160954"/>
    <n v="1467976954"/>
    <b v="0"/>
    <n v="2"/>
    <b v="0"/>
    <s v="theater/plays"/>
    <x v="714"/>
    <n v="10.5"/>
    <x v="1"/>
    <x v="6"/>
  </r>
  <r>
    <n v="4042"/>
    <s v="Messages"/>
    <s v="Acting group and production for inner city youth, about inner city youth. The problems and stuation that they see everyday."/>
    <n v="10000"/>
    <n v="21"/>
    <x v="2"/>
    <x v="0"/>
    <s v="USD"/>
    <n v="1421781360"/>
    <n v="1419213664"/>
    <b v="0"/>
    <n v="3"/>
    <b v="0"/>
    <s v="theater/plays"/>
    <x v="2845"/>
    <n v="7"/>
    <x v="1"/>
    <x v="6"/>
  </r>
  <r>
    <n v="4043"/>
    <s v="Not making potato salad here!"/>
    <s v="This could be my last play, need to bring my son out to see it before it's over.  Need to fly him here from BC"/>
    <n v="300"/>
    <n v="0"/>
    <x v="2"/>
    <x v="5"/>
    <s v="CAD"/>
    <n v="1416524325"/>
    <n v="1415228325"/>
    <b v="0"/>
    <n v="0"/>
    <b v="0"/>
    <s v="theater/plays"/>
    <x v="109"/>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n v="56.25"/>
    <x v="1"/>
    <x v="6"/>
  </r>
  <r>
    <n v="4045"/>
    <s v="The Hostages"/>
    <s v="&quot;The Hostages&quot; is about a bank robbery gone wrong, as we learn more about each characters, we question who are the actually hostages..."/>
    <n v="5000"/>
    <n v="1"/>
    <x v="2"/>
    <x v="2"/>
    <s v="AUD"/>
    <n v="1408596589"/>
    <n v="1406004589"/>
    <b v="0"/>
    <n v="1"/>
    <b v="0"/>
    <s v="theater/plays"/>
    <x v="459"/>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n v="27.5"/>
    <x v="1"/>
    <x v="6"/>
  </r>
  <r>
    <n v="4048"/>
    <s v="Speechless"/>
    <s v="The unspoken story of growing up disabled with cerebral palsy and no speech. This inclusive company fights ignorance using dark humour."/>
    <n v="17000"/>
    <n v="3001"/>
    <x v="2"/>
    <x v="1"/>
    <s v="GBP"/>
    <n v="1460373187"/>
    <n v="1457352787"/>
    <b v="0"/>
    <n v="91"/>
    <b v="0"/>
    <s v="theater/plays"/>
    <x v="284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n v="16"/>
    <x v="1"/>
    <x v="6"/>
  </r>
  <r>
    <n v="4050"/>
    <s v="Ø¢Ù…ÙŠÙ† (Amen)"/>
    <s v="Amen is an important jarring story about the repercussions of reporting the war from the front lines and the war that follows them home"/>
    <n v="1500"/>
    <n v="1"/>
    <x v="2"/>
    <x v="0"/>
    <s v="USD"/>
    <n v="1414077391"/>
    <n v="1411485391"/>
    <b v="0"/>
    <n v="1"/>
    <b v="0"/>
    <s v="theater/plays"/>
    <x v="2730"/>
    <n v="1"/>
    <x v="1"/>
    <x v="6"/>
  </r>
  <r>
    <n v="4051"/>
    <s v="Phantom of the Kun Opera"/>
    <s v="It is a heart-breaking life story of Wu family who tries to preserve the gem of Chinese Kun Opera through generations."/>
    <n v="500"/>
    <n v="0"/>
    <x v="2"/>
    <x v="0"/>
    <s v="USD"/>
    <n v="1399618380"/>
    <n v="1399058797"/>
    <b v="0"/>
    <n v="0"/>
    <b v="0"/>
    <s v="theater/plays"/>
    <x v="109"/>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x v="284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n v="41.952380952380949"/>
    <x v="1"/>
    <x v="6"/>
  </r>
  <r>
    <n v="4056"/>
    <s v="American Pride"/>
    <s v="American Pride is a play centered on the Poetry of one Iraq War veteran, and follows her journey through war and back home."/>
    <n v="1500"/>
    <n v="795"/>
    <x v="2"/>
    <x v="0"/>
    <s v="USD"/>
    <n v="1467575940"/>
    <n v="1465856639"/>
    <b v="0"/>
    <n v="9"/>
    <b v="0"/>
    <s v="theater/plays"/>
    <x v="2852"/>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x v="2854"/>
    <n v="23.75"/>
    <x v="1"/>
    <x v="6"/>
  </r>
  <r>
    <n v="4059"/>
    <s v="The Million Dollar Shot"/>
    <s v="A very Canadian children's play inspired by the tradition of British pantomimes like Aladdin, and the Nutcracker."/>
    <n v="10000"/>
    <n v="250"/>
    <x v="2"/>
    <x v="5"/>
    <s v="CAD"/>
    <n v="1410836400"/>
    <n v="1408116152"/>
    <b v="0"/>
    <n v="7"/>
    <b v="0"/>
    <s v="theater/plays"/>
    <x v="45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n v="57"/>
    <x v="1"/>
    <x v="6"/>
  </r>
  <r>
    <n v="4061"/>
    <s v="PRODUCE the Stage Play SKYLAR'S SYNDROME by Gavin Kayner"/>
    <s v="SKYLAR'S SYNDROME is a tremendous psychodrama by master playwright Gavin Kayner!"/>
    <n v="525"/>
    <n v="0"/>
    <x v="2"/>
    <x v="0"/>
    <s v="USD"/>
    <n v="1461205423"/>
    <n v="1456025023"/>
    <b v="0"/>
    <n v="0"/>
    <b v="0"/>
    <s v="theater/plays"/>
    <x v="109"/>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n v="64.166666666666671"/>
    <x v="1"/>
    <x v="6"/>
  </r>
  <r>
    <n v="4065"/>
    <s v="A Midsummer's Night's Dream"/>
    <s v="A classical/ fantasy version of midsummers done by professionally trained actors in Tulsa!"/>
    <n v="4000"/>
    <n v="27"/>
    <x v="2"/>
    <x v="0"/>
    <s v="USD"/>
    <n v="1407883811"/>
    <n v="1405291811"/>
    <b v="0"/>
    <n v="4"/>
    <b v="0"/>
    <s v="theater/plays"/>
    <x v="2859"/>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x v="460"/>
    <n v="34.950000000000003"/>
    <x v="1"/>
    <x v="6"/>
  </r>
  <r>
    <n v="4069"/>
    <s v="The Pendulum Swings"/>
    <s v="'The Pendulum Swings' is a three-act dark comedy that sees Frank and Michael await their execution on Death Row."/>
    <n v="1250"/>
    <n v="430"/>
    <x v="2"/>
    <x v="1"/>
    <s v="GBP"/>
    <n v="1425124800"/>
    <n v="1421596356"/>
    <b v="0"/>
    <n v="13"/>
    <b v="0"/>
    <s v="theater/plays"/>
    <x v="2861"/>
    <n v="33.07692307692308"/>
    <x v="1"/>
    <x v="6"/>
  </r>
  <r>
    <n v="4070"/>
    <s v="Southern Utah University: V-Day 2015"/>
    <s v="V-Day Southern Utah University 2015 and Second Studio Players presents: The Vagina Monologues"/>
    <n v="1000"/>
    <n v="165"/>
    <x v="2"/>
    <x v="0"/>
    <s v="USD"/>
    <n v="1425178800"/>
    <n v="1422374420"/>
    <b v="0"/>
    <n v="6"/>
    <b v="0"/>
    <s v="theater/plays"/>
    <x v="2862"/>
    <n v="27.5"/>
    <x v="1"/>
    <x v="6"/>
  </r>
  <r>
    <n v="4071"/>
    <s v="ATEMPORAL"/>
    <s v="ExÃ¡men final de alumnos del Centro de CapacitaciÃ³n de la ANDA. Son extractos de obras: El JardÃ­n de los CerezoS, Madre Coraje y Casa"/>
    <n v="20000"/>
    <n v="0"/>
    <x v="2"/>
    <x v="14"/>
    <s v="MXN"/>
    <n v="1482779931"/>
    <n v="1480187931"/>
    <b v="0"/>
    <n v="0"/>
    <b v="0"/>
    <s v="theater/plays"/>
    <x v="109"/>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x v="109"/>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n v="222.5"/>
    <x v="1"/>
    <x v="6"/>
  </r>
  <r>
    <n v="4078"/>
    <s v="Theatre Memoire"/>
    <s v="Theatre Memoire are a High Wycombe based theatre company. Performing plays about multi-culturalism and interconectedness."/>
    <n v="250"/>
    <n v="0"/>
    <x v="2"/>
    <x v="1"/>
    <s v="GBP"/>
    <n v="1485543242"/>
    <n v="1482951242"/>
    <b v="0"/>
    <n v="0"/>
    <b v="0"/>
    <s v="theater/plays"/>
    <x v="109"/>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n v="5"/>
    <x v="1"/>
    <x v="6"/>
  </r>
  <r>
    <n v="4080"/>
    <s v="Uncommonnotions"/>
    <s v="&quot;Uncommonnotion&quot;. is a collections of short humors stories, I want to develop into plays, interest has been shown in this idea."/>
    <n v="3000"/>
    <n v="0"/>
    <x v="2"/>
    <x v="0"/>
    <s v="USD"/>
    <n v="1465930440"/>
    <n v="1463849116"/>
    <b v="0"/>
    <n v="0"/>
    <b v="0"/>
    <s v="theater/plays"/>
    <x v="109"/>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x v="119"/>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x v="609"/>
    <n v="9.4"/>
    <x v="1"/>
    <x v="6"/>
  </r>
  <r>
    <n v="4087"/>
    <s v="Stage Production &quot;The Nail Shop&quot;"/>
    <s v="Comedy Stage Play"/>
    <n v="9600"/>
    <n v="0"/>
    <x v="2"/>
    <x v="0"/>
    <s v="USD"/>
    <n v="1468777786"/>
    <n v="1466185786"/>
    <b v="0"/>
    <n v="0"/>
    <b v="0"/>
    <s v="theater/plays"/>
    <x v="109"/>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x v="286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n v="30"/>
    <x v="1"/>
    <x v="6"/>
  </r>
  <r>
    <n v="4090"/>
    <s v="&quot; Sweet O'l Mama &quot; Theater Production"/>
    <s v="A gripping re-enactment of a true breast cancer survival story, highlighted with inspiration and laughter!"/>
    <n v="1000"/>
    <n v="32"/>
    <x v="2"/>
    <x v="0"/>
    <s v="USD"/>
    <n v="1438959600"/>
    <n v="1437754137"/>
    <b v="0"/>
    <n v="3"/>
    <b v="0"/>
    <s v="theater/plays"/>
    <x v="416"/>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n v="25.5"/>
    <x v="1"/>
    <x v="6"/>
  </r>
  <r>
    <n v="4092"/>
    <s v="A CRY FOR HELP"/>
    <s v="&quot;A Cry for Help is Riveting, Inspiring, and Mesmerizing. You will laugh, cry, and be thinking about your own Cry for Help&quot;"/>
    <n v="110000"/>
    <n v="20"/>
    <x v="2"/>
    <x v="0"/>
    <s v="USD"/>
    <n v="1428205247"/>
    <n v="1423024847"/>
    <b v="0"/>
    <n v="1"/>
    <b v="0"/>
    <s v="theater/plays"/>
    <x v="287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x v="2176"/>
    <n v="91.25"/>
    <x v="1"/>
    <x v="6"/>
  </r>
  <r>
    <n v="4095"/>
    <s v="LOPE ENAMORADO"/>
    <s v="Proyecto teatral dirigido por MartÃ­n Acosta que habla y reflexiona sobre el amor y su naturaleza."/>
    <n v="30000"/>
    <n v="800"/>
    <x v="2"/>
    <x v="14"/>
    <s v="MXN"/>
    <n v="1482108350"/>
    <n v="1479516350"/>
    <b v="0"/>
    <n v="1"/>
    <b v="0"/>
    <s v="theater/plays"/>
    <x v="129"/>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e v="#DIV/0!"/>
    <x v="1"/>
    <x v="6"/>
  </r>
  <r>
    <n v="4098"/>
    <s v="Life is simple"/>
    <s v="Community Youth play, written by and performed by the youth about finding joy in the simple things in life"/>
    <n v="75000"/>
    <n v="0"/>
    <x v="2"/>
    <x v="0"/>
    <s v="USD"/>
    <n v="1465060797"/>
    <n v="1462468797"/>
    <b v="0"/>
    <n v="0"/>
    <b v="0"/>
    <s v="theater/plays"/>
    <x v="109"/>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n v="50"/>
    <x v="1"/>
    <x v="6"/>
  </r>
  <r>
    <n v="4100"/>
    <s v="America is at the Mall: A Play in Three Acts"/>
    <s v="How does war change a family?  A peek into one family's kitchen as their soldier fights in Iraq."/>
    <n v="270"/>
    <n v="0"/>
    <x v="2"/>
    <x v="0"/>
    <s v="USD"/>
    <n v="1414205990"/>
    <n v="1413341990"/>
    <b v="0"/>
    <n v="0"/>
    <b v="0"/>
    <s v="theater/plays"/>
    <x v="109"/>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e v="#DIV/0!"/>
    <x v="1"/>
    <x v="6"/>
  </r>
  <r>
    <n v="4102"/>
    <s v="4th Wall Theatre Project"/>
    <s v="Local Community theater to get up and running in the Idaho Falls area. Something new, something different!"/>
    <n v="500"/>
    <n v="137"/>
    <x v="2"/>
    <x v="0"/>
    <s v="USD"/>
    <n v="1463343673"/>
    <n v="1460751673"/>
    <b v="0"/>
    <n v="6"/>
    <b v="0"/>
    <s v="theater/plays"/>
    <x v="2872"/>
    <n v="22.833333333333332"/>
    <x v="1"/>
    <x v="6"/>
  </r>
  <r>
    <n v="4103"/>
    <s v="Weather Men"/>
    <s v="Weather Men is a play, written by Nathan Black.  A comedy/drama that explores the question of 'why people stay together?'"/>
    <n v="1000"/>
    <n v="100"/>
    <x v="2"/>
    <x v="0"/>
    <s v="USD"/>
    <n v="1440613920"/>
    <n v="1435953566"/>
    <b v="0"/>
    <n v="6"/>
    <b v="0"/>
    <s v="theater/plays"/>
    <x v="709"/>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x v="2873"/>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x v="2874"/>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x v="2875"/>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x v="2876"/>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x v="2877"/>
    <n v="59"/>
    <x v="1"/>
    <x v="6"/>
  </r>
  <r>
    <n v="4109"/>
    <s v="Jack the Lad"/>
    <s v="Jack the Lad - a new play that explores how far the boundaries of friendship will stretch when morality and loyalties clash."/>
    <n v="500"/>
    <n v="0"/>
    <x v="2"/>
    <x v="1"/>
    <s v="GBP"/>
    <n v="1448805404"/>
    <n v="1446209804"/>
    <b v="0"/>
    <n v="0"/>
    <b v="0"/>
    <s v="theater/plays"/>
    <x v="109"/>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n v="14.333333333333334"/>
    <x v="1"/>
    <x v="6"/>
  </r>
  <r>
    <n v="4111"/>
    <s v="REBORN IN LOVE"/>
    <s v="REBORN IN LOVE is the sequel to REBORN FROM ABOVE: A Tale of Eternal Love.  This is part two, of a One-Act play series."/>
    <n v="3000"/>
    <n v="94"/>
    <x v="2"/>
    <x v="0"/>
    <s v="USD"/>
    <n v="1424747740"/>
    <n v="1422155740"/>
    <b v="0"/>
    <n v="6"/>
    <b v="0"/>
    <s v="theater/plays"/>
    <x v="2879"/>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x v="0"/>
    <d v="2015-07-22T21:00:00"/>
    <x v="0"/>
  </r>
  <r>
    <n v="1"/>
    <s v="FannibalFest Fan Convention"/>
    <s v="A Hannibal TV Show Fan Convention and Art Collective"/>
    <n v="10275"/>
    <n v="14653"/>
    <x v="0"/>
    <x v="0"/>
    <s v="USD"/>
    <n v="1488464683"/>
    <n v="1485872683"/>
    <b v="0"/>
    <n v="79"/>
    <b v="1"/>
    <s v="film &amp; video/television"/>
    <n v="142.60827250608273"/>
    <n v="185.48101265822785"/>
    <x v="0"/>
    <s v="television"/>
    <x v="1"/>
    <d v="2017-03-02T08:24:43"/>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0:51:23"/>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06:21:47"/>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14:01:19"/>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x v="5"/>
    <d v="2016-07-28T23:35:00"/>
    <x v="2"/>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3T19:44:10"/>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4T19:07:47"/>
    <x v="2"/>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15:00:00"/>
    <x v="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x v="9"/>
    <d v="2016-04-16T20:29:04"/>
    <x v="2"/>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4T19:37:59"/>
    <x v="3"/>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x v="11"/>
    <d v="2016-08-21T21:00:00"/>
    <x v="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x v="12"/>
    <d v="2014-07-15T21:00:00"/>
    <x v="3"/>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14:27:00"/>
    <x v="2"/>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07:59:00"/>
    <x v="3"/>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14:14:0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5T23:30:00"/>
    <x v="3"/>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2:33:42"/>
    <x v="3"/>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x v="18"/>
    <d v="2014-09-17T07:00:56"/>
    <x v="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x v="19"/>
    <d v="2015-07-20T13:35:34"/>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2:11:52"/>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09:03:09"/>
    <x v="3"/>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1:59:00"/>
    <x v="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x v="23"/>
    <d v="2015-04-30T09:20:0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3:39:0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x v="25"/>
    <d v="2016-01-08T18:36:01"/>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x v="26"/>
    <d v="2014-08-17T06:22:24"/>
    <x v="3"/>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5T22:57:13"/>
    <x v="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17:08:04"/>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0:09:28"/>
    <x v="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1:01:55"/>
    <x v="3"/>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3:00:34"/>
    <x v="2"/>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2T21:59:00"/>
    <x v="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x v="33"/>
    <d v="2015-11-08T10:51:41"/>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1:43:21"/>
    <x v="3"/>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7T18:00:00"/>
    <x v="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0:22:05"/>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0:37:59"/>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0T19:22:24"/>
    <x v="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x v="39"/>
    <d v="2014-05-25T16:59:00"/>
    <x v="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8T22:00:00"/>
    <x v="3"/>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10-05T07:39:14"/>
    <x v="3"/>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09:20:26"/>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x v="43"/>
    <d v="2014-07-12T18:00:00"/>
    <x v="3"/>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10-06T20:22:17"/>
    <x v="3"/>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4-27T08:58:27"/>
    <x v="2"/>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17:09:34"/>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x v="47"/>
    <d v="2014-12-19T14:40:07"/>
    <x v="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06:00:00"/>
    <x v="0"/>
  </r>
  <r>
    <n v="49"/>
    <s v="Driving Jersey - Season Five"/>
    <s v="Driving Jersey is real people telling real stories."/>
    <n v="12000"/>
    <n v="12000"/>
    <x v="0"/>
    <x v="0"/>
    <s v="USD"/>
    <n v="1445660045"/>
    <n v="1443068045"/>
    <b v="0"/>
    <n v="87"/>
    <b v="1"/>
    <s v="film &amp; video/television"/>
    <n v="100"/>
    <n v="137.93103448275863"/>
    <x v="0"/>
    <s v="television"/>
    <x v="49"/>
    <d v="2015-10-23T22:14:05"/>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5-01-30T11:00:00"/>
    <x v="3"/>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x v="51"/>
    <d v="2015-08-10T16:17:17"/>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x v="52"/>
    <d v="2014-07-17T10:50:46"/>
    <x v="3"/>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16:00:00"/>
    <x v="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1:07:01"/>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x v="55"/>
    <d v="2016-05-27T17:15:16"/>
    <x v="2"/>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0:00:0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3:59:22"/>
    <x v="0"/>
  </r>
  <r>
    <n v="58"/>
    <s v="Gloaming"/>
    <s v="Alex thought he knew how the world worked. You live, you die and it's over. He was very, very wrong."/>
    <n v="10000"/>
    <n v="10291"/>
    <x v="0"/>
    <x v="0"/>
    <s v="USD"/>
    <n v="1416423172"/>
    <n v="1413827572"/>
    <b v="0"/>
    <n v="75"/>
    <b v="1"/>
    <s v="film &amp; video/television"/>
    <n v="102.91"/>
    <n v="137.21333333333334"/>
    <x v="0"/>
    <s v="television"/>
    <x v="58"/>
    <d v="2014-11-19T12:52:52"/>
    <x v="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15:00:0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2T18:00:00"/>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3:32:37"/>
    <x v="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3:11:18"/>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7T22:59:00"/>
    <x v="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7T18:26:21"/>
    <x v="4"/>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x v="65"/>
    <d v="2014-08-10T23:59:00"/>
    <x v="3"/>
  </r>
  <r>
    <n v="66"/>
    <s v="A Stagnant Fever: Short Film"/>
    <s v="A dark comedy set in the '60s about clinical depression and one night stands."/>
    <n v="2000"/>
    <n v="2372"/>
    <x v="0"/>
    <x v="0"/>
    <s v="USD"/>
    <n v="1468873420"/>
    <n v="1466281420"/>
    <b v="0"/>
    <n v="26"/>
    <b v="1"/>
    <s v="film &amp; video/shorts"/>
    <n v="118.6"/>
    <n v="91.230769230769226"/>
    <x v="0"/>
    <s v="shorts"/>
    <x v="66"/>
    <d v="2016-07-18T14:23:40"/>
    <x v="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08:00:04"/>
    <x v="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07:39:51"/>
    <x v="3"/>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0:59:00"/>
    <x v="6"/>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15:30:45"/>
    <x v="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0:30:57"/>
    <x v="5"/>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x v="72"/>
    <d v="2012-11-14T18:00:00"/>
    <x v="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2T21:59:00"/>
    <x v="6"/>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05:41:35"/>
    <x v="0"/>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x v="75"/>
    <d v="2013-04-22T23:01:12"/>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1:35:58"/>
    <x v="6"/>
  </r>
  <r>
    <n v="77"/>
    <s v="Jonah and the Crab"/>
    <s v="A short film about a boy searching for companionship in a hermit crab he finds on the beach."/>
    <n v="400"/>
    <n v="1570"/>
    <x v="0"/>
    <x v="0"/>
    <s v="USD"/>
    <n v="1337569140"/>
    <n v="1332991717"/>
    <b v="0"/>
    <n v="26"/>
    <b v="1"/>
    <s v="film &amp; video/shorts"/>
    <n v="392.5"/>
    <n v="60.384615384615387"/>
    <x v="0"/>
    <s v="shorts"/>
    <x v="77"/>
    <d v="2012-05-20T20:59:00"/>
    <x v="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1:32:01"/>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2:38:13"/>
    <x v="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09T20:00:56"/>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3T21:02:00"/>
    <x v="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3:41:01"/>
    <x v="6"/>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05:30:00"/>
    <x v="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5-15T12:11:26"/>
    <x v="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2T21:00:37"/>
    <x v="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08:20:45"/>
    <x v="0"/>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x v="87"/>
    <d v="2010-06-02T19:41:00"/>
    <x v="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09:48:51"/>
    <x v="3"/>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x v="89"/>
    <d v="2013-06-02T12:03:12"/>
    <x v="4"/>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1:08:19"/>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5-17T03:39:24"/>
    <x v="6"/>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2:00:00"/>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15:00:00"/>
    <x v="5"/>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1:13:42"/>
    <x v="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x v="95"/>
    <d v="2012-02-25T18:07:21"/>
    <x v="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7-31T21:00:00"/>
    <x v="7"/>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1T21:14:42"/>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17:30:00"/>
    <x v="5"/>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x v="99"/>
    <d v="2014-01-22T15:39:59"/>
    <x v="4"/>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1-04T13:04:46"/>
    <x v="5"/>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2:38:30"/>
    <x v="5"/>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2T21:08:53"/>
    <x v="7"/>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x v="103"/>
    <d v="2014-03-07T13:20:30"/>
    <x v="3"/>
  </r>
  <r>
    <n v="104"/>
    <s v="Good 'Ol Trumpet"/>
    <s v="UCF short film about an old man, his love for music, and his misplaced trumpet.  "/>
    <n v="500"/>
    <n v="600"/>
    <x v="0"/>
    <x v="0"/>
    <s v="USD"/>
    <n v="1301792400"/>
    <n v="1299775266"/>
    <b v="0"/>
    <n v="10"/>
    <b v="1"/>
    <s v="film &amp; video/shorts"/>
    <n v="120"/>
    <n v="60"/>
    <x v="0"/>
    <s v="shorts"/>
    <x v="104"/>
    <d v="2011-04-02T19:00:00"/>
    <x v="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x v="105"/>
    <d v="2016-05-13T18:00:00"/>
    <x v="2"/>
  </r>
  <r>
    <n v="106"/>
    <s v="LOST WEEKEND"/>
    <s v="A Boy. A Girl. A Car. A Serial Killer."/>
    <n v="5000"/>
    <n v="5025"/>
    <x v="0"/>
    <x v="0"/>
    <s v="USD"/>
    <n v="1333391901"/>
    <n v="1332182301"/>
    <b v="0"/>
    <n v="27"/>
    <b v="1"/>
    <s v="film &amp; video/shorts"/>
    <n v="100.49999999999999"/>
    <n v="186.11111111111111"/>
    <x v="0"/>
    <s v="shorts"/>
    <x v="106"/>
    <d v="2012-04-02T12:38:21"/>
    <x v="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x v="107"/>
    <d v="2011-04-24T17:34:47"/>
    <x v="6"/>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x v="108"/>
    <d v="2013-05-31T08:42:50"/>
    <x v="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x v="109"/>
    <d v="2011-02-25T18:37:10"/>
    <x v="6"/>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3T23:59:00"/>
    <x v="4"/>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1:59:47"/>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2T20:00:00"/>
    <x v="3"/>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09:00:00"/>
    <x v="6"/>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0:34:48"/>
    <x v="6"/>
  </r>
  <r>
    <n v="115"/>
    <s v="The World's Greatest Lover"/>
    <s v="Never judge a book (or a lover) by their cover."/>
    <n v="450"/>
    <n v="632"/>
    <x v="0"/>
    <x v="0"/>
    <s v="USD"/>
    <n v="1328377444"/>
    <n v="1326217444"/>
    <b v="0"/>
    <n v="22"/>
    <b v="1"/>
    <s v="film &amp; video/shorts"/>
    <n v="140.44444444444443"/>
    <n v="28.727272727272727"/>
    <x v="0"/>
    <s v="shorts"/>
    <x v="115"/>
    <d v="2012-02-04T11:44:04"/>
    <x v="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04:55:55"/>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3:00:00"/>
    <x v="7"/>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x v="118"/>
    <d v="2011-07-28T19:17:16"/>
    <x v="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17:00:00"/>
    <x v="6"/>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x v="120"/>
    <d v="2016-10-02T19:11:47"/>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x v="121"/>
    <d v="2015-04-18T04:16:00"/>
    <x v="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04:21:47"/>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x v="123"/>
    <d v="2014-10-28T16:00:00"/>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16:17:22"/>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x v="125"/>
    <d v="2017-02-03T17:51:2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x v="126"/>
    <d v="2015-06-10T20:00:00"/>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x v="127"/>
    <d v="2015-04-03T07:59:01"/>
    <x v="0"/>
  </r>
  <r>
    <n v="128"/>
    <s v="Ralphi3 (Canceled)"/>
    <s v="A Science Fiction film filled with entertainment and Excitement"/>
    <n v="100000"/>
    <n v="1867"/>
    <x v="1"/>
    <x v="0"/>
    <s v="USD"/>
    <n v="1476941293"/>
    <n v="1473917293"/>
    <b v="0"/>
    <n v="6"/>
    <b v="0"/>
    <s v="film &amp; video/science fiction"/>
    <n v="1.867"/>
    <n v="311.16666666666669"/>
    <x v="0"/>
    <s v="science fiction"/>
    <x v="128"/>
    <d v="2016-10-19T23:28:13"/>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16:29:43"/>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14:16:00"/>
    <x v="3"/>
  </r>
  <r>
    <n v="131"/>
    <s v="I (Canceled)"/>
    <s v="I"/>
    <n v="1200"/>
    <n v="0"/>
    <x v="1"/>
    <x v="0"/>
    <s v="USD"/>
    <n v="1467763200"/>
    <n v="1466453161"/>
    <b v="0"/>
    <n v="0"/>
    <b v="0"/>
    <s v="film &amp; video/science fiction"/>
    <n v="0"/>
    <e v="#DIV/0!"/>
    <x v="0"/>
    <s v="science fiction"/>
    <x v="131"/>
    <d v="2016-07-05T18:00:0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x v="132"/>
    <d v="2014-11-07T14:30:07"/>
    <x v="3"/>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1:31:00"/>
    <x v="2"/>
  </r>
  <r>
    <n v="134"/>
    <s v="MARLEY'S GHOST (AMBASSADORS OF STEAM) (Canceled)"/>
    <s v="steampunk  remake of &quot;a Christmas carol&quot;"/>
    <n v="5000"/>
    <n v="0"/>
    <x v="1"/>
    <x v="0"/>
    <s v="USD"/>
    <n v="1441386000"/>
    <n v="1438811418"/>
    <b v="0"/>
    <n v="0"/>
    <b v="0"/>
    <s v="film &amp; video/science fiction"/>
    <n v="0"/>
    <e v="#DIV/0!"/>
    <x v="0"/>
    <s v="science fiction"/>
    <x v="134"/>
    <d v="2015-09-04T11:00:00"/>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x v="135"/>
    <d v="2014-07-01T13:00:00"/>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04:16:00"/>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07:46:33"/>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x v="138"/>
    <d v="2015-07-31T22:59:00"/>
    <x v="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16:06:1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19T21:45:32"/>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x v="141"/>
    <d v="2015-05-30T21:40:23"/>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x v="142"/>
    <d v="2014-11-16T16:26:18"/>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2T23:55:0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x v="144"/>
    <d v="2015-04-13T11:17:52"/>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x v="145"/>
    <d v="2015-08-11T07:00:52"/>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x v="146"/>
    <d v="2017-01-17T18:23:18"/>
    <x v="2"/>
  </r>
  <r>
    <n v="147"/>
    <s v="Consumed (Static Air) (Canceled)"/>
    <s v="Film makers catch live footage beyond their wildest dreams."/>
    <n v="7000"/>
    <n v="0"/>
    <x v="1"/>
    <x v="1"/>
    <s v="GBP"/>
    <n v="1420741080"/>
    <n v="1417026340"/>
    <b v="0"/>
    <n v="0"/>
    <b v="0"/>
    <s v="film &amp; video/science fiction"/>
    <n v="0"/>
    <e v="#DIV/0!"/>
    <x v="0"/>
    <s v="science fiction"/>
    <x v="147"/>
    <d v="2015-01-08T12:18:00"/>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x v="148"/>
    <d v="2016-02-27T00:45:36"/>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x v="149"/>
    <d v="2014-12-25T02:00:00"/>
    <x v="3"/>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x v="150"/>
    <d v="2015-05-25T21:53:02"/>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x v="151"/>
    <d v="2015-06-18T07:13:11"/>
    <x v="0"/>
  </r>
  <r>
    <n v="152"/>
    <s v="The Great Dark (Canceled)"/>
    <s v="The Great Dark is a journey through the unimaginable...and un foreseeable..."/>
    <n v="380000"/>
    <n v="30"/>
    <x v="1"/>
    <x v="0"/>
    <s v="USD"/>
    <n v="1411437100"/>
    <n v="1408845100"/>
    <b v="0"/>
    <n v="2"/>
    <b v="0"/>
    <s v="film &amp; video/science fiction"/>
    <n v="7.8947368421052634E-3"/>
    <n v="15"/>
    <x v="0"/>
    <s v="science fiction"/>
    <x v="152"/>
    <d v="2014-09-22T19:51:40"/>
    <x v="3"/>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x v="153"/>
    <d v="2014-12-02T09:04:04"/>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x v="154"/>
    <d v="2015-06-03T07:08:15"/>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x v="155"/>
    <d v="2015-07-23T07:25:35"/>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x v="156"/>
    <d v="2014-08-02T20:59:56"/>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x v="157"/>
    <d v="2016-02-26T15:52:52"/>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1T19:50:28"/>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x v="159"/>
    <d v="2016-07-03T04:25:45"/>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15:54:51"/>
    <x v="0"/>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x v="161"/>
    <d v="2014-07-02T10:29:55"/>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x v="162"/>
    <d v="2014-08-16T17:42:0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09-30T18:00:00"/>
    <x v="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x v="164"/>
    <d v="2014-09-19T12:18:21"/>
    <x v="3"/>
  </r>
  <r>
    <n v="165"/>
    <s v="NET"/>
    <s v="A teacher. A boy. The beach and a heatwave that drove them all insane."/>
    <n v="17000"/>
    <n v="0"/>
    <x v="2"/>
    <x v="1"/>
    <s v="GBP"/>
    <n v="1452613724"/>
    <n v="1450021724"/>
    <b v="0"/>
    <n v="0"/>
    <b v="0"/>
    <s v="film &amp; video/drama"/>
    <n v="0"/>
    <e v="#DIV/0!"/>
    <x v="0"/>
    <s v="drama"/>
    <x v="165"/>
    <d v="2016-01-12T09:48:44"/>
    <x v="0"/>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5T19:49:22"/>
    <x v="2"/>
  </r>
  <r>
    <n v="167"/>
    <s v="Past"/>
    <s v="A young man experiences a tragedy and has the opportunity to go back and learn from his mistakes and find out his true self."/>
    <n v="110000"/>
    <n v="11"/>
    <x v="2"/>
    <x v="0"/>
    <s v="USD"/>
    <n v="1438726535"/>
    <n v="1433542535"/>
    <b v="0"/>
    <n v="2"/>
    <b v="0"/>
    <s v="film &amp; video/drama"/>
    <n v="0.01"/>
    <n v="5.5"/>
    <x v="0"/>
    <s v="drama"/>
    <x v="167"/>
    <d v="2015-08-04T16:15:35"/>
    <x v="0"/>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x v="168"/>
    <d v="2015-03-19T13:02:50"/>
    <x v="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x v="169"/>
    <d v="2014-10-18T06:07:39"/>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x v="170"/>
    <d v="2015-08-29T23:28:00"/>
    <x v="0"/>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x v="171"/>
    <d v="2016-08-11T22:20:14"/>
    <x v="2"/>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2:28:43"/>
    <x v="0"/>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07:45:08"/>
    <x v="0"/>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2:12:56"/>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x v="175"/>
    <d v="2014-08-29T12:40:11"/>
    <x v="3"/>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3:46:39"/>
    <x v="0"/>
  </r>
  <r>
    <n v="177"/>
    <s v="The Good Samaritan"/>
    <s v="I'm making a modern day version of the bible story &quot; The Good Samaritan&quot;"/>
    <n v="450"/>
    <n v="180"/>
    <x v="2"/>
    <x v="0"/>
    <s v="USD"/>
    <n v="1427155726"/>
    <n v="1425690526"/>
    <b v="0"/>
    <n v="7"/>
    <b v="0"/>
    <s v="film &amp; video/drama"/>
    <n v="40"/>
    <n v="25.714285714285715"/>
    <x v="0"/>
    <s v="drama"/>
    <x v="177"/>
    <d v="2015-03-23T18:08:46"/>
    <x v="0"/>
  </r>
  <r>
    <n v="178"/>
    <s v="El viaje de LucÃ­a"/>
    <s v="El viaje de LucÃ­a es un largometraje de ficciÃ³n con temÃ¡tica sobre el cÃ¡ncer infantil."/>
    <n v="500000"/>
    <n v="0"/>
    <x v="2"/>
    <x v="3"/>
    <s v="EUR"/>
    <n v="1448582145"/>
    <n v="1445986545"/>
    <b v="0"/>
    <n v="0"/>
    <b v="0"/>
    <s v="film &amp; video/drama"/>
    <n v="0"/>
    <e v="#DIV/0!"/>
    <x v="0"/>
    <s v="drama"/>
    <x v="178"/>
    <d v="2015-11-26T17:55:45"/>
    <x v="0"/>
  </r>
  <r>
    <n v="179"/>
    <s v="Sustain: A Film About Survival"/>
    <s v="A feature-length film about how three people survive in a diseased world."/>
    <n v="1000"/>
    <n v="200"/>
    <x v="2"/>
    <x v="0"/>
    <s v="USD"/>
    <n v="1457056555"/>
    <n v="1454464555"/>
    <b v="0"/>
    <n v="2"/>
    <b v="0"/>
    <s v="film &amp; video/drama"/>
    <n v="20"/>
    <n v="100"/>
    <x v="0"/>
    <s v="drama"/>
    <x v="179"/>
    <d v="2016-03-03T19:55:55"/>
    <x v="2"/>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x v="180"/>
    <d v="2015-04-13T13:00:00"/>
    <x v="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x v="181"/>
    <d v="2015-06-22T11:48:15"/>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6T18:17:12"/>
    <x v="2"/>
  </r>
  <r>
    <n v="183"/>
    <s v="Three Little Words"/>
    <s v="Don't kill me until I meet my Dad"/>
    <n v="12500"/>
    <n v="4482"/>
    <x v="2"/>
    <x v="1"/>
    <s v="GBP"/>
    <n v="1417033610"/>
    <n v="1414438010"/>
    <b v="0"/>
    <n v="12"/>
    <b v="0"/>
    <s v="film &amp; video/drama"/>
    <n v="35.856000000000002"/>
    <n v="373.5"/>
    <x v="0"/>
    <s v="drama"/>
    <x v="183"/>
    <d v="2014-11-26T14:26:5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x v="184"/>
    <d v="2014-08-31T21:59:00"/>
    <x v="3"/>
  </r>
  <r>
    <n v="185"/>
    <s v="BLANK Short Movie"/>
    <s v="Love has no boundaries!"/>
    <n v="40000"/>
    <n v="2200"/>
    <x v="2"/>
    <x v="10"/>
    <s v="NOK"/>
    <n v="1471557139"/>
    <n v="1468965139"/>
    <b v="0"/>
    <n v="10"/>
    <b v="0"/>
    <s v="film &amp; video/drama"/>
    <n v="5.5"/>
    <n v="220"/>
    <x v="0"/>
    <s v="drama"/>
    <x v="185"/>
    <d v="2016-08-18T15:52:19"/>
    <x v="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14:00:00"/>
    <x v="1"/>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0:59:00"/>
    <x v="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4T22:23:35"/>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x v="189"/>
    <d v="2016-09-03T10:34:37"/>
    <x v="2"/>
  </r>
  <r>
    <n v="190"/>
    <s v="REGIONRAT, the movie"/>
    <s v="Because hope can be a 4 letter word"/>
    <n v="12000"/>
    <n v="50"/>
    <x v="2"/>
    <x v="0"/>
    <s v="USD"/>
    <n v="1466091446"/>
    <n v="1465227446"/>
    <b v="0"/>
    <n v="1"/>
    <b v="0"/>
    <s v="film &amp; video/drama"/>
    <n v="0.41666666666666669"/>
    <n v="50"/>
    <x v="0"/>
    <s v="drama"/>
    <x v="190"/>
    <d v="2016-06-16T09:37:26"/>
    <x v="2"/>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10-02T04:35:38"/>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x v="192"/>
    <d v="2014-10-17T13:00:32"/>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17:26:06"/>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x v="194"/>
    <d v="2016-03-06T17:55:31"/>
    <x v="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0:05:32"/>
    <x v="0"/>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x v="196"/>
    <d v="2015-10-10T15:00:00"/>
    <x v="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x v="197"/>
    <d v="2017-02-17T15:00:00"/>
    <x v="1"/>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x v="198"/>
    <d v="2014-10-05T03:12:02"/>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8-31T20:58:22"/>
    <x v="2"/>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x v="200"/>
    <d v="2014-09-14T20:00:03"/>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x v="201"/>
    <d v="2015-02-08T13:38:49"/>
    <x v="0"/>
  </r>
  <r>
    <n v="202"/>
    <s v="Modern Gangsters"/>
    <s v="new web series created by jonney terry"/>
    <n v="6000"/>
    <n v="0"/>
    <x v="2"/>
    <x v="0"/>
    <s v="USD"/>
    <n v="1444337940"/>
    <n v="1441750564"/>
    <b v="0"/>
    <n v="0"/>
    <b v="0"/>
    <s v="film &amp; video/drama"/>
    <n v="0"/>
    <e v="#DIV/0!"/>
    <x v="0"/>
    <s v="drama"/>
    <x v="202"/>
    <d v="2015-10-08T14:59:00"/>
    <x v="0"/>
  </r>
  <r>
    <n v="203"/>
    <s v="TheM"/>
    <s v="We are aiming to make a Web Series based on Youth Culture and the misrepresentation of socially stereotyped people."/>
    <n v="2500"/>
    <n v="746"/>
    <x v="2"/>
    <x v="1"/>
    <s v="GBP"/>
    <n v="1422562864"/>
    <n v="1417378864"/>
    <b v="0"/>
    <n v="8"/>
    <b v="0"/>
    <s v="film &amp; video/drama"/>
    <n v="29.84"/>
    <n v="93.25"/>
    <x v="0"/>
    <s v="drama"/>
    <x v="203"/>
    <d v="2015-01-29T14:21:04"/>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x v="204"/>
    <d v="2016-08-04T08:00:03"/>
    <x v="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x v="205"/>
    <d v="2015-10-06T09:10:22"/>
    <x v="0"/>
  </r>
  <r>
    <n v="206"/>
    <s v="Blood Bond Movie Development"/>
    <s v="A love story featuring adoption,struggle,dysfunction,grace, healing, and restoration."/>
    <n v="12700"/>
    <n v="0"/>
    <x v="2"/>
    <x v="0"/>
    <s v="USD"/>
    <n v="1470441983"/>
    <n v="1468627583"/>
    <b v="0"/>
    <n v="0"/>
    <b v="0"/>
    <s v="film &amp; video/drama"/>
    <n v="0"/>
    <e v="#DIV/0!"/>
    <x v="0"/>
    <s v="drama"/>
    <x v="206"/>
    <d v="2016-08-05T18:06:23"/>
    <x v="2"/>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x v="207"/>
    <d v="2015-01-03T22:43:58"/>
    <x v="3"/>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2:52:47"/>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16:08:55"/>
    <x v="0"/>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x v="210"/>
    <d v="2015-09-30T23:00:00"/>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x v="211"/>
    <d v="2015-09-18T21:50:17"/>
    <x v="0"/>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x v="212"/>
    <d v="2016-04-16T14:08:40"/>
    <x v="2"/>
  </r>
  <r>
    <n v="213"/>
    <s v="Hart Blvd. A feature film by Andrew Greve"/>
    <s v="A family dramedy about a grandfather  and grandson who are both on their path to redemption."/>
    <n v="50000"/>
    <n v="20"/>
    <x v="2"/>
    <x v="0"/>
    <s v="USD"/>
    <n v="1439734001"/>
    <n v="1437142547"/>
    <b v="0"/>
    <n v="1"/>
    <b v="0"/>
    <s v="film &amp; video/drama"/>
    <n v="0.04"/>
    <n v="20"/>
    <x v="0"/>
    <s v="drama"/>
    <x v="213"/>
    <d v="2015-08-16T08:06:41"/>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x v="214"/>
    <d v="2015-03-06T09:22:29"/>
    <x v="0"/>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x v="215"/>
    <d v="2016-02-17T17:59:00"/>
    <x v="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x v="216"/>
    <d v="2015-04-22T16:00:37"/>
    <x v="0"/>
  </r>
  <r>
    <n v="217"/>
    <s v="Bitch"/>
    <s v="A roadmovie by paw"/>
    <n v="100000"/>
    <n v="11943"/>
    <x v="2"/>
    <x v="11"/>
    <s v="SEK"/>
    <n v="1419780149"/>
    <n v="1417101749"/>
    <b v="0"/>
    <n v="38"/>
    <b v="0"/>
    <s v="film &amp; video/drama"/>
    <n v="11.943"/>
    <n v="314.28947368421052"/>
    <x v="0"/>
    <s v="drama"/>
    <x v="217"/>
    <d v="2014-12-28T09:22:29"/>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09:04:49"/>
    <x v="0"/>
  </r>
  <r>
    <n v="219"/>
    <s v="True Colors"/>
    <s v="An hour-long pilot about a group of suburban LGBT teens coming of age in the early 90's."/>
    <n v="50000"/>
    <n v="8815"/>
    <x v="2"/>
    <x v="0"/>
    <s v="USD"/>
    <n v="1459493940"/>
    <n v="1456732225"/>
    <b v="0"/>
    <n v="76"/>
    <b v="0"/>
    <s v="film &amp; video/drama"/>
    <n v="17.630000000000003"/>
    <n v="115.98684210526316"/>
    <x v="0"/>
    <s v="drama"/>
    <x v="219"/>
    <d v="2016-04-01T00:59:00"/>
    <x v="2"/>
  </r>
  <r>
    <n v="220"/>
    <s v="LA VIE"/>
    <s v="A Freelancer abandons everything to chase after his dream of being &quot;great&quot; escape to Bangkok and return to his home-world."/>
    <n v="50000"/>
    <n v="360"/>
    <x v="2"/>
    <x v="0"/>
    <s v="USD"/>
    <n v="1440101160"/>
    <n v="1436542030"/>
    <b v="0"/>
    <n v="3"/>
    <b v="0"/>
    <s v="film &amp; video/drama"/>
    <n v="0.72"/>
    <n v="120"/>
    <x v="0"/>
    <s v="drama"/>
    <x v="220"/>
    <d v="2015-08-20T14:06:00"/>
    <x v="0"/>
  </r>
  <r>
    <n v="221"/>
    <s v="Archetypes"/>
    <s v="Film about Schizophrenia with Surreal Twists!"/>
    <n v="50000"/>
    <n v="0"/>
    <x v="2"/>
    <x v="0"/>
    <s v="USD"/>
    <n v="1427569564"/>
    <n v="1422389164"/>
    <b v="0"/>
    <n v="0"/>
    <b v="0"/>
    <s v="film &amp; video/drama"/>
    <n v="0"/>
    <e v="#DIV/0!"/>
    <x v="0"/>
    <s v="drama"/>
    <x v="221"/>
    <d v="2015-03-28T13:06:04"/>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6T20:39:00"/>
    <x v="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1T19:05:00"/>
    <x v="2"/>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09T23:38:46"/>
    <x v="0"/>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16:04:14"/>
    <x v="2"/>
  </r>
  <r>
    <n v="226"/>
    <s v="MAGGIE Film"/>
    <s v="A TRUE STORY OF DOMESTIC VILOLENCE THAT SEEKS TO OFFER THE VIEWER OUTLEST OF SUPPORT."/>
    <n v="29000"/>
    <n v="250"/>
    <x v="2"/>
    <x v="1"/>
    <s v="GBP"/>
    <n v="1433064540"/>
    <n v="1428854344"/>
    <b v="0"/>
    <n v="2"/>
    <b v="0"/>
    <s v="film &amp; video/drama"/>
    <n v="0.86206896551724133"/>
    <n v="125"/>
    <x v="0"/>
    <s v="drama"/>
    <x v="226"/>
    <d v="2015-05-31T03:29:00"/>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15:27:21"/>
    <x v="0"/>
  </r>
  <r>
    <n v="228"/>
    <s v="Facets of a Geek life"/>
    <s v="I am making a film from one one of my books called facets of a Geek life."/>
    <n v="8000"/>
    <n v="0"/>
    <x v="2"/>
    <x v="1"/>
    <s v="GBP"/>
    <n v="1433176105"/>
    <n v="1427992105"/>
    <b v="0"/>
    <n v="0"/>
    <b v="0"/>
    <s v="film &amp; video/drama"/>
    <n v="0"/>
    <e v="#DIV/0!"/>
    <x v="0"/>
    <s v="drama"/>
    <x v="228"/>
    <d v="2015-06-01T10:28:25"/>
    <x v="0"/>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16:24:57"/>
    <x v="2"/>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x v="230"/>
    <d v="2015-06-04T12:39:11"/>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17:00:51"/>
    <x v="0"/>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x v="232"/>
    <d v="2015-02-27T13:49:06"/>
    <x v="0"/>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15:52:52"/>
    <x v="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x v="234"/>
    <d v="2015-06-20T18:50:59"/>
    <x v="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15:48:17"/>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4T18:00:00"/>
    <x v="0"/>
  </r>
  <r>
    <n v="237"/>
    <s v="Making The Choice"/>
    <s v="Making The Choice is a christian short film series."/>
    <n v="15000"/>
    <n v="50"/>
    <x v="2"/>
    <x v="0"/>
    <s v="USD"/>
    <n v="1457445069"/>
    <n v="1452261069"/>
    <b v="0"/>
    <n v="1"/>
    <b v="0"/>
    <s v="film &amp; video/drama"/>
    <n v="0.33333333333333337"/>
    <n v="50"/>
    <x v="0"/>
    <s v="drama"/>
    <x v="237"/>
    <d v="2016-03-08T07:51:09"/>
    <x v="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3:00:00"/>
    <x v="2"/>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06:00:00"/>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1:00:11"/>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0:45:04"/>
    <x v="3"/>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x v="242"/>
    <d v="2011-12-20T05:49:50"/>
    <x v="6"/>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x v="243"/>
    <d v="2014-02-21T19:08:24"/>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1:06:00"/>
    <x v="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x v="245"/>
    <d v="2012-08-15T19:16:25"/>
    <x v="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x v="246"/>
    <d v="2010-12-18T03:43:25"/>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5T21:39:00"/>
    <x v="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2:35:09"/>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1:40:00"/>
    <x v="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07:34:51"/>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3:00:00"/>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x v="252"/>
    <d v="2010-05-31T21:59:00"/>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x v="253"/>
    <d v="2012-02-15T09:37:15"/>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x v="254"/>
    <d v="2015-10-16T20:00:00"/>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05:38:02"/>
    <x v="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2:27:47"/>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x v="257"/>
    <d v="2016-05-19T09:02:42"/>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7T19:14:26"/>
    <x v="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x v="259"/>
    <d v="2015-04-08T11:42:49"/>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x v="260"/>
    <d v="2010-07-17T03:59:00"/>
    <x v="7"/>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x v="261"/>
    <d v="2012-06-07T08:55:00"/>
    <x v="5"/>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2-25T23:57:08"/>
    <x v="6"/>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x v="263"/>
    <d v="2012-09-27T16:54:54"/>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08:53:15"/>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14:16:00"/>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x v="266"/>
    <d v="2010-04-22T21:51:00"/>
    <x v="7"/>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x v="267"/>
    <d v="2014-06-25T04:51:39"/>
    <x v="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x v="268"/>
    <d v="2011-11-06T22:39:38"/>
    <x v="6"/>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x v="269"/>
    <d v="2017-02-21T22:43:42"/>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x v="270"/>
    <d v="2011-05-24T22:00:00"/>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x v="271"/>
    <d v="2014-01-02T02:00:0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x v="272"/>
    <d v="2010-04-28T12:49:00"/>
    <x v="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05:57:46"/>
    <x v="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0:59:00"/>
    <x v="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09T19:46:06"/>
    <x v="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7T18:57:54"/>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x v="277"/>
    <d v="2015-05-23T15:23:39"/>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1T18:58:59"/>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x v="279"/>
    <d v="2017-02-26T20:01:00"/>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x v="280"/>
    <d v="2014-05-30T08:10:35"/>
    <x v="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3:26:00"/>
    <x v="8"/>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16:00:00"/>
    <x v="7"/>
  </r>
  <r>
    <n v="283"/>
    <s v="SOLE SURVIVOR"/>
    <s v="What is the impact of survivorship on the human condition?"/>
    <n v="18000"/>
    <n v="20569.05"/>
    <x v="0"/>
    <x v="0"/>
    <s v="USD"/>
    <n v="1306904340"/>
    <n v="1305219744"/>
    <b v="1"/>
    <n v="202"/>
    <b v="1"/>
    <s v="film &amp; video/documentary"/>
    <n v="114.27249999999999"/>
    <n v="101.8269801980198"/>
    <x v="0"/>
    <s v="documentary"/>
    <x v="283"/>
    <d v="2011-05-31T22:59:00"/>
    <x v="6"/>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1:43:00"/>
    <x v="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2:08:48"/>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2:35:24"/>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x v="287"/>
    <d v="2012-11-01T22:00:00"/>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5T22:03:13"/>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x v="289"/>
    <d v="2013-11-02T04:57:14"/>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1:59:00"/>
    <x v="7"/>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x v="291"/>
    <d v="2013-04-30T18:01:0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8T21:59:00"/>
    <x v="6"/>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x v="293"/>
    <d v="2014-04-20T10:01:54"/>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0:00:00"/>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0-31T18:00:0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x v="296"/>
    <d v="2012-09-07T05:24:43"/>
    <x v="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4-30T21:59:00"/>
    <x v="0"/>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x v="298"/>
    <d v="2014-05-09T15:00:00"/>
    <x v="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x v="299"/>
    <d v="2010-11-17T00:24:20"/>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17:02:18"/>
    <x v="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0:42:15"/>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x v="302"/>
    <d v="2012-02-24T14:33:58"/>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1T19:42:26"/>
    <x v="5"/>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x v="304"/>
    <d v="2012-08-31T20:00:00"/>
    <x v="5"/>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x v="305"/>
    <d v="2012-03-10T09:07:29"/>
    <x v="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3:05:33"/>
    <x v="4"/>
  </r>
  <r>
    <n v="307"/>
    <s v="Grammar Revolution"/>
    <s v="Why is grammar important?"/>
    <n v="22000"/>
    <n v="24490"/>
    <x v="0"/>
    <x v="0"/>
    <s v="USD"/>
    <n v="1360276801"/>
    <n v="1357684801"/>
    <b v="1"/>
    <n v="576"/>
    <b v="1"/>
    <s v="film &amp; video/documentary"/>
    <n v="111.31818181818183"/>
    <n v="42.517361111111114"/>
    <x v="0"/>
    <s v="documentary"/>
    <x v="307"/>
    <d v="2013-02-07T16:40:01"/>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0:40:10"/>
    <x v="6"/>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x v="309"/>
    <d v="2012-09-03T12:02:14"/>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19T20:00:00"/>
    <x v="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x v="311"/>
    <d v="2012-01-01T01:59:00"/>
    <x v="6"/>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15:03:52"/>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09:59:00"/>
    <x v="7"/>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x v="314"/>
    <d v="2013-03-01T13:59:48"/>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2:32:14"/>
    <x v="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0T22:59:00"/>
    <x v="3"/>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0:14:43"/>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x v="318"/>
    <d v="2013-03-26T17:55:51"/>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1:59:00"/>
    <x v="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17:00:00"/>
    <x v="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x v="321"/>
    <d v="2016-11-08T05:43:06"/>
    <x v="2"/>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07:40:48"/>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x v="323"/>
    <d v="2016-12-21T01:59:00"/>
    <x v="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09:01:48"/>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19T22:30:33"/>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x v="326"/>
    <d v="2017-03-14T16:57:00"/>
    <x v="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x v="327"/>
    <d v="2015-03-22T02:00:00"/>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x v="328"/>
    <d v="2015-10-31T22:00:0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x v="329"/>
    <d v="2015-11-06T22:00:00"/>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6T21:59:0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07:57:14"/>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2:00:00"/>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x v="333"/>
    <d v="2016-04-07T08:16:31"/>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3:00:0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16:00:0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x v="336"/>
    <d v="2015-11-13T09:18:38"/>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3T20:05:08"/>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x v="338"/>
    <d v="2016-09-02T19:00:0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2:14:28"/>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15:00:00"/>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30T21:59:00"/>
    <x v="3"/>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x v="342"/>
    <d v="2016-04-29T12:44:25"/>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x v="343"/>
    <d v="2014-11-13T21:00:00"/>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5-31T20:20:00"/>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16:39:5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x v="346"/>
    <d v="2015-10-14T06:00:21"/>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06:53:29"/>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08:05:16"/>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05:58:28"/>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x v="350"/>
    <d v="2016-09-10T21:59:00"/>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16:09:14"/>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7T22:01:08"/>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14:00:19"/>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2:52:01"/>
    <x v="2"/>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x v="355"/>
    <d v="2014-12-01T02:03:14"/>
    <x v="3"/>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2:16:33"/>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3T23:19:57"/>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x v="358"/>
    <d v="2016-06-15T09:00:00"/>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3T23:12:00"/>
    <x v="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x v="360"/>
    <d v="2015-07-22T21:11:0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2T19:01:46"/>
    <x v="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x v="362"/>
    <d v="2014-08-07T18:00:00"/>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3:22:00"/>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x v="364"/>
    <d v="2014-06-20T21:59:00"/>
    <x v="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08:33:19"/>
    <x v="3"/>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x v="366"/>
    <d v="2012-05-20T13:01:58"/>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4-30T22:59:0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x v="368"/>
    <d v="2015-03-15T07:32:02"/>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07:14:29"/>
    <x v="6"/>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3:05:00"/>
    <x v="2"/>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2:25:39"/>
    <x v="5"/>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0:00:00"/>
    <x v="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15:53:18"/>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15:20:31"/>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3-01T11:18:00"/>
    <x v="3"/>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x v="376"/>
    <d v="2016-08-25T04:51:56"/>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1:01:00"/>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x v="378"/>
    <d v="2016-01-25T17:52:00"/>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0:31:12"/>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1:16:32"/>
    <x v="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29T23:00:00"/>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1:01:40"/>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x v="383"/>
    <d v="2014-05-18T20:49:19"/>
    <x v="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x v="384"/>
    <d v="2015-01-06T12:45:47"/>
    <x v="3"/>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09:01:41"/>
    <x v="3"/>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16:49:51"/>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0:00:0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7T19:49:40"/>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x v="389"/>
    <d v="2014-03-07T16:59:00"/>
    <x v="3"/>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5-07T18:52:52"/>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7T18:59:00"/>
    <x v="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7T21:00:00"/>
    <x v="6"/>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1:00:52"/>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2:38:02"/>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15:32:00"/>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07:33:2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8-31T21:44:00"/>
    <x v="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x v="398"/>
    <d v="2015-04-29T13:02:06"/>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06:00:0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6T21:30:00"/>
    <x v="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x v="401"/>
    <d v="2011-08-07T14:12:50"/>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x v="402"/>
    <d v="2015-11-05T07:56:57"/>
    <x v="0"/>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x v="403"/>
    <d v="2011-08-10T01:08:00"/>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17:04:00"/>
    <x v="3"/>
  </r>
  <r>
    <n v="405"/>
    <s v="The Healing Effect Movie"/>
    <s v="Come, join our movie movement.  A new documentary about the healing power of food."/>
    <n v="2820"/>
    <n v="3036"/>
    <x v="0"/>
    <x v="0"/>
    <s v="USD"/>
    <n v="1394071339"/>
    <n v="1391479339"/>
    <b v="0"/>
    <n v="55"/>
    <b v="1"/>
    <s v="film &amp; video/documentary"/>
    <n v="107.65957446808511"/>
    <n v="55.2"/>
    <x v="0"/>
    <s v="documentary"/>
    <x v="405"/>
    <d v="2014-03-05T20:02:19"/>
    <x v="3"/>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x v="406"/>
    <d v="2011-05-08T23:59:00"/>
    <x v="6"/>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15:54:10"/>
    <x v="6"/>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2:39:5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14:42:24"/>
    <x v="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x v="410"/>
    <d v="2015-06-18T17:33:17"/>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1T23:00:0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1:49:38"/>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x v="413"/>
    <d v="2012-07-19T15:03:31"/>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1T19:31:05"/>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x v="415"/>
    <d v="2014-10-17T06:00:00"/>
    <x v="3"/>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x v="416"/>
    <d v="2014-02-08T03:30:31"/>
    <x v="3"/>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7T22:33:0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0:46:37"/>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14:13:07"/>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x v="420"/>
    <d v="2014-03-13T22:40:31"/>
    <x v="3"/>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x v="421"/>
    <d v="2015-08-21T05:47:36"/>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x v="422"/>
    <d v="2014-09-11T00:14:57"/>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x v="423"/>
    <d v="2013-06-05T16:13:50"/>
    <x v="4"/>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x v="424"/>
    <d v="2012-03-26T02:01:39"/>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x v="425"/>
    <d v="2015-11-27T15:40:04"/>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x v="426"/>
    <d v="2016-03-01T11:05:14"/>
    <x v="2"/>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2:59:00"/>
    <x v="0"/>
  </r>
  <r>
    <n v="428"/>
    <s v="Little Clay Bible - Zacchaeus"/>
    <s v="Fresh, fun, entertaining Bible stories on YouTube, stop-motion style."/>
    <n v="12000"/>
    <n v="676"/>
    <x v="2"/>
    <x v="0"/>
    <s v="USD"/>
    <n v="1402956000"/>
    <n v="1400523845"/>
    <b v="0"/>
    <n v="13"/>
    <b v="0"/>
    <s v="film &amp; video/animation"/>
    <n v="5.6333333333333329"/>
    <n v="52"/>
    <x v="0"/>
    <s v="animation"/>
    <x v="428"/>
    <d v="2014-06-16T16:00:00"/>
    <x v="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6T22:59:00"/>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x v="430"/>
    <d v="2013-09-10T20:34:27"/>
    <x v="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x v="431"/>
    <d v="2016-07-05T14:54:43"/>
    <x v="2"/>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x v="432"/>
    <d v="2015-10-21T11:26:21"/>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09:07:02"/>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15:01:42"/>
    <x v="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x v="435"/>
    <d v="2013-09-13T11:56:20"/>
    <x v="4"/>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2:41:53"/>
    <x v="4"/>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1:38:46"/>
    <x v="2"/>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x v="438"/>
    <d v="2015-11-18T01:15:58"/>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2:16:58"/>
    <x v="3"/>
  </r>
  <r>
    <n v="440"/>
    <s v="Consumed"/>
    <s v="A stop-motion animation made by a one girl team, with a camera, creativity, and a lot of determination."/>
    <n v="5000"/>
    <n v="5"/>
    <x v="2"/>
    <x v="0"/>
    <s v="USD"/>
    <n v="1458859153"/>
    <n v="1456270753"/>
    <b v="0"/>
    <n v="1"/>
    <b v="0"/>
    <s v="film &amp; video/animation"/>
    <n v="0.1"/>
    <n v="5"/>
    <x v="0"/>
    <s v="animation"/>
    <x v="440"/>
    <d v="2016-03-24T16:39:13"/>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3:03:16"/>
    <x v="4"/>
  </r>
  <r>
    <n v="442"/>
    <s v="The Paranormal Idiot"/>
    <s v="Doomsday is here"/>
    <n v="17000"/>
    <n v="6691"/>
    <x v="2"/>
    <x v="0"/>
    <s v="USD"/>
    <n v="1424380783"/>
    <n v="1421788783"/>
    <b v="0"/>
    <n v="17"/>
    <b v="0"/>
    <s v="film &amp; video/animation"/>
    <n v="39.358823529411765"/>
    <n v="393.58823529411762"/>
    <x v="0"/>
    <s v="animation"/>
    <x v="442"/>
    <d v="2015-02-19T15:19:43"/>
    <x v="0"/>
  </r>
  <r>
    <n v="443"/>
    <s v="Bad Teddy Studios"/>
    <s v="We love cartoons!! We want to make more but it costs money to so. Be apart of your daily dose of WTF!?! Pledge now!!"/>
    <n v="10000"/>
    <n v="10"/>
    <x v="2"/>
    <x v="5"/>
    <s v="CAD"/>
    <n v="1391991701"/>
    <n v="1389399701"/>
    <b v="0"/>
    <n v="2"/>
    <b v="0"/>
    <s v="film &amp; video/animation"/>
    <n v="0.1"/>
    <n v="5"/>
    <x v="0"/>
    <s v="animation"/>
    <x v="443"/>
    <d v="2014-02-09T18:21:41"/>
    <x v="3"/>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15:46:01"/>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x v="445"/>
    <d v="2015-05-21T02:02:55"/>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x v="446"/>
    <d v="2015-03-03T20:00:20"/>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x v="447"/>
    <d v="2013-03-23T06:19:23"/>
    <x v="4"/>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x v="448"/>
    <d v="2014-05-14T12:11:35"/>
    <x v="3"/>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x v="449"/>
    <d v="2013-10-17T07:38:05"/>
    <x v="4"/>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x v="450"/>
    <d v="2014-02-14T16:43:20"/>
    <x v="3"/>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1:09:51"/>
    <x v="4"/>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0:53:35"/>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x v="453"/>
    <d v="2015-02-19T13:47:59"/>
    <x v="0"/>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x v="454"/>
    <d v="2014-11-26T07:14:00"/>
    <x v="3"/>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x v="455"/>
    <d v="2012-04-16T18:31:0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x v="456"/>
    <d v="2013-10-21T21:59:00"/>
    <x v="4"/>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2:25:12"/>
    <x v="3"/>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x v="458"/>
    <d v="2013-05-14T10:47:40"/>
    <x v="4"/>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x v="459"/>
    <d v="2011-11-13T10:22:07"/>
    <x v="6"/>
  </r>
  <r>
    <n v="460"/>
    <s v="Darwin's Kiss"/>
    <s v="An animated web series about biological evolution gone haywire."/>
    <n v="8500"/>
    <n v="25"/>
    <x v="2"/>
    <x v="0"/>
    <s v="USD"/>
    <n v="1401595200"/>
    <n v="1398862875"/>
    <b v="0"/>
    <n v="2"/>
    <b v="0"/>
    <s v="film &amp; video/animation"/>
    <n v="0.29411764705882354"/>
    <n v="12.5"/>
    <x v="0"/>
    <s v="animation"/>
    <x v="460"/>
    <d v="2014-05-31T22:00:00"/>
    <x v="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14:19:27"/>
    <x v="4"/>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09T21:02:21"/>
    <x v="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x v="463"/>
    <d v="2011-09-24T11:02:33"/>
    <x v="6"/>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x v="464"/>
    <d v="2016-05-18T14:22:15"/>
    <x v="2"/>
  </r>
  <r>
    <n v="465"/>
    <s v="&quot;Amp&quot; A Story About a Robot"/>
    <s v="&quot;Amp&quot; is a short film about a robot with needs."/>
    <n v="512"/>
    <n v="138"/>
    <x v="2"/>
    <x v="0"/>
    <s v="USD"/>
    <n v="1403837574"/>
    <n v="1402455174"/>
    <b v="0"/>
    <n v="8"/>
    <b v="0"/>
    <s v="film &amp; video/animation"/>
    <n v="26.953125"/>
    <n v="17.25"/>
    <x v="0"/>
    <s v="animation"/>
    <x v="465"/>
    <d v="2014-06-26T20:52:54"/>
    <x v="3"/>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x v="466"/>
    <d v="2012-09-07T16:37:44"/>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x v="467"/>
    <d v="2012-09-28T10:18:54"/>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0T21:51:05"/>
    <x v="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17:45:24"/>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x v="470"/>
    <d v="2014-01-15T22:00:00"/>
    <x v="4"/>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x v="471"/>
    <d v="2014-04-19T10:19:39"/>
    <x v="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x v="472"/>
    <d v="2014-08-23T16:08:38"/>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x v="473"/>
    <d v="2014-09-17T10:45:19"/>
    <x v="3"/>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x v="474"/>
    <d v="2017-02-17T01:53:49"/>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5T20:04:03"/>
    <x v="0"/>
  </r>
  <r>
    <n v="476"/>
    <s v="Sight Word Music Videos"/>
    <s v="Animated Music Videos that teach kids how to read."/>
    <n v="220000"/>
    <n v="4906.59"/>
    <x v="2"/>
    <x v="0"/>
    <s v="USD"/>
    <n v="1401767940"/>
    <n v="1398727441"/>
    <b v="0"/>
    <n v="124"/>
    <b v="0"/>
    <s v="film &amp; video/animation"/>
    <n v="2.230268181818182"/>
    <n v="39.569274193548388"/>
    <x v="0"/>
    <s v="animation"/>
    <x v="476"/>
    <d v="2014-06-02T21:59:00"/>
    <x v="3"/>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14:02:14"/>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14:51:49"/>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x v="479"/>
    <d v="2014-11-21T04:47:15"/>
    <x v="3"/>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x v="480"/>
    <d v="2013-08-09T06:00:15"/>
    <x v="4"/>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x v="481"/>
    <d v="2012-10-10T10:08:09"/>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x v="482"/>
    <d v="2016-04-14T08:34:00"/>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x v="483"/>
    <d v="2013-01-28T22:44:32"/>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x v="484"/>
    <d v="2015-11-05T17:32:52"/>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x v="485"/>
    <d v="2013-05-17T06:08:19"/>
    <x v="4"/>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x v="486"/>
    <d v="2014-06-01T16:37:19"/>
    <x v="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09:16:34"/>
    <x v="2"/>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8T19:18:20"/>
    <x v="2"/>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x v="489"/>
    <d v="2012-01-05T05:33:00"/>
    <x v="6"/>
  </r>
  <r>
    <n v="490"/>
    <s v="PROJECT IS CANCELLED"/>
    <s v="Cancelled"/>
    <n v="1000"/>
    <n v="0"/>
    <x v="2"/>
    <x v="0"/>
    <s v="USD"/>
    <n v="1345677285"/>
    <n v="1343085285"/>
    <b v="0"/>
    <n v="0"/>
    <b v="0"/>
    <s v="film &amp; video/animation"/>
    <n v="0"/>
    <e v="#DIV/0!"/>
    <x v="0"/>
    <s v="animation"/>
    <x v="490"/>
    <d v="2012-08-22T17:14:45"/>
    <x v="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17:34:59"/>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2T18:50:30"/>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1:25:38"/>
    <x v="0"/>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x v="494"/>
    <d v="2014-07-02T21:00:00"/>
    <x v="3"/>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3:51:45"/>
    <x v="0"/>
  </r>
  <r>
    <n v="496"/>
    <s v="Airships and Anatasia: The Movie"/>
    <s v="The movie is about the adventures of Ethan, Danna, The mysterious inventor and more."/>
    <n v="60000"/>
    <n v="1"/>
    <x v="2"/>
    <x v="0"/>
    <s v="USD"/>
    <n v="1392070874"/>
    <n v="1386886874"/>
    <b v="0"/>
    <n v="1"/>
    <b v="0"/>
    <s v="film &amp; video/animation"/>
    <n v="1.6666666666666668E-3"/>
    <n v="1"/>
    <x v="0"/>
    <s v="animation"/>
    <x v="496"/>
    <d v="2014-02-10T16:21:14"/>
    <x v="4"/>
  </r>
  <r>
    <n v="497"/>
    <s v="Galaxy Probe Kids"/>
    <s v="live-action/animated series pilot."/>
    <n v="4480"/>
    <n v="30"/>
    <x v="2"/>
    <x v="0"/>
    <s v="USD"/>
    <n v="1419483600"/>
    <n v="1414889665"/>
    <b v="0"/>
    <n v="3"/>
    <b v="0"/>
    <s v="film &amp; video/animation"/>
    <n v="0.6696428571428571"/>
    <n v="10"/>
    <x v="0"/>
    <s v="animation"/>
    <x v="497"/>
    <d v="2014-12-24T23:00:00"/>
    <x v="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x v="498"/>
    <d v="2011-12-23T12:17:29"/>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x v="499"/>
    <d v="2009-10-12T14:59:00"/>
    <x v="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x v="500"/>
    <d v="2010-05-08T16:16:00"/>
    <x v="7"/>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8T23:37:31"/>
    <x v="6"/>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x v="502"/>
    <d v="2012-03-18T06:17:05"/>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x v="503"/>
    <d v="2015-01-17T06:38:23"/>
    <x v="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x v="504"/>
    <d v="2012-04-10T16:36:27"/>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x v="505"/>
    <d v="2015-12-24T20:21:26"/>
    <x v="0"/>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x v="506"/>
    <d v="2013-08-10T07:15:20"/>
    <x v="4"/>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x v="507"/>
    <d v="2012-10-19T17:00:57"/>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x v="508"/>
    <d v="2012-05-25T08:14:0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x v="509"/>
    <d v="2015-06-28T09:09:30"/>
    <x v="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2-29T22:13:59"/>
    <x v="2"/>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0:16:22"/>
    <x v="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x v="512"/>
    <d v="2016-11-20T12:48:47"/>
    <x v="2"/>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x v="513"/>
    <d v="2016-08-15T01:00:00"/>
    <x v="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x v="514"/>
    <d v="2014-08-09T08:44:07"/>
    <x v="3"/>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x v="515"/>
    <d v="2015-12-29T05:46:41"/>
    <x v="0"/>
  </r>
  <r>
    <n v="516"/>
    <s v="Shipmates"/>
    <s v="A big brother style comedy animation series starring famous seafarers"/>
    <n v="5000"/>
    <n v="0"/>
    <x v="2"/>
    <x v="1"/>
    <s v="GBP"/>
    <n v="1432752080"/>
    <n v="1427568080"/>
    <b v="0"/>
    <n v="0"/>
    <b v="0"/>
    <s v="film &amp; video/animation"/>
    <n v="0"/>
    <e v="#DIV/0!"/>
    <x v="0"/>
    <s v="animation"/>
    <x v="516"/>
    <d v="2015-05-27T12:41:20"/>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x v="517"/>
    <d v="2017-02-02T08:46:01"/>
    <x v="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08:46:00"/>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x v="519"/>
    <d v="2012-12-05T03:23:41"/>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x v="520"/>
    <d v="2015-12-10T10:51:01"/>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31T22:59:00"/>
    <x v="2"/>
  </r>
  <r>
    <n v="522"/>
    <s v="COMPASS PLAYERS"/>
    <s v="*** TO MAKE DONATIONS IN THE FUTURE                                   GO TO OUR WEBSITE: www.compassplayers.com ***"/>
    <n v="3000"/>
    <n v="3440"/>
    <x v="0"/>
    <x v="0"/>
    <s v="USD"/>
    <n v="1458518325"/>
    <n v="1456793925"/>
    <b v="0"/>
    <n v="31"/>
    <b v="1"/>
    <s v="theater/plays"/>
    <n v="114.66666666666667"/>
    <n v="110.96774193548387"/>
    <x v="1"/>
    <s v="plays"/>
    <x v="522"/>
    <d v="2016-03-20T17:58:45"/>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0T21:11:16"/>
    <x v="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1:12:49"/>
    <x v="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3:37:21"/>
    <x v="3"/>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1:00:00"/>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0:05:00"/>
    <x v="1"/>
  </r>
  <r>
    <n v="528"/>
    <s v="Devastated No Matter What"/>
    <s v="A Festival Backed Production of a Full-Length Play."/>
    <n v="1150"/>
    <n v="1330"/>
    <x v="0"/>
    <x v="0"/>
    <s v="USD"/>
    <n v="1434921600"/>
    <n v="1433109907"/>
    <b v="0"/>
    <n v="30"/>
    <b v="1"/>
    <s v="theater/plays"/>
    <n v="115.65217391304347"/>
    <n v="44.333333333333336"/>
    <x v="1"/>
    <s v="plays"/>
    <x v="528"/>
    <d v="2015-06-21T15:20:00"/>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x v="529"/>
    <d v="2017-01-10T23:00:00"/>
    <x v="2"/>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x v="530"/>
    <d v="2015-06-23T20:00:0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2-17T00:59:00"/>
    <x v="2"/>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x v="532"/>
    <d v="2016-05-12T18:10:08"/>
    <x v="2"/>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04:26:05"/>
    <x v="2"/>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17:00:00"/>
    <x v="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07:05:05"/>
    <x v="2"/>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2:00:0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x v="537"/>
    <d v="2015-11-04T13:26:31"/>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3:04:23"/>
    <x v="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x v="539"/>
    <d v="2016-07-04T19:11:47"/>
    <x v="2"/>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x v="540"/>
    <d v="2015-02-04T13:36:46"/>
    <x v="0"/>
  </r>
  <r>
    <n v="541"/>
    <s v="Deviations"/>
    <s v="A website dedicated to local Kink Communities; to find others with matching interests and bring them together."/>
    <n v="4500"/>
    <n v="25"/>
    <x v="2"/>
    <x v="0"/>
    <s v="USD"/>
    <n v="1446080834"/>
    <n v="1443488834"/>
    <b v="0"/>
    <n v="1"/>
    <b v="0"/>
    <s v="technology/web"/>
    <n v="0.55555555555555558"/>
    <n v="25"/>
    <x v="2"/>
    <s v="web"/>
    <x v="541"/>
    <d v="2015-10-28T19:07:14"/>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x v="542"/>
    <d v="2016-05-03T10:41:56"/>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x v="543"/>
    <d v="2014-10-31T20:12:42"/>
    <x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x v="544"/>
    <d v="2016-07-04T09:46:00"/>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x v="545"/>
    <d v="2015-11-15T09:13:09"/>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x v="546"/>
    <d v="2015-10-17T10:01:55"/>
    <x v="0"/>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0:42:44"/>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x v="548"/>
    <d v="2015-10-29T15:40:48"/>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x v="549"/>
    <d v="2015-07-08T09:17:02"/>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x v="550"/>
    <d v="2017-01-30T23:00:00"/>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x v="551"/>
    <d v="2015-08-01T11:53:00"/>
    <x v="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08:48:16"/>
    <x v="0"/>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x v="553"/>
    <d v="2014-11-14T12:16:31"/>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x v="554"/>
    <d v="2014-10-19T10:26:12"/>
    <x v="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2:29:03"/>
    <x v="2"/>
  </r>
  <r>
    <n v="556"/>
    <s v="Braille Academy"/>
    <s v="An educational platform for learning Unified English Braille Code"/>
    <n v="8000"/>
    <n v="200"/>
    <x v="2"/>
    <x v="0"/>
    <s v="USD"/>
    <n v="1452112717"/>
    <n v="1449520717"/>
    <b v="0"/>
    <n v="1"/>
    <b v="0"/>
    <s v="technology/web"/>
    <n v="2.5"/>
    <n v="200"/>
    <x v="2"/>
    <s v="web"/>
    <x v="556"/>
    <d v="2016-01-06T14:38:37"/>
    <x v="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x v="557"/>
    <d v="2016-12-02T17:36:43"/>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14:11:45"/>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x v="559"/>
    <d v="2015-12-13T00:47:40"/>
    <x v="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x v="560"/>
    <d v="2014-12-17T12:30:45"/>
    <x v="3"/>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x v="561"/>
    <d v="2015-10-26T09:48:33"/>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3:20:15"/>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x v="563"/>
    <d v="2015-02-16T19:40:47"/>
    <x v="0"/>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x v="564"/>
    <d v="2016-03-12T16:37:55"/>
    <x v="2"/>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2:50:49"/>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x v="566"/>
    <d v="2016-07-14T10:25:33"/>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14:13:14"/>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05:00:00"/>
    <x v="0"/>
  </r>
  <r>
    <n v="569"/>
    <s v="Mioti"/>
    <s v="Mioti is an indie game marketplace that doubles as a community for developers to join networks and discuss projects."/>
    <n v="2500"/>
    <n v="20"/>
    <x v="2"/>
    <x v="5"/>
    <s v="CAD"/>
    <n v="1451679612"/>
    <n v="1449087612"/>
    <b v="0"/>
    <n v="1"/>
    <b v="0"/>
    <s v="technology/web"/>
    <n v="0.8"/>
    <n v="20"/>
    <x v="2"/>
    <s v="web"/>
    <x v="569"/>
    <d v="2016-01-01T14:20:12"/>
    <x v="0"/>
  </r>
  <r>
    <n v="570"/>
    <s v="Relaunching in May"/>
    <s v="Humans have AM/FM/Satellite radio, kids have radio Disney, pets have DogCatRadio."/>
    <n v="85000"/>
    <n v="142"/>
    <x v="2"/>
    <x v="0"/>
    <s v="USD"/>
    <n v="1455822569"/>
    <n v="1453230569"/>
    <b v="0"/>
    <n v="1"/>
    <b v="0"/>
    <s v="technology/web"/>
    <n v="0.16705882352941176"/>
    <n v="142"/>
    <x v="2"/>
    <s v="web"/>
    <x v="570"/>
    <d v="2016-02-18T13:09:29"/>
    <x v="2"/>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x v="571"/>
    <d v="2015-07-26T21:59:00"/>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2:11:28"/>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x v="573"/>
    <d v="2015-01-17T19:12:00"/>
    <x v="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x v="574"/>
    <d v="2016-10-19T04:38:27"/>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x v="575"/>
    <d v="2015-06-13T10:37:23"/>
    <x v="0"/>
  </r>
  <r>
    <n v="576"/>
    <s v="Uthtopia"/>
    <s v="UthTopia Is a social media organization that believes in positive online usage, youth mentorship, and youth empowerment."/>
    <n v="80000"/>
    <n v="1"/>
    <x v="2"/>
    <x v="0"/>
    <s v="USD"/>
    <n v="1427537952"/>
    <n v="1422357552"/>
    <b v="0"/>
    <n v="1"/>
    <b v="0"/>
    <s v="technology/web"/>
    <n v="1.25E-3"/>
    <n v="1"/>
    <x v="2"/>
    <s v="web"/>
    <x v="576"/>
    <d v="2015-03-28T04:19:12"/>
    <x v="0"/>
  </r>
  <r>
    <n v="577"/>
    <s v="everydayrelay"/>
    <s v="Emails are one of pervasively used mode of communication today. However, emails can be personal and sometimes discretion is needed."/>
    <n v="5000"/>
    <n v="10"/>
    <x v="2"/>
    <x v="0"/>
    <s v="USD"/>
    <n v="1463753302"/>
    <n v="1458569302"/>
    <b v="0"/>
    <n v="1"/>
    <b v="0"/>
    <s v="technology/web"/>
    <n v="0.2"/>
    <n v="10"/>
    <x v="2"/>
    <s v="web"/>
    <x v="577"/>
    <d v="2016-05-20T08:08:22"/>
    <x v="2"/>
  </r>
  <r>
    <n v="578"/>
    <s v="weBuy Crowdsourced Shopping"/>
    <s v="weBuy trade built on technology and Crowd Sourced Power"/>
    <n v="125000"/>
    <n v="14"/>
    <x v="2"/>
    <x v="1"/>
    <s v="GBP"/>
    <n v="1441633993"/>
    <n v="1439560393"/>
    <b v="0"/>
    <n v="7"/>
    <b v="0"/>
    <s v="technology/web"/>
    <n v="1.12E-2"/>
    <n v="2"/>
    <x v="2"/>
    <s v="web"/>
    <x v="578"/>
    <d v="2015-09-07T07:53:13"/>
    <x v="0"/>
  </r>
  <r>
    <n v="579"/>
    <s v="Course: Learn Cryptography"/>
    <s v="Learn classic and public key cryptography with a full proof-of-concept system in JavaScript."/>
    <n v="12000"/>
    <n v="175"/>
    <x v="2"/>
    <x v="0"/>
    <s v="USD"/>
    <n v="1419539223"/>
    <n v="1416947223"/>
    <b v="0"/>
    <n v="5"/>
    <b v="0"/>
    <s v="technology/web"/>
    <n v="1.4583333333333333"/>
    <n v="35"/>
    <x v="2"/>
    <s v="web"/>
    <x v="579"/>
    <d v="2014-12-25T14:27:03"/>
    <x v="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x v="580"/>
    <d v="2016-09-22T15:47:47"/>
    <x v="2"/>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1T18:18:24"/>
    <x v="0"/>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2:00:00"/>
    <x v="0"/>
  </r>
  <r>
    <n v="583"/>
    <s v="HackersArchive.com"/>
    <s v="HackersArchive.com will help rid the web of viruses and scams found everywhere else you look!"/>
    <n v="9000"/>
    <n v="1"/>
    <x v="2"/>
    <x v="0"/>
    <s v="USD"/>
    <n v="1426800687"/>
    <n v="1424212287"/>
    <b v="0"/>
    <n v="1"/>
    <b v="0"/>
    <s v="technology/web"/>
    <n v="1.1111111111111112E-2"/>
    <n v="1"/>
    <x v="2"/>
    <s v="web"/>
    <x v="583"/>
    <d v="2015-03-19T15:31:27"/>
    <x v="0"/>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0:11:56"/>
    <x v="0"/>
  </r>
  <r>
    <n v="585"/>
    <s v="Link Card"/>
    <s v="SAVE UP TO 40% WHEN YOU SPEND!_x000a__x000a_PRE-ORDER YOUR LINK CARD TODAY"/>
    <n v="9000"/>
    <n v="0"/>
    <x v="2"/>
    <x v="1"/>
    <s v="GBP"/>
    <n v="1448928000"/>
    <n v="1444123377"/>
    <b v="0"/>
    <n v="0"/>
    <b v="0"/>
    <s v="technology/web"/>
    <n v="0"/>
    <e v="#DIV/0!"/>
    <x v="2"/>
    <s v="web"/>
    <x v="585"/>
    <d v="2015-11-30T18:00:00"/>
    <x v="0"/>
  </r>
  <r>
    <n v="586"/>
    <s v="Employ College 2K"/>
    <s v="Employ College is a movement for companies to hire college graduates from their respected institutions."/>
    <n v="10000"/>
    <n v="56"/>
    <x v="2"/>
    <x v="0"/>
    <s v="USD"/>
    <n v="1424032207"/>
    <n v="1421440207"/>
    <b v="0"/>
    <n v="4"/>
    <b v="0"/>
    <s v="technology/web"/>
    <n v="0.55999999999999994"/>
    <n v="14"/>
    <x v="2"/>
    <s v="web"/>
    <x v="586"/>
    <d v="2015-02-15T14:30:07"/>
    <x v="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x v="587"/>
    <d v="2015-04-16T12:10:33"/>
    <x v="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x v="588"/>
    <d v="2016-11-17T13:28:06"/>
    <x v="2"/>
  </r>
  <r>
    <n v="589"/>
    <s v="Get Neighborly"/>
    <s v="Services closer than you think..."/>
    <n v="7500"/>
    <n v="1"/>
    <x v="2"/>
    <x v="0"/>
    <s v="USD"/>
    <n v="1436366699"/>
    <n v="1435070699"/>
    <b v="0"/>
    <n v="1"/>
    <b v="0"/>
    <s v="technology/web"/>
    <n v="1.3333333333333334E-2"/>
    <n v="1"/>
    <x v="2"/>
    <s v="web"/>
    <x v="589"/>
    <d v="2015-07-08T08:44:59"/>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x v="590"/>
    <d v="2016-02-08T07:01:00"/>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x v="591"/>
    <d v="2015-07-22T07:02:10"/>
    <x v="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x v="592"/>
    <d v="2014-12-02T23:34:20"/>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4-06T09:15:45"/>
    <x v="0"/>
  </r>
  <r>
    <n v="594"/>
    <s v="Unleashed Fitness"/>
    <s v="Creating a fitness site that will change the fitness game forever!"/>
    <n v="25000"/>
    <n v="26"/>
    <x v="2"/>
    <x v="0"/>
    <s v="USD"/>
    <n v="1460832206"/>
    <n v="1458240206"/>
    <b v="0"/>
    <n v="2"/>
    <b v="0"/>
    <s v="technology/web"/>
    <n v="0.104"/>
    <n v="13"/>
    <x v="2"/>
    <s v="web"/>
    <x v="594"/>
    <d v="2016-04-16T12:43:26"/>
    <x v="2"/>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x v="595"/>
    <d v="2015-05-03T19:40:38"/>
    <x v="0"/>
  </r>
  <r>
    <n v="596"/>
    <s v="DigitaliBook free library"/>
    <s v="We present digitaibook,com site which can become a free electronic library with your help,"/>
    <n v="20000"/>
    <n v="6"/>
    <x v="2"/>
    <x v="0"/>
    <s v="USD"/>
    <n v="1478122292"/>
    <n v="1475530292"/>
    <b v="0"/>
    <n v="2"/>
    <b v="0"/>
    <s v="technology/web"/>
    <n v="0.03"/>
    <n v="3"/>
    <x v="2"/>
    <s v="web"/>
    <x v="596"/>
    <d v="2016-11-02T15:31:32"/>
    <x v="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x v="597"/>
    <d v="2016-07-31T10:00:00"/>
    <x v="2"/>
  </r>
  <r>
    <n v="598"/>
    <s v="Goals not creeds"/>
    <s v="This is a project to create a crowd-funding site for Urantia Book readers worldwide."/>
    <n v="2500"/>
    <n v="850"/>
    <x v="2"/>
    <x v="0"/>
    <s v="USD"/>
    <n v="1417737781"/>
    <n v="1415145781"/>
    <b v="0"/>
    <n v="7"/>
    <b v="0"/>
    <s v="technology/web"/>
    <n v="34"/>
    <n v="121.42857142857143"/>
    <x v="2"/>
    <s v="web"/>
    <x v="598"/>
    <d v="2014-12-04T18:03:01"/>
    <x v="3"/>
  </r>
  <r>
    <n v="599"/>
    <s v="Mail 4 Jail"/>
    <s v="We send care packages to incarcerated individuals throughout the country that include specific items hand picked by the sender."/>
    <n v="50000"/>
    <n v="31"/>
    <x v="2"/>
    <x v="0"/>
    <s v="USD"/>
    <n v="1425827760"/>
    <n v="1423769402"/>
    <b v="0"/>
    <n v="2"/>
    <b v="0"/>
    <s v="technology/web"/>
    <n v="6.2E-2"/>
    <n v="15.5"/>
    <x v="2"/>
    <s v="web"/>
    <x v="599"/>
    <d v="2015-03-08T09:16:00"/>
    <x v="0"/>
  </r>
  <r>
    <n v="600"/>
    <s v="Anaheim California here we come but we need your help."/>
    <s v="Science Technology Engineering and Math + youth = a brighter tomorrow."/>
    <n v="5000"/>
    <n v="100"/>
    <x v="1"/>
    <x v="0"/>
    <s v="USD"/>
    <n v="1431198562"/>
    <n v="1426014562"/>
    <b v="0"/>
    <n v="1"/>
    <b v="0"/>
    <s v="technology/web"/>
    <n v="2"/>
    <n v="100"/>
    <x v="2"/>
    <s v="web"/>
    <x v="600"/>
    <d v="2015-05-09T13:09:22"/>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x v="601"/>
    <d v="2014-12-26T14:35:39"/>
    <x v="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3:03:35"/>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x v="603"/>
    <d v="2014-08-14T09:20:2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7T18:50:56"/>
    <x v="3"/>
  </r>
  <r>
    <n v="605"/>
    <s v="Teach Your Parents iPad (Canceled)"/>
    <s v="An iPad support care package for your parents / seniors."/>
    <n v="5000"/>
    <n v="131"/>
    <x v="1"/>
    <x v="0"/>
    <s v="USD"/>
    <n v="1440318908"/>
    <n v="1436430908"/>
    <b v="0"/>
    <n v="8"/>
    <b v="0"/>
    <s v="technology/web"/>
    <n v="2.62"/>
    <n v="16.375"/>
    <x v="2"/>
    <s v="web"/>
    <x v="605"/>
    <d v="2015-08-23T02:35:08"/>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x v="606"/>
    <d v="2015-05-24T09:00:00"/>
    <x v="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14:48:56"/>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x v="608"/>
    <d v="2015-06-15T16:06:20"/>
    <x v="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s v="web"/>
    <x v="609"/>
    <d v="2015-11-28T19:49:04"/>
    <x v="0"/>
  </r>
  <r>
    <n v="610"/>
    <s v="UniteChrist (Canceled)"/>
    <s v="We are creating a Christian social network to empower, educate, and connect Christians all over the world."/>
    <n v="13803"/>
    <n v="0"/>
    <x v="1"/>
    <x v="0"/>
    <s v="USD"/>
    <n v="1429732586"/>
    <n v="1427140586"/>
    <b v="0"/>
    <n v="0"/>
    <b v="0"/>
    <s v="technology/web"/>
    <n v="0"/>
    <e v="#DIV/0!"/>
    <x v="2"/>
    <s v="web"/>
    <x v="610"/>
    <d v="2015-04-22T13:56:26"/>
    <x v="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07:27:17"/>
    <x v="0"/>
  </r>
  <r>
    <n v="612"/>
    <s v="Web Streaming 2.0 (Canceled)"/>
    <s v="A Fast and Reliable new Web platform to stream videos from Internet"/>
    <n v="10000"/>
    <n v="0"/>
    <x v="1"/>
    <x v="13"/>
    <s v="EUR"/>
    <n v="1472777146"/>
    <n v="1470185146"/>
    <b v="0"/>
    <n v="0"/>
    <b v="0"/>
    <s v="technology/web"/>
    <n v="0"/>
    <e v="#DIV/0!"/>
    <x v="2"/>
    <s v="web"/>
    <x v="612"/>
    <d v="2016-09-01T18:45:46"/>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x v="613"/>
    <d v="2015-09-30T22:59:00"/>
    <x v="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3T19:29:00"/>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4T20:55:59"/>
    <x v="0"/>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3:01:47"/>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2:14:03"/>
    <x v="0"/>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3:26:43"/>
    <x v="0"/>
  </r>
  <r>
    <n v="619"/>
    <s v="Big Data (Canceled)"/>
    <s v="Big Data Sets for researchers interested in improving the quality of life."/>
    <n v="2500000"/>
    <n v="1"/>
    <x v="1"/>
    <x v="0"/>
    <s v="USD"/>
    <n v="1416933390"/>
    <n v="1411745790"/>
    <b v="0"/>
    <n v="1"/>
    <b v="0"/>
    <s v="technology/web"/>
    <n v="3.9999999999999996E-5"/>
    <n v="1"/>
    <x v="2"/>
    <s v="web"/>
    <x v="619"/>
    <d v="2014-11-25T10:36:30"/>
    <x v="3"/>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1:12:18"/>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x v="621"/>
    <d v="2016-07-07T17:42:17"/>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x v="622"/>
    <d v="2016-07-01T12:35:38"/>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7T18:13:17"/>
    <x v="0"/>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17:44:01"/>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14:29:37"/>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x v="626"/>
    <d v="2015-08-15T07:22:00"/>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x v="627"/>
    <d v="2016-03-14T17:00:00"/>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0:37:37"/>
    <x v="3"/>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x v="629"/>
    <d v="2016-05-14T09:18:28"/>
    <x v="2"/>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x v="630"/>
    <d v="2015-09-05T23:10:00"/>
    <x v="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x v="631"/>
    <d v="2016-05-28T12:32:09"/>
    <x v="2"/>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0:49:25"/>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x v="633"/>
    <d v="2016-06-17T17:00:00"/>
    <x v="2"/>
  </r>
  <r>
    <n v="634"/>
    <s v="pitchtograndma (Canceled)"/>
    <s v="We help companies to explain what they do in simple, grandma-would-understand terms."/>
    <n v="5000"/>
    <n v="1"/>
    <x v="1"/>
    <x v="0"/>
    <s v="USD"/>
    <n v="1424989029"/>
    <n v="1422397029"/>
    <b v="0"/>
    <n v="1"/>
    <b v="0"/>
    <s v="technology/web"/>
    <n v="0.02"/>
    <n v="1"/>
    <x v="2"/>
    <s v="web"/>
    <x v="634"/>
    <d v="2015-02-26T16:17:09"/>
    <x v="0"/>
  </r>
  <r>
    <n v="635"/>
    <s v="Pleero, A Technology Team Building Website (Canceled)"/>
    <s v="Network used for building technology development teams."/>
    <n v="25000"/>
    <n v="2"/>
    <x v="1"/>
    <x v="0"/>
    <s v="USD"/>
    <n v="1428804762"/>
    <n v="1426212762"/>
    <b v="0"/>
    <n v="1"/>
    <b v="0"/>
    <s v="technology/web"/>
    <n v="8.0000000000000002E-3"/>
    <n v="2"/>
    <x v="2"/>
    <s v="web"/>
    <x v="635"/>
    <d v="2015-04-11T20:12:42"/>
    <x v="0"/>
  </r>
  <r>
    <n v="636"/>
    <s v="Keto Advice (Canceled)"/>
    <s v="With no central location for keto knowledge, keto advice will be a community run knowledge base."/>
    <n v="2000"/>
    <n v="4"/>
    <x v="1"/>
    <x v="1"/>
    <s v="GBP"/>
    <n v="1433587620"/>
    <n v="1430996150"/>
    <b v="0"/>
    <n v="1"/>
    <b v="0"/>
    <s v="technology/web"/>
    <n v="0.2"/>
    <n v="4"/>
    <x v="2"/>
    <s v="web"/>
    <x v="636"/>
    <d v="2015-06-06T04:47:00"/>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17:04:00"/>
    <x v="1"/>
  </r>
  <r>
    <n v="638"/>
    <s v="W (Canceled)"/>
    <s v="O0"/>
    <n v="200000"/>
    <n v="18"/>
    <x v="1"/>
    <x v="12"/>
    <s v="EUR"/>
    <n v="1490447662"/>
    <n v="1485267262"/>
    <b v="0"/>
    <n v="6"/>
    <b v="0"/>
    <s v="technology/web"/>
    <n v="9.0000000000000011E-3"/>
    <n v="3"/>
    <x v="2"/>
    <s v="web"/>
    <x v="638"/>
    <d v="2017-03-25T07:14:22"/>
    <x v="1"/>
  </r>
  <r>
    <n v="639"/>
    <s v="Kids Educational Social Media Site (Canceled)"/>
    <s v="Development of a Safe and Educational Social Media site for kids."/>
    <n v="1000000"/>
    <n v="1"/>
    <x v="1"/>
    <x v="0"/>
    <s v="USD"/>
    <n v="1413208795"/>
    <n v="1408024795"/>
    <b v="0"/>
    <n v="1"/>
    <b v="0"/>
    <s v="technology/web"/>
    <n v="9.9999999999999991E-5"/>
    <n v="1"/>
    <x v="2"/>
    <s v="web"/>
    <x v="639"/>
    <d v="2014-10-13T07:59:55"/>
    <x v="3"/>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17:00:00"/>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07:40:48"/>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09:37:54"/>
    <x v="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09:24:35"/>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8T19:00:00"/>
    <x v="3"/>
  </r>
  <r>
    <n v="645"/>
    <s v="Carbon Fiber Collar Stays"/>
    <s v="Ever wanted to own something made out of carbon fiber? Now you can!"/>
    <n v="2000"/>
    <n v="5574"/>
    <x v="0"/>
    <x v="0"/>
    <s v="USD"/>
    <n v="1470962274"/>
    <n v="1468370274"/>
    <b v="0"/>
    <n v="237"/>
    <b v="1"/>
    <s v="technology/wearables"/>
    <n v="278.7"/>
    <n v="23.518987341772153"/>
    <x v="2"/>
    <s v="wearables"/>
    <x v="645"/>
    <d v="2016-08-11T18:37:54"/>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x v="646"/>
    <d v="2014-08-11T14:27:47"/>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1:25:49"/>
    <x v="2"/>
  </r>
  <r>
    <n v="648"/>
    <s v="Audio Jacket"/>
    <s v="Get ready for the next product that you canâ€™t live without"/>
    <n v="35000"/>
    <n v="44388"/>
    <x v="0"/>
    <x v="0"/>
    <s v="USD"/>
    <n v="1413304708"/>
    <n v="1410280708"/>
    <b v="0"/>
    <n v="27"/>
    <b v="1"/>
    <s v="technology/wearables"/>
    <n v="126.82285714285715"/>
    <n v="1644"/>
    <x v="2"/>
    <s v="wearables"/>
    <x v="648"/>
    <d v="2014-10-14T10:38:28"/>
    <x v="3"/>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15:53:33"/>
    <x v="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x v="650"/>
    <d v="2014-12-18T19:53:04"/>
    <x v="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x v="651"/>
    <d v="2014-12-12T18:25:11"/>
    <x v="3"/>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x v="652"/>
    <d v="2016-12-01T11:34:10"/>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x v="653"/>
    <d v="2015-08-20T08:50:4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x v="654"/>
    <d v="2015-07-08T16:58:33"/>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15:58:32"/>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x v="656"/>
    <d v="2016-04-17T12:18:39"/>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14:17:52"/>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2:00:00"/>
    <x v="0"/>
  </r>
  <r>
    <n v="659"/>
    <s v="Lulu Watch Designs - Apple Watch"/>
    <s v="Sync up your lifestyle"/>
    <n v="3000"/>
    <n v="3017"/>
    <x v="0"/>
    <x v="0"/>
    <s v="USD"/>
    <n v="1440339295"/>
    <n v="1437747295"/>
    <b v="0"/>
    <n v="21"/>
    <b v="1"/>
    <s v="technology/wearables"/>
    <n v="100.56666666666668"/>
    <n v="143.66666666666666"/>
    <x v="2"/>
    <s v="wearables"/>
    <x v="659"/>
    <d v="2015-08-23T08:14:55"/>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x v="660"/>
    <d v="2014-11-09T12:47:59"/>
    <x v="3"/>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x v="661"/>
    <d v="2016-10-23T09:29:19"/>
    <x v="2"/>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x v="662"/>
    <d v="2015-01-16T04:30:47"/>
    <x v="3"/>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x v="663"/>
    <d v="2015-07-18T14:14:16"/>
    <x v="0"/>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x v="664"/>
    <d v="2015-04-13T09:59:35"/>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x v="665"/>
    <d v="2017-01-13T11:04:21"/>
    <x v="2"/>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x v="666"/>
    <d v="2014-08-17T13:58:18"/>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x v="667"/>
    <d v="2016-10-29T02:57:43"/>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x v="668"/>
    <d v="2015-05-11T13:57:02"/>
    <x v="0"/>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x v="669"/>
    <d v="2016-07-06T09:00:58"/>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x v="670"/>
    <d v="2016-06-19T02:10:00"/>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x v="671"/>
    <d v="2015-01-13T22:00:00"/>
    <x v="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x v="672"/>
    <d v="2014-12-31T22:59:00"/>
    <x v="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x v="673"/>
    <d v="2014-09-01T14:10:17"/>
    <x v="3"/>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x v="674"/>
    <d v="2014-08-11T20:47:07"/>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x v="675"/>
    <d v="2015-01-01T00:59:00"/>
    <x v="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x v="676"/>
    <d v="2015-02-07T12:26:21"/>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x v="677"/>
    <d v="2016-06-28T03:41:35"/>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x v="678"/>
    <d v="2016-05-21T03:02:18"/>
    <x v="2"/>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x v="679"/>
    <d v="2016-09-03T10:41:49"/>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x v="680"/>
    <d v="2014-09-17T06:02:11"/>
    <x v="3"/>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x v="681"/>
    <d v="2016-10-26T13:20:04"/>
    <x v="2"/>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x v="682"/>
    <d v="2017-03-14T11:22:02"/>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x v="683"/>
    <d v="2016-10-31T15:36:04"/>
    <x v="2"/>
  </r>
  <r>
    <n v="684"/>
    <s v="Arcus Motion Analyzer | The Versatile Smart Ring"/>
    <s v="Arcus gives your fingers super powers."/>
    <n v="320000"/>
    <n v="23948"/>
    <x v="2"/>
    <x v="0"/>
    <s v="USD"/>
    <n v="1406257200"/>
    <n v="1403176891"/>
    <b v="0"/>
    <n v="135"/>
    <b v="0"/>
    <s v="technology/wearables"/>
    <n v="7.4837500000000006"/>
    <n v="177.39259259259259"/>
    <x v="2"/>
    <s v="wearables"/>
    <x v="684"/>
    <d v="2014-07-24T21:00:00"/>
    <x v="3"/>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x v="685"/>
    <d v="2015-01-12T14:47:52"/>
    <x v="3"/>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0:09:30"/>
    <x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x v="687"/>
    <d v="2017-02-05T12:00:53"/>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x v="688"/>
    <d v="2015-10-14T20:30:53"/>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x v="689"/>
    <d v="2016-12-07T22:59:00"/>
    <x v="2"/>
  </r>
  <r>
    <n v="690"/>
    <s v="BLOXSHIELD"/>
    <s v="A radiation shield for your fitness tracker, smartwatch or other wearable smart device"/>
    <n v="20000"/>
    <n v="2468"/>
    <x v="2"/>
    <x v="0"/>
    <s v="USD"/>
    <n v="1473400800"/>
    <n v="1469718841"/>
    <b v="0"/>
    <n v="34"/>
    <b v="0"/>
    <s v="technology/wearables"/>
    <n v="12.34"/>
    <n v="72.588235294117652"/>
    <x v="2"/>
    <s v="wearables"/>
    <x v="690"/>
    <d v="2016-09-09T00:00:00"/>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x v="691"/>
    <d v="2015-06-30T18:40:46"/>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x v="692"/>
    <d v="2016-12-22T03:01:03"/>
    <x v="2"/>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x v="693"/>
    <d v="2015-04-30T13:23:47"/>
    <x v="0"/>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x v="694"/>
    <d v="2017-02-01T09:55:59"/>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x v="695"/>
    <d v="2014-10-31T06:30:20"/>
    <x v="3"/>
  </r>
  <r>
    <n v="696"/>
    <s v="trustee"/>
    <s v="Show your fidelity by wearing the Trustee rings! Show where you are (at)!"/>
    <n v="175000"/>
    <n v="1"/>
    <x v="2"/>
    <x v="9"/>
    <s v="EUR"/>
    <n v="1406326502"/>
    <n v="1403734502"/>
    <b v="0"/>
    <n v="1"/>
    <b v="0"/>
    <s v="technology/wearables"/>
    <n v="5.7142857142857147E-4"/>
    <n v="1"/>
    <x v="2"/>
    <s v="wearables"/>
    <x v="696"/>
    <d v="2014-07-25T16:15:02"/>
    <x v="3"/>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x v="697"/>
    <d v="2016-02-03T06:33:09"/>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x v="698"/>
    <d v="2014-09-17T20:00:00"/>
    <x v="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x v="699"/>
    <d v="2013-11-22T10:00:00"/>
    <x v="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x v="700"/>
    <d v="2017-01-10T10:31:21"/>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x v="701"/>
    <d v="2014-07-23T09:54:40"/>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x v="702"/>
    <d v="2016-11-24T12:26:27"/>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x v="703"/>
    <d v="2017-01-31T17:32:00"/>
    <x v="2"/>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x v="704"/>
    <d v="2017-02-19T22:37:48"/>
    <x v="2"/>
  </r>
  <r>
    <n v="705"/>
    <s v="SomnoScope"/>
    <s v="The closest thing ever to the Holy Grail of wearables technology"/>
    <n v="100000"/>
    <n v="977"/>
    <x v="2"/>
    <x v="9"/>
    <s v="EUR"/>
    <n v="1484999278"/>
    <n v="1482407278"/>
    <b v="0"/>
    <n v="5"/>
    <b v="0"/>
    <s v="technology/wearables"/>
    <n v="0.97699999999999987"/>
    <n v="195.4"/>
    <x v="2"/>
    <s v="wearables"/>
    <x v="705"/>
    <d v="2017-01-21T05:47:58"/>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2:39:00"/>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x v="707"/>
    <d v="2017-01-01T09:55:27"/>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x v="708"/>
    <d v="2014-09-13T07:56:40"/>
    <x v="3"/>
  </r>
  <r>
    <n v="709"/>
    <s v="lumiglove"/>
    <s v="A &quot;handheld&quot; light, which eases the way you illuminate objects and/or paths."/>
    <n v="15000"/>
    <n v="61"/>
    <x v="2"/>
    <x v="0"/>
    <s v="USD"/>
    <n v="1417741159"/>
    <n v="1415149159"/>
    <b v="0"/>
    <n v="2"/>
    <b v="0"/>
    <s v="technology/wearables"/>
    <n v="0.40666666666666662"/>
    <n v="30.5"/>
    <x v="2"/>
    <s v="wearables"/>
    <x v="709"/>
    <d v="2014-12-04T18:59:19"/>
    <x v="3"/>
  </r>
  <r>
    <n v="710"/>
    <s v="Hate York Shirt 2.0"/>
    <s v="Shirts, so technologically advanced, they connect mentally to their audience upon sight."/>
    <n v="1200"/>
    <n v="0"/>
    <x v="2"/>
    <x v="5"/>
    <s v="CAD"/>
    <n v="1408495440"/>
    <n v="1405640302"/>
    <b v="0"/>
    <n v="0"/>
    <b v="0"/>
    <s v="technology/wearables"/>
    <n v="0"/>
    <e v="#DIV/0!"/>
    <x v="2"/>
    <s v="wearables"/>
    <x v="710"/>
    <d v="2014-08-19T18:44:00"/>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x v="711"/>
    <d v="2016-12-14T06:01:08"/>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x v="712"/>
    <d v="2016-02-14T10:20:32"/>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x v="713"/>
    <d v="2016-06-05T06:42:12"/>
    <x v="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x v="714"/>
    <d v="2017-02-28T12:54:42"/>
    <x v="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x v="715"/>
    <d v="2015-11-04T21:10:40"/>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x v="716"/>
    <d v="2014-11-30T18:00:00"/>
    <x v="3"/>
  </r>
  <r>
    <n v="717"/>
    <s v="cool air belt"/>
    <s v="Cool air flowing under clothing keeps you cool."/>
    <n v="100000"/>
    <n v="305"/>
    <x v="2"/>
    <x v="0"/>
    <s v="USD"/>
    <n v="1409949002"/>
    <n v="1407357002"/>
    <b v="0"/>
    <n v="4"/>
    <b v="0"/>
    <s v="technology/wearables"/>
    <n v="0.30499999999999999"/>
    <n v="76.25"/>
    <x v="2"/>
    <s v="wearables"/>
    <x v="717"/>
    <d v="2014-09-05T14:30:02"/>
    <x v="3"/>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x v="718"/>
    <d v="2017-02-17T23:59:00"/>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x v="719"/>
    <d v="2016-02-22T18:57:56"/>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x v="720"/>
    <d v="2012-01-29T09:34:51"/>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x v="721"/>
    <d v="2014-08-01T07:43:27"/>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x v="722"/>
    <d v="2012-04-08T12:19:38"/>
    <x v="5"/>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29T21:59:0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09:19:23"/>
    <x v="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09:01:52"/>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1T19:01:27"/>
    <x v="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x v="727"/>
    <d v="2013-01-14T15:20:00"/>
    <x v="5"/>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14:05:57"/>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8T22:27:41"/>
    <x v="5"/>
  </r>
  <r>
    <n v="730"/>
    <s v="Encyclopedia of Surfing"/>
    <s v="A Massive but Cheerful Online Digital Archive of Surfing"/>
    <n v="20000"/>
    <n v="26438"/>
    <x v="0"/>
    <x v="0"/>
    <s v="USD"/>
    <n v="1323280391"/>
    <n v="1320688391"/>
    <b v="0"/>
    <n v="265"/>
    <b v="1"/>
    <s v="publishing/nonfiction"/>
    <n v="132.19"/>
    <n v="99.766037735849054"/>
    <x v="3"/>
    <s v="nonfiction"/>
    <x v="730"/>
    <d v="2011-12-07T11:53:11"/>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0:00:00"/>
    <x v="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9-29T04:11:01"/>
    <x v="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x v="733"/>
    <d v="2013-12-20T04:04:52"/>
    <x v="4"/>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x v="734"/>
    <d v="2015-05-08T23:00:0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3T18:39:00"/>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x v="736"/>
    <d v="2013-11-20T22:59:00"/>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x v="737"/>
    <d v="2014-02-14T14:00:00"/>
    <x v="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1-30T22:59:00"/>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x v="739"/>
    <d v="2014-08-11T06:03:4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x v="740"/>
    <d v="2015-06-20T21:31:22"/>
    <x v="0"/>
  </r>
  <r>
    <n v="741"/>
    <s v="reVILNA: the vilna ghetto project"/>
    <s v="A revolutionary digital mapping project of the Vilna Ghetto"/>
    <n v="13000"/>
    <n v="13293.8"/>
    <x v="0"/>
    <x v="0"/>
    <s v="USD"/>
    <n v="1370964806"/>
    <n v="1367940806"/>
    <b v="0"/>
    <n v="94"/>
    <b v="1"/>
    <s v="publishing/nonfiction"/>
    <n v="102.25999999999999"/>
    <n v="141.42340425531913"/>
    <x v="3"/>
    <s v="nonfiction"/>
    <x v="741"/>
    <d v="2013-06-11T09:33:26"/>
    <x v="4"/>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15:01:52"/>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15:00:00"/>
    <x v="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16:58:23"/>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x v="745"/>
    <d v="2013-05-03T07:44:05"/>
    <x v="4"/>
  </r>
  <r>
    <n v="746"/>
    <s v="Attention: People With Body Parts"/>
    <s v="This is a book of letters. Letters to our body parts."/>
    <n v="2987"/>
    <n v="3318"/>
    <x v="0"/>
    <x v="0"/>
    <s v="USD"/>
    <n v="1348372740"/>
    <n v="1346806909"/>
    <b v="0"/>
    <n v="97"/>
    <b v="1"/>
    <s v="publishing/nonfiction"/>
    <n v="111.08135252761969"/>
    <n v="34.206185567010309"/>
    <x v="3"/>
    <s v="nonfiction"/>
    <x v="746"/>
    <d v="2012-09-22T21:59:00"/>
    <x v="5"/>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04:54:00"/>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x v="748"/>
    <d v="2014-08-10T14:19:26"/>
    <x v="3"/>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x v="749"/>
    <d v="2017-01-28T16:35:30"/>
    <x v="2"/>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x v="750"/>
    <d v="2013-02-24T15:04:32"/>
    <x v="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x v="751"/>
    <d v="2011-08-04T09:07:55"/>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05:00:00"/>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08:09:51"/>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1:58:41"/>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x v="755"/>
    <d v="2013-05-19T18:41:00"/>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x v="756"/>
    <d v="2011-04-18T11:24:19"/>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5T19:18:34"/>
    <x v="5"/>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14:04:28"/>
    <x v="7"/>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x v="759"/>
    <d v="2014-07-09T01:55:39"/>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3:20:13"/>
    <x v="2"/>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x v="761"/>
    <d v="2014-02-02T12:02:06"/>
    <x v="3"/>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0:00:00"/>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x v="763"/>
    <d v="2013-08-15T04:43:28"/>
    <x v="4"/>
  </r>
  <r>
    <n v="764"/>
    <s v="[JOE]KES"/>
    <s v="[JOE]KES is a book full of over 200 original, sometimes funny, pun-ish Joekes. If you hate the book, use it as a coster!"/>
    <n v="5000"/>
    <n v="0"/>
    <x v="2"/>
    <x v="0"/>
    <s v="USD"/>
    <n v="1441858161"/>
    <n v="1439266161"/>
    <b v="0"/>
    <n v="0"/>
    <b v="0"/>
    <s v="publishing/fiction"/>
    <n v="0"/>
    <e v="#DIV/0!"/>
    <x v="3"/>
    <s v="fiction"/>
    <x v="764"/>
    <d v="2015-09-09T22:09:21"/>
    <x v="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x v="765"/>
    <d v="2014-10-19T07:01:24"/>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2:48:03"/>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x v="767"/>
    <d v="2015-05-20T21:26:50"/>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5T22:58:10"/>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x v="769"/>
    <d v="2013-12-26T17:54:54"/>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17:59:29"/>
    <x v="4"/>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x v="771"/>
    <d v="2016-01-30T13:46:42"/>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x v="772"/>
    <d v="2009-10-31T21:59:00"/>
    <x v="8"/>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x v="773"/>
    <d v="2015-05-10T17:01:0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x v="774"/>
    <d v="2014-02-23T12:43:38"/>
    <x v="3"/>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x v="775"/>
    <d v="2011-12-15T19:26:35"/>
    <x v="6"/>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x v="776"/>
    <d v="2015-10-10T23:00:00"/>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x v="777"/>
    <d v="2013-07-31T17:32:57"/>
    <x v="4"/>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x v="778"/>
    <d v="2014-04-30T10:51:20"/>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x v="779"/>
    <d v="2010-10-14T22:00:00"/>
    <x v="7"/>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0:10:25"/>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7T18:01:14"/>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2:11:42"/>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x v="783"/>
    <d v="2012-04-27T16:00:00"/>
    <x v="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6T20:35:19"/>
    <x v="3"/>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08:15:15"/>
    <x v="4"/>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x v="786"/>
    <d v="2012-05-11T09:47:00"/>
    <x v="5"/>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09:03:46"/>
    <x v="4"/>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6T21:59:00"/>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1:59:00"/>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x v="790"/>
    <d v="2013-01-31T19:08:59"/>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2T23:59:00"/>
    <x v="4"/>
  </r>
  <r>
    <n v="792"/>
    <s v="&quot;Believable Lies&quot; - The Album"/>
    <s v="Rock n' Roll about the intersection of lies and belief: the Believable Lie."/>
    <n v="2500"/>
    <n v="2511.11"/>
    <x v="0"/>
    <x v="0"/>
    <s v="USD"/>
    <n v="1383861483"/>
    <n v="1381265883"/>
    <b v="0"/>
    <n v="60"/>
    <b v="1"/>
    <s v="music/rock"/>
    <n v="100.44440000000002"/>
    <n v="41.851833333333339"/>
    <x v="4"/>
    <s v="rock"/>
    <x v="792"/>
    <d v="2013-11-07T15:58:0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x v="793"/>
    <d v="2013-07-02T22:59:00"/>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1:06:00"/>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6T22:59:00"/>
    <x v="5"/>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15:10:00"/>
    <x v="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8T22:00:00"/>
    <x v="5"/>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x v="798"/>
    <d v="2014-09-30T08:09:47"/>
    <x v="3"/>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0:00:46"/>
    <x v="5"/>
  </r>
  <r>
    <n v="800"/>
    <s v="LF4 WildFire"/>
    <s v="Scotland's premier classic rock and metal festival, 3 days, 3-4 stages, family friendly,  for people of all ages"/>
    <n v="1500"/>
    <n v="2282"/>
    <x v="0"/>
    <x v="1"/>
    <s v="GBP"/>
    <n v="1410431054"/>
    <n v="1407839054"/>
    <b v="0"/>
    <n v="56"/>
    <b v="1"/>
    <s v="music/rock"/>
    <n v="152.13333333333335"/>
    <n v="40.75"/>
    <x v="4"/>
    <s v="rock"/>
    <x v="800"/>
    <d v="2014-09-11T04:24:14"/>
    <x v="3"/>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x v="801"/>
    <d v="2011-07-01T13:05:20"/>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6T22:05:00"/>
    <x v="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8T19:00:00"/>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22T21:59:00"/>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17:00:00"/>
    <x v="6"/>
  </r>
  <r>
    <n v="806"/>
    <s v="Golden Animals NEW Album!"/>
    <s v="Help Golden Animals finish their NEW Album!"/>
    <n v="8000"/>
    <n v="8355"/>
    <x v="0"/>
    <x v="0"/>
    <s v="USD"/>
    <n v="1315413339"/>
    <n v="1312821339"/>
    <b v="0"/>
    <n v="71"/>
    <b v="1"/>
    <s v="music/rock"/>
    <n v="104.4375"/>
    <n v="117.67605633802818"/>
    <x v="4"/>
    <s v="rock"/>
    <x v="806"/>
    <d v="2011-09-07T10:35:39"/>
    <x v="6"/>
  </r>
  <r>
    <n v="807"/>
    <s v="Sic Vita - New EP Release - 2017"/>
    <s v="Join the Sic Vita family and lend a hand as we create a new album!"/>
    <n v="4000"/>
    <n v="4205"/>
    <x v="0"/>
    <x v="0"/>
    <s v="USD"/>
    <n v="1488333600"/>
    <n v="1485270311"/>
    <b v="0"/>
    <n v="57"/>
    <b v="1"/>
    <s v="music/rock"/>
    <n v="105.125"/>
    <n v="73.771929824561397"/>
    <x v="4"/>
    <s v="rock"/>
    <x v="807"/>
    <d v="2017-02-28T20:00:00"/>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2-21T22:59:00"/>
    <x v="3"/>
  </r>
  <r>
    <n v="809"/>
    <s v="Peter's New Album!!"/>
    <s v="Acknowledged songwriter looking to record album of new songs to secure a Publishing Contract"/>
    <n v="4000"/>
    <n v="4151"/>
    <x v="0"/>
    <x v="0"/>
    <s v="USD"/>
    <n v="1390161630"/>
    <n v="1387569630"/>
    <b v="0"/>
    <n v="52"/>
    <b v="1"/>
    <s v="music/rock"/>
    <n v="103.77499999999999"/>
    <n v="79.82692307692308"/>
    <x v="4"/>
    <s v="rock"/>
    <x v="809"/>
    <d v="2014-01-19T14:00:30"/>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31T19:21:02"/>
    <x v="5"/>
  </r>
  <r>
    <n v="811"/>
    <s v="Love Water Tour"/>
    <s v="We need your financial support to cover the tour costs!  (Sound, lights, travel, stage design)"/>
    <n v="1000"/>
    <n v="1040"/>
    <x v="0"/>
    <x v="0"/>
    <s v="USD"/>
    <n v="1373475120"/>
    <n v="1371569202"/>
    <b v="0"/>
    <n v="12"/>
    <b v="1"/>
    <s v="music/rock"/>
    <n v="104"/>
    <n v="86.666666666666671"/>
    <x v="4"/>
    <s v="rock"/>
    <x v="811"/>
    <d v="2013-07-10T10:52:00"/>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x v="812"/>
    <d v="2013-03-01T07:58:00"/>
    <x v="4"/>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x v="813"/>
    <d v="2012-07-20T17:02:45"/>
    <x v="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x v="814"/>
    <d v="2011-05-31T12:04:00"/>
    <x v="6"/>
  </r>
  <r>
    <n v="815"/>
    <s v="Some Late Help for The Early Reset"/>
    <s v="Be a part of helping The Early Reset finish their new 7 song EP."/>
    <n v="4000"/>
    <n v="4280"/>
    <x v="0"/>
    <x v="0"/>
    <s v="USD"/>
    <n v="1414879303"/>
    <n v="1412287303"/>
    <b v="0"/>
    <n v="43"/>
    <b v="1"/>
    <s v="music/rock"/>
    <n v="107"/>
    <n v="99.534883720930239"/>
    <x v="4"/>
    <s v="rock"/>
    <x v="815"/>
    <d v="2014-11-01T16:01:43"/>
    <x v="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0:30:00"/>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0T22:59:00"/>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1:01:00"/>
    <x v="5"/>
  </r>
  <r>
    <n v="819"/>
    <s v="Winter Tour"/>
    <s v="We are touring the Southeast in support of our new EP"/>
    <n v="400"/>
    <n v="435"/>
    <x v="0"/>
    <x v="0"/>
    <s v="USD"/>
    <n v="1387601040"/>
    <n v="1386806254"/>
    <b v="0"/>
    <n v="14"/>
    <b v="1"/>
    <s v="music/rock"/>
    <n v="108.74999999999999"/>
    <n v="31.071428571428573"/>
    <x v="4"/>
    <s v="rock"/>
    <x v="819"/>
    <d v="2013-12-20T22:44:00"/>
    <x v="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x v="820"/>
    <d v="2014-06-08T23:00:00"/>
    <x v="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5-03T22:01:00"/>
    <x v="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16:44:10"/>
    <x v="5"/>
  </r>
  <r>
    <n v="823"/>
    <s v="Debut Album"/>
    <s v="Eyes For Fire is finally ready to release their Debut Album but we need YOU to help us put the final touches on it."/>
    <n v="800"/>
    <n v="1436"/>
    <x v="0"/>
    <x v="0"/>
    <s v="USD"/>
    <n v="1427062852"/>
    <n v="1424474452"/>
    <b v="0"/>
    <n v="33"/>
    <b v="1"/>
    <s v="music/rock"/>
    <n v="179.5"/>
    <n v="43.515151515151516"/>
    <x v="4"/>
    <s v="rock"/>
    <x v="823"/>
    <d v="2015-03-22T16:20:52"/>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0:59:00"/>
    <x v="7"/>
  </r>
  <r>
    <n v="825"/>
    <s v="KILL FREEMAN"/>
    <s v="Kickstarting Kill Freeman independently. Help fund the New Record, Video and Live Shows."/>
    <n v="12500"/>
    <n v="12554"/>
    <x v="0"/>
    <x v="0"/>
    <s v="USD"/>
    <n v="1351495284"/>
    <n v="1349335284"/>
    <b v="0"/>
    <n v="99"/>
    <b v="1"/>
    <s v="music/rock"/>
    <n v="100.43200000000002"/>
    <n v="126.8080808080808"/>
    <x v="4"/>
    <s v="rock"/>
    <x v="825"/>
    <d v="2012-10-29T01:21:24"/>
    <x v="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x v="826"/>
    <d v="2012-03-25T17:55:30"/>
    <x v="5"/>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3:49:00"/>
    <x v="5"/>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0:24:00"/>
    <x v="5"/>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3:14:00"/>
    <x v="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05:37:05"/>
    <x v="4"/>
  </r>
  <r>
    <n v="831"/>
    <s v="Let The 7Horse Run!"/>
    <s v="7Horse is a new band with a self-funded album and a show they want to rock in your town!"/>
    <n v="1500"/>
    <n v="3500"/>
    <x v="0"/>
    <x v="0"/>
    <s v="USD"/>
    <n v="1335540694"/>
    <n v="1332948694"/>
    <b v="0"/>
    <n v="20"/>
    <b v="1"/>
    <s v="music/rock"/>
    <n v="233.33333333333334"/>
    <n v="175"/>
    <x v="4"/>
    <s v="rock"/>
    <x v="831"/>
    <d v="2012-04-27T09:31:34"/>
    <x v="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x v="832"/>
    <d v="2012-01-21T02:13:00"/>
    <x v="6"/>
  </r>
  <r>
    <n v="833"/>
    <s v="Ragman Rolls"/>
    <s v="This is an American rock album."/>
    <n v="6000"/>
    <n v="6100"/>
    <x v="0"/>
    <x v="0"/>
    <s v="USD"/>
    <n v="1397941475"/>
    <n v="1395349475"/>
    <b v="0"/>
    <n v="41"/>
    <b v="1"/>
    <s v="music/rock"/>
    <n v="101.66666666666666"/>
    <n v="148.78048780487805"/>
    <x v="4"/>
    <s v="rock"/>
    <x v="833"/>
    <d v="2014-04-19T15:04:35"/>
    <x v="3"/>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x v="834"/>
    <d v="2013-06-30T21:59:00"/>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8T21:00:00"/>
    <x v="5"/>
  </r>
  <r>
    <n v="836"/>
    <s v="DESMADRE Full Album + Press Kit"/>
    <s v="An album you can bring home to mom."/>
    <n v="5000"/>
    <n v="5046.5200000000004"/>
    <x v="0"/>
    <x v="0"/>
    <s v="USD"/>
    <n v="1381108918"/>
    <n v="1378516918"/>
    <b v="0"/>
    <n v="46"/>
    <b v="1"/>
    <s v="music/rock"/>
    <n v="100.93039999999999"/>
    <n v="109.70695652173914"/>
    <x v="4"/>
    <s v="rock"/>
    <x v="836"/>
    <d v="2013-10-06T19:21:58"/>
    <x v="4"/>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17:57:42"/>
    <x v="3"/>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15:33:05"/>
    <x v="6"/>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x v="839"/>
    <d v="2012-09-22T12:19:16"/>
    <x v="5"/>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x v="840"/>
    <d v="2016-09-23T23:26:27"/>
    <x v="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15:07:43"/>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x v="842"/>
    <d v="2013-10-13T21:59:00"/>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x v="843"/>
    <d v="2016-12-08T02:00:00"/>
    <x v="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x v="844"/>
    <d v="2014-10-31T22:59:00"/>
    <x v="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4T21:59:00"/>
    <x v="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08:00:00"/>
    <x v="3"/>
  </r>
  <r>
    <n v="847"/>
    <s v="CENTROPYMUSIC"/>
    <s v="MUSIC WITH MEANING!  MUSIC THAT MATTERS!!!"/>
    <n v="10"/>
    <n v="10"/>
    <x v="0"/>
    <x v="0"/>
    <s v="USD"/>
    <n v="1436555376"/>
    <n v="1433963376"/>
    <b v="0"/>
    <n v="1"/>
    <b v="1"/>
    <s v="music/metal"/>
    <n v="100"/>
    <n v="10"/>
    <x v="4"/>
    <s v="metal"/>
    <x v="847"/>
    <d v="2015-07-10T13:09:36"/>
    <x v="0"/>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3:00:33"/>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x v="849"/>
    <d v="2015-03-15T20:34:24"/>
    <x v="0"/>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x v="850"/>
    <d v="2016-04-24T22:59:00"/>
    <x v="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x v="851"/>
    <d v="2016-07-31T13:45:00"/>
    <x v="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x v="852"/>
    <d v="2016-10-24T15:00:00"/>
    <x v="2"/>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3:58:29"/>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x v="854"/>
    <d v="2016-12-27T23:05:46"/>
    <x v="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3T21:00:17"/>
    <x v="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x v="856"/>
    <d v="2016-10-25T13:00:00"/>
    <x v="2"/>
  </r>
  <r>
    <n v="857"/>
    <s v="A Reason To Breathe - DEBUT ALBUM"/>
    <s v="Modern Post-Hardcore/Electro music (Hardstyle, EDM, Trap, Dubstep, Dembow, House)."/>
    <n v="1200"/>
    <n v="1200"/>
    <x v="0"/>
    <x v="3"/>
    <s v="EUR"/>
    <n v="1448463431"/>
    <n v="1444831031"/>
    <b v="0"/>
    <n v="24"/>
    <b v="1"/>
    <s v="music/metal"/>
    <n v="100"/>
    <n v="50"/>
    <x v="4"/>
    <s v="metal"/>
    <x v="857"/>
    <d v="2015-11-25T08:57:11"/>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x v="858"/>
    <d v="2015-04-15T16:59:00"/>
    <x v="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3T18:00:0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x v="860"/>
    <d v="2013-11-22T06:35:13"/>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x v="861"/>
    <d v="2016-09-16T17:10:04"/>
    <x v="2"/>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x v="862"/>
    <d v="2013-11-11T08:19:08"/>
    <x v="4"/>
  </r>
  <r>
    <n v="863"/>
    <s v="Help Fund Jason's Debut Jazz CD &quot;Exodus&quot;"/>
    <s v="I'm making the move from a side man in local groups to the leader with this debut jazz CD project."/>
    <n v="2000"/>
    <n v="90"/>
    <x v="2"/>
    <x v="0"/>
    <s v="USD"/>
    <n v="1329014966"/>
    <n v="1326422966"/>
    <b v="0"/>
    <n v="5"/>
    <b v="0"/>
    <s v="music/jazz"/>
    <n v="4.5"/>
    <n v="18"/>
    <x v="4"/>
    <s v="jazz"/>
    <x v="863"/>
    <d v="2012-02-11T20:49:26"/>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x v="864"/>
    <d v="2013-10-16T03:59:00"/>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x v="865"/>
    <d v="2013-01-16T12:33:17"/>
    <x v="5"/>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x v="866"/>
    <d v="2015-02-28T09:10:00"/>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x v="867"/>
    <d v="2009-11-30T22:59:00"/>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x v="868"/>
    <d v="2014-01-06T18:39:58"/>
    <x v="4"/>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x v="869"/>
    <d v="2013-04-08T13:17:37"/>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x v="870"/>
    <d v="2013-08-31T18:32:03"/>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x v="871"/>
    <d v="2013-11-29T08:28:15"/>
    <x v="4"/>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x v="872"/>
    <d v="2011-03-10T13:48:47"/>
    <x v="6"/>
  </r>
  <r>
    <n v="873"/>
    <s v="The Dreamer-An Original Jazz CD"/>
    <s v="Fall in love with &quot;The Dreamer&quot;, new original music from trumpeter Freddie Dunn!"/>
    <n v="3500"/>
    <n v="45"/>
    <x v="2"/>
    <x v="0"/>
    <s v="USD"/>
    <n v="1352610040"/>
    <n v="1349150440"/>
    <b v="0"/>
    <n v="5"/>
    <b v="0"/>
    <s v="music/jazz"/>
    <n v="1.2857142857142856"/>
    <n v="9"/>
    <x v="4"/>
    <s v="jazz"/>
    <x v="873"/>
    <d v="2012-11-10T23:00:40"/>
    <x v="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x v="874"/>
    <d v="2013-05-04T08:00:34"/>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1:22:11"/>
    <x v="0"/>
  </r>
  <r>
    <n v="876"/>
    <s v="Sound Of Dobells"/>
    <s v="What was the greatest record shop ever?  DOBELLS!"/>
    <n v="3152"/>
    <n v="1286"/>
    <x v="2"/>
    <x v="1"/>
    <s v="GBP"/>
    <n v="1359978927"/>
    <n v="1357127727"/>
    <b v="0"/>
    <n v="45"/>
    <b v="0"/>
    <s v="music/jazz"/>
    <n v="40.799492385786799"/>
    <n v="28.577777777777779"/>
    <x v="4"/>
    <s v="jazz"/>
    <x v="876"/>
    <d v="2013-02-04T05:55:27"/>
    <x v="4"/>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x v="877"/>
    <d v="2013-12-19T12:56:00"/>
    <x v="4"/>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x v="878"/>
    <d v="2010-12-22T23:35:24"/>
    <x v="7"/>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x v="879"/>
    <d v="2012-05-29T13:55:05"/>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x v="880"/>
    <d v="2012-10-30T01:42:18"/>
    <x v="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x v="881"/>
    <d v="2012-01-14T00:01:26"/>
    <x v="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x v="882"/>
    <d v="2011-09-06T14:39:10"/>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x v="883"/>
    <d v="2016-03-02T16:27:15"/>
    <x v="2"/>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1T20:31:00"/>
    <x v="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30T16:35:11"/>
    <x v="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9-15T14:53:33"/>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17:00:55"/>
    <x v="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x v="888"/>
    <d v="2011-09-01T00:00:00"/>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x v="889"/>
    <d v="2014-10-05T12:49:03"/>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x v="890"/>
    <d v="2013-11-21T11:46:19"/>
    <x v="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x v="891"/>
    <d v="2014-08-20T18:45:30"/>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x v="892"/>
    <d v="2010-07-31T22:00:00"/>
    <x v="7"/>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14:32:43"/>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x v="894"/>
    <d v="2016-06-05T17:33:30"/>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x v="895"/>
    <d v="2010-10-24T21:03:49"/>
    <x v="7"/>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27T22:00:00"/>
    <x v="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1:31:48"/>
    <x v="5"/>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x v="898"/>
    <d v="2012-01-15T12:11:50"/>
    <x v="6"/>
  </r>
  <r>
    <n v="899"/>
    <s v="Lets get 48/14 pressed!!!"/>
    <s v="Lets get 48/14 pressed and in your cd players,ipods,blogs, and facebook status'. Lets get it everywhere!"/>
    <n v="750"/>
    <n v="280"/>
    <x v="2"/>
    <x v="0"/>
    <s v="USD"/>
    <n v="1306549362"/>
    <n v="1302661362"/>
    <b v="0"/>
    <n v="8"/>
    <b v="0"/>
    <s v="music/indie rock"/>
    <n v="37.333333333333336"/>
    <n v="35"/>
    <x v="4"/>
    <s v="indie rock"/>
    <x v="899"/>
    <d v="2011-05-27T20:22:42"/>
    <x v="6"/>
  </r>
  <r>
    <n v="900"/>
    <s v="Project Revive: Protecting the Creative Impulse"/>
    <s v="With Project Revive, I aim to protect and nurture the creative impulse through music."/>
    <n v="5000"/>
    <n v="21"/>
    <x v="2"/>
    <x v="0"/>
    <s v="USD"/>
    <n v="1459365802"/>
    <n v="1456777402"/>
    <b v="0"/>
    <n v="2"/>
    <b v="0"/>
    <s v="music/jazz"/>
    <n v="0.42"/>
    <n v="10.5"/>
    <x v="4"/>
    <s v="jazz"/>
    <x v="900"/>
    <d v="2016-03-30T13:23:2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3:11:00"/>
    <x v="7"/>
  </r>
  <r>
    <n v="902"/>
    <s v="MISTER BROWN"/>
    <s v="I'VE STARTED A BRAND NEW ALBUM THAT WILL FEATURE ACID JAZZ, FUNK, ROCK, AND DANCE WITH THE PROMISE OF TOURING NEXT YEAR IN THE USA"/>
    <n v="30000"/>
    <n v="90"/>
    <x v="2"/>
    <x v="0"/>
    <s v="USD"/>
    <n v="1409412600"/>
    <n v="1404947422"/>
    <b v="0"/>
    <n v="3"/>
    <b v="0"/>
    <s v="music/jazz"/>
    <n v="0.3"/>
    <n v="30"/>
    <x v="4"/>
    <s v="jazz"/>
    <x v="902"/>
    <d v="2014-08-30T09:30:00"/>
    <x v="3"/>
  </r>
  <r>
    <n v="903"/>
    <s v="U City Jazz Festival, St. Louis, MO"/>
    <s v="The U City Jazz Festival is offered for free to the community and features the best jazz talent from the midwest."/>
    <n v="5000"/>
    <n v="160"/>
    <x v="2"/>
    <x v="0"/>
    <s v="USD"/>
    <n v="1348367100"/>
    <n v="1346180780"/>
    <b v="0"/>
    <n v="4"/>
    <b v="0"/>
    <s v="music/jazz"/>
    <n v="3.2"/>
    <n v="40"/>
    <x v="4"/>
    <s v="jazz"/>
    <x v="903"/>
    <d v="2012-09-22T20:25:00"/>
    <x v="5"/>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x v="904"/>
    <d v="2016-01-02T19:55:37"/>
    <x v="0"/>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x v="905"/>
    <d v="2011-01-23T23:45:26"/>
    <x v="7"/>
  </r>
  <r>
    <n v="906"/>
    <s v="24th Music Presents Channeling Motown (Live)"/>
    <s v="The DMV's most respected saxophonist pay tribute to Motown."/>
    <n v="15000"/>
    <n v="0"/>
    <x v="2"/>
    <x v="0"/>
    <s v="USD"/>
    <n v="1394681590"/>
    <n v="1392093190"/>
    <b v="0"/>
    <n v="0"/>
    <b v="0"/>
    <s v="music/jazz"/>
    <n v="0"/>
    <e v="#DIV/0!"/>
    <x v="4"/>
    <s v="jazz"/>
    <x v="906"/>
    <d v="2014-03-12T21:33:10"/>
    <x v="3"/>
  </r>
  <r>
    <n v="907"/>
    <s v="Greg Chambers Saxophone CD"/>
    <s v="Greg Chambers' self-titled CD needs support for post production, replication, and promotion."/>
    <n v="2900"/>
    <n v="0"/>
    <x v="2"/>
    <x v="0"/>
    <s v="USD"/>
    <n v="1315715823"/>
    <n v="1313123823"/>
    <b v="0"/>
    <n v="0"/>
    <b v="0"/>
    <s v="music/jazz"/>
    <n v="0"/>
    <e v="#DIV/0!"/>
    <x v="4"/>
    <s v="jazz"/>
    <x v="907"/>
    <d v="2011-09-10T22:37:03"/>
    <x v="6"/>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6T22:59:00"/>
    <x v="7"/>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x v="909"/>
    <d v="2012-07-22T22:00:00"/>
    <x v="5"/>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x v="910"/>
    <d v="2017-03-03T07:05:19"/>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3T18:07:25"/>
    <x v="3"/>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x v="912"/>
    <d v="2012-12-10T21:37:27"/>
    <x v="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x v="913"/>
    <d v="2012-05-04T21:20:19"/>
    <x v="5"/>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2:19:07"/>
    <x v="5"/>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x v="915"/>
    <d v="2012-02-29T22:59:00"/>
    <x v="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1T23:00:00"/>
    <x v="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x v="917"/>
    <d v="2014-07-13T20:30:00"/>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x v="918"/>
    <d v="2014-12-01T16:59:21"/>
    <x v="3"/>
  </r>
  <r>
    <n v="919"/>
    <s v="Jazz CD:  Out of The Blue"/>
    <s v="Cool jazz with a New Orleans flavor."/>
    <n v="20000"/>
    <n v="100"/>
    <x v="2"/>
    <x v="0"/>
    <s v="USD"/>
    <n v="1355930645"/>
    <n v="1352906645"/>
    <b v="0"/>
    <n v="1"/>
    <b v="0"/>
    <s v="music/jazz"/>
    <n v="0.5"/>
    <n v="100"/>
    <x v="4"/>
    <s v="jazz"/>
    <x v="919"/>
    <d v="2012-12-19T09:24:05"/>
    <x v="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1:07:02"/>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x v="921"/>
    <d v="2011-12-11T23:06:16"/>
    <x v="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x v="922"/>
    <d v="2014-10-01T06:43:13"/>
    <x v="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x v="923"/>
    <d v="2014-11-21T18:02:03"/>
    <x v="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x v="924"/>
    <d v="2013-02-13T16:37:49"/>
    <x v="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x v="925"/>
    <d v="2013-11-27T16:08:31"/>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16:40:00"/>
    <x v="7"/>
  </r>
  <r>
    <n v="927"/>
    <s v="JETRO DA SILVA FUNK PROJECT"/>
    <s v="Studio CD/DVD Solo project of Pianist &amp; Keyboardist Jetro da Silva"/>
    <n v="20000"/>
    <n v="0"/>
    <x v="2"/>
    <x v="0"/>
    <s v="USD"/>
    <n v="1337024695"/>
    <n v="1334432695"/>
    <b v="0"/>
    <n v="0"/>
    <b v="0"/>
    <s v="music/jazz"/>
    <n v="0"/>
    <e v="#DIV/0!"/>
    <x v="4"/>
    <s v="jazz"/>
    <x v="927"/>
    <d v="2012-05-14T13:44:55"/>
    <x v="5"/>
  </r>
  <r>
    <n v="928"/>
    <s v="In a Jazzy Motown"/>
    <s v="A real Motown Backup singer on 22 gold and platinum albums headlines her own Jazz CD of Motown songs."/>
    <n v="14500"/>
    <n v="1575"/>
    <x v="2"/>
    <x v="0"/>
    <s v="USD"/>
    <n v="1353196800"/>
    <n v="1348864913"/>
    <b v="0"/>
    <n v="28"/>
    <b v="0"/>
    <s v="music/jazz"/>
    <n v="10.86206896551724"/>
    <n v="56.25"/>
    <x v="4"/>
    <s v="jazz"/>
    <x v="928"/>
    <d v="2012-11-17T18:00:00"/>
    <x v="5"/>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8T22:42:49"/>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x v="930"/>
    <d v="2010-06-25T15:32:00"/>
    <x v="7"/>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x v="931"/>
    <d v="2014-03-16T16:00:00"/>
    <x v="3"/>
  </r>
  <r>
    <n v="932"/>
    <s v="Mandy Harvey Christmas Album"/>
    <s v="Help me to create my 3rd album, a Christmas CD with 16 Holiday/Original favorites!"/>
    <n v="9500"/>
    <n v="1381"/>
    <x v="2"/>
    <x v="0"/>
    <s v="USD"/>
    <n v="1363990545"/>
    <n v="1360106145"/>
    <b v="0"/>
    <n v="30"/>
    <b v="0"/>
    <s v="music/jazz"/>
    <n v="14.536842105263158"/>
    <n v="46.033333333333331"/>
    <x v="4"/>
    <s v="jazz"/>
    <x v="932"/>
    <d v="2013-03-22T16:15:45"/>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1T22:03:29"/>
    <x v="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x v="934"/>
    <d v="2014-05-04T00:00:00"/>
    <x v="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x v="935"/>
    <d v="2016-01-29T02:00:29"/>
    <x v="0"/>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14:00:00"/>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x v="937"/>
    <d v="2013-11-03T14:09:17"/>
    <x v="4"/>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x v="938"/>
    <d v="2012-09-02T05:30:48"/>
    <x v="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x v="939"/>
    <d v="2013-06-30T13:58:00"/>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x v="940"/>
    <d v="2015-08-10T18:12:06"/>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x v="941"/>
    <d v="2017-02-09T20:19:05"/>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x v="942"/>
    <d v="2016-02-18T14:14:20"/>
    <x v="2"/>
  </r>
  <r>
    <n v="943"/>
    <s v="SleepMode"/>
    <s v="A mask for home or travel that will give you the best, undisturbed sleep of your life."/>
    <n v="3000"/>
    <n v="289"/>
    <x v="2"/>
    <x v="0"/>
    <s v="USD"/>
    <n v="1480438905"/>
    <n v="1477843305"/>
    <b v="0"/>
    <n v="12"/>
    <b v="0"/>
    <s v="technology/wearables"/>
    <n v="9.6333333333333346"/>
    <n v="24.083333333333332"/>
    <x v="2"/>
    <s v="wearables"/>
    <x v="943"/>
    <d v="2016-11-29T11:01:45"/>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x v="944"/>
    <d v="2016-04-18T08:00:00"/>
    <x v="2"/>
  </r>
  <r>
    <n v="945"/>
    <s v="CT BAND"/>
    <s v="Make your watch Smart ! CT Band is an ultra-thin, high-tech smart watch-strap awarded twice at CES 2017 las vegas"/>
    <n v="100000"/>
    <n v="2484"/>
    <x v="2"/>
    <x v="6"/>
    <s v="EUR"/>
    <n v="1487462340"/>
    <n v="1482958626"/>
    <b v="0"/>
    <n v="16"/>
    <b v="0"/>
    <s v="technology/wearables"/>
    <n v="2.484"/>
    <n v="155.25"/>
    <x v="2"/>
    <s v="wearables"/>
    <x v="945"/>
    <d v="2017-02-18T17:59:00"/>
    <x v="2"/>
  </r>
  <r>
    <n v="946"/>
    <s v="OmniTrade Apron"/>
    <s v="Soft edged-Hard working. The perfect wearable organization for the home and professional shop."/>
    <n v="15000"/>
    <n v="286"/>
    <x v="2"/>
    <x v="0"/>
    <s v="USD"/>
    <n v="1473444048"/>
    <n v="1470852048"/>
    <b v="0"/>
    <n v="5"/>
    <b v="0"/>
    <s v="technology/wearables"/>
    <n v="1.9066666666666665"/>
    <n v="57.2"/>
    <x v="2"/>
    <s v="wearables"/>
    <x v="946"/>
    <d v="2016-09-09T12:00:48"/>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2:45:06"/>
    <x v="2"/>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3:52:44"/>
    <x v="2"/>
  </r>
  <r>
    <n v="949"/>
    <s v="INBED"/>
    <s v="Der INBED ist ein innovatives Multisensor-Wearable fÃ¼r die SturzprÃ¤vention motorisch eingeschrÃ¤nkter Personen."/>
    <n v="20000"/>
    <n v="273"/>
    <x v="2"/>
    <x v="12"/>
    <s v="EUR"/>
    <n v="1456016576"/>
    <n v="1450832576"/>
    <b v="0"/>
    <n v="7"/>
    <b v="0"/>
    <s v="technology/wearables"/>
    <n v="1.365"/>
    <n v="39"/>
    <x v="2"/>
    <s v="wearables"/>
    <x v="949"/>
    <d v="2016-02-20T19:02:56"/>
    <x v="0"/>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x v="950"/>
    <d v="2016-01-17T12:01:01"/>
    <x v="0"/>
  </r>
  <r>
    <n v="951"/>
    <s v="Smart Harness"/>
    <s v="Revolutionizing the way we walk our dogs!"/>
    <n v="50000"/>
    <n v="19195"/>
    <x v="2"/>
    <x v="0"/>
    <s v="USD"/>
    <n v="1465054872"/>
    <n v="1461166872"/>
    <b v="0"/>
    <n v="121"/>
    <b v="0"/>
    <s v="technology/wearables"/>
    <n v="38.39"/>
    <n v="158.63636363636363"/>
    <x v="2"/>
    <s v="wearables"/>
    <x v="951"/>
    <d v="2016-06-04T09:41:12"/>
    <x v="2"/>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x v="952"/>
    <d v="2016-11-18T09:43:32"/>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x v="953"/>
    <d v="2015-01-24T21:56:39"/>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x v="954"/>
    <d v="2015-08-20T14:00:39"/>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x v="955"/>
    <d v="2016-09-13T01:05:00"/>
    <x v="2"/>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x v="956"/>
    <d v="2015-04-26T14:55:59"/>
    <x v="0"/>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x v="957"/>
    <d v="2016-11-17T08:15:33"/>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x v="958"/>
    <d v="2015-04-09T22:59:00"/>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x v="959"/>
    <d v="2015-01-18T22:11:05"/>
    <x v="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x v="960"/>
    <d v="2017-03-14T08:02:35"/>
    <x v="1"/>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x v="961"/>
    <d v="2017-02-20T13:00:00"/>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x v="962"/>
    <d v="2016-02-11T11:05:53"/>
    <x v="2"/>
  </r>
  <r>
    <n v="963"/>
    <s v="The Ultimate Learning Center"/>
    <s v="WE are molding an educated, motivated, non violent GENERATION!"/>
    <n v="35000"/>
    <n v="377"/>
    <x v="2"/>
    <x v="0"/>
    <s v="USD"/>
    <n v="1476717319"/>
    <n v="1473693319"/>
    <b v="0"/>
    <n v="9"/>
    <b v="0"/>
    <s v="technology/wearables"/>
    <n v="1.077142857142857"/>
    <n v="41.888888888888886"/>
    <x v="2"/>
    <s v="wearables"/>
    <x v="963"/>
    <d v="2016-10-17T09:15:19"/>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x v="964"/>
    <d v="2015-09-01T09:05:19"/>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x v="965"/>
    <d v="2016-10-25T21:59:00"/>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x v="966"/>
    <d v="2016-10-06T09:15:32"/>
    <x v="2"/>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x v="967"/>
    <d v="2016-04-21T23:06:14"/>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x v="968"/>
    <d v="2014-08-15T14:20:34"/>
    <x v="3"/>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x v="969"/>
    <d v="2017-02-09T01:16:47"/>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x v="970"/>
    <d v="2017-01-22T22:59:00"/>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x v="971"/>
    <d v="2015-06-01T11:01:00"/>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x v="972"/>
    <d v="2014-09-04T00:59:00"/>
    <x v="3"/>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x v="973"/>
    <d v="2015-11-08T19:21:33"/>
    <x v="0"/>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x v="974"/>
    <d v="2016-03-25T10:59:16"/>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x v="975"/>
    <d v="2016-06-28T10:43:05"/>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x v="976"/>
    <d v="2015-08-13T19:24:57"/>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x v="977"/>
    <d v="2016-02-21T16:36:37"/>
    <x v="2"/>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x v="978"/>
    <d v="2016-02-25T01:25:01"/>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x v="979"/>
    <d v="2016-06-20T12:59:00"/>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x v="980"/>
    <d v="2014-11-30T16:42:02"/>
    <x v="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x v="981"/>
    <d v="2014-08-09T16:43:42"/>
    <x v="3"/>
  </r>
  <r>
    <n v="982"/>
    <s v="Smart 2-in-1 I-PHONE HANDLE/WALLETtm"/>
    <s v="revolutonary ultra-slim 2-in-1 Smart  2-in-1 I-PHONE handle/WALLETtm with 360 rotatiion"/>
    <n v="17500"/>
    <n v="3"/>
    <x v="2"/>
    <x v="0"/>
    <s v="USD"/>
    <n v="1475431486"/>
    <n v="1472839486"/>
    <b v="0"/>
    <n v="3"/>
    <b v="0"/>
    <s v="technology/wearables"/>
    <n v="1.7142857142857144E-2"/>
    <n v="1"/>
    <x v="2"/>
    <s v="wearables"/>
    <x v="982"/>
    <d v="2016-10-02T12:04:46"/>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x v="983"/>
    <d v="2016-08-23T14:54:00"/>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x v="984"/>
    <d v="2015-03-27T19:46:48"/>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x v="985"/>
    <d v="2015-12-31T17:00:00"/>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x v="986"/>
    <d v="2016-01-09T18:00:00"/>
    <x v="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x v="987"/>
    <d v="2014-06-23T01:04:10"/>
    <x v="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2:33:45"/>
    <x v="2"/>
  </r>
  <r>
    <n v="989"/>
    <s v="Power Rope"/>
    <s v="The most useful phone charger you will ever buy"/>
    <n v="10000"/>
    <n v="1677"/>
    <x v="2"/>
    <x v="0"/>
    <s v="USD"/>
    <n v="1475101495"/>
    <n v="1472509495"/>
    <b v="0"/>
    <n v="32"/>
    <b v="0"/>
    <s v="technology/wearables"/>
    <n v="16.77"/>
    <n v="52.40625"/>
    <x v="2"/>
    <s v="wearables"/>
    <x v="989"/>
    <d v="2016-09-28T16:24:55"/>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x v="990"/>
    <d v="2014-09-03T12:49:24"/>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x v="991"/>
    <d v="2016-07-12T12:51:00"/>
    <x v="2"/>
  </r>
  <r>
    <n v="992"/>
    <s v="WairConditioning"/>
    <s v="The HOTTEST and COOLEST thing yet! WairConditioning... an entirely new level of comfortability!"/>
    <n v="100000"/>
    <n v="467"/>
    <x v="2"/>
    <x v="0"/>
    <s v="USD"/>
    <n v="1462655519"/>
    <n v="1457475119"/>
    <b v="0"/>
    <n v="4"/>
    <b v="0"/>
    <s v="technology/wearables"/>
    <n v="0.46699999999999997"/>
    <n v="116.75"/>
    <x v="2"/>
    <s v="wearables"/>
    <x v="992"/>
    <d v="2016-05-07T15:11:59"/>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x v="993"/>
    <d v="2016-11-11T23:00:00"/>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x v="994"/>
    <d v="2014-11-30T16:59:00"/>
    <x v="3"/>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x v="995"/>
    <d v="2014-11-29T10:00:00"/>
    <x v="3"/>
  </r>
  <r>
    <n v="996"/>
    <s v="Social behavior in technical communities"/>
    <s v="Study the behaviour of technical communities by tracking their movement  through wearables"/>
    <n v="4000"/>
    <n v="65"/>
    <x v="2"/>
    <x v="0"/>
    <s v="USD"/>
    <n v="1406474820"/>
    <n v="1403902060"/>
    <b v="0"/>
    <n v="5"/>
    <b v="0"/>
    <s v="technology/wearables"/>
    <n v="1.625"/>
    <n v="13"/>
    <x v="2"/>
    <s v="wearables"/>
    <x v="996"/>
    <d v="2014-07-27T09:27:00"/>
    <x v="3"/>
  </r>
  <r>
    <n v="997"/>
    <s v="iPhanny"/>
    <s v="The iPhanny keeps your iPhone 6 safe from bending in those dangerous pants pockets."/>
    <n v="5000"/>
    <n v="65"/>
    <x v="2"/>
    <x v="0"/>
    <s v="USD"/>
    <n v="1417145297"/>
    <n v="1414549697"/>
    <b v="0"/>
    <n v="8"/>
    <b v="0"/>
    <s v="technology/wearables"/>
    <n v="1.3"/>
    <n v="8.125"/>
    <x v="2"/>
    <s v="wearables"/>
    <x v="997"/>
    <d v="2014-11-27T21:28:17"/>
    <x v="3"/>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x v="998"/>
    <d v="2015-11-18T23:03:21"/>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x v="999"/>
    <d v="2014-11-13T02:02:00"/>
    <x v="3"/>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x v="1000"/>
    <d v="2017-03-14T18:26:00"/>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1:16:53"/>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x v="1002"/>
    <d v="2015-12-16T23:59:00"/>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x v="1003"/>
    <d v="2017-03-16T10:01:01"/>
    <x v="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x v="1004"/>
    <d v="2016-02-18T11:00:27"/>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x v="1005"/>
    <d v="2015-10-30T08:59:43"/>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s v="wearables"/>
    <x v="1006"/>
    <d v="2014-12-12T01:11:00"/>
    <x v="3"/>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x v="1007"/>
    <d v="2016-12-14T09:00:23"/>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x v="1008"/>
    <d v="2016-12-28T13:25:15"/>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x v="1009"/>
    <d v="2016-06-19T08:30:46"/>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x v="1010"/>
    <d v="2016-09-04T20:59:00"/>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x v="1011"/>
    <d v="2014-12-18T15:33:15"/>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x v="1012"/>
    <d v="2017-01-24T04:34:12"/>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x v="1013"/>
    <d v="2015-12-29T14:00:00"/>
    <x v="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s v="wearables"/>
    <x v="1014"/>
    <d v="2014-12-31T18:03:35"/>
    <x v="3"/>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x v="1015"/>
    <d v="2015-11-25T16:04:55"/>
    <x v="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x v="1016"/>
    <d v="2016-04-06T19:34:16"/>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x v="1017"/>
    <d v="2015-11-21T11:12:15"/>
    <x v="0"/>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x v="1018"/>
    <d v="2016-07-14T05:48:53"/>
    <x v="2"/>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x v="1019"/>
    <d v="2015-02-04T17:22:29"/>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1T18:47:00"/>
    <x v="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x v="1021"/>
    <d v="2015-10-16T22:00:00"/>
    <x v="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09:31:17"/>
    <x v="0"/>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x v="1023"/>
    <d v="2015-06-20T16:04:21"/>
    <x v="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x v="1024"/>
    <d v="2016-01-31T07:56:03"/>
    <x v="2"/>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x v="1025"/>
    <d v="2015-03-16T13:00:37"/>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2:46:56"/>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x v="1027"/>
    <d v="2014-10-22T18:49:07"/>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14:00:00"/>
    <x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15:59:00"/>
    <x v="0"/>
  </r>
  <r>
    <n v="1030"/>
    <s v="The Gothsicles - I FEEL SICLE"/>
    <s v="Help fund the latest Gothsicles mega-album, I FEEL SICLE!"/>
    <n v="2000"/>
    <n v="6842"/>
    <x v="0"/>
    <x v="0"/>
    <s v="USD"/>
    <n v="1473680149"/>
    <n v="1472470549"/>
    <b v="0"/>
    <n v="159"/>
    <b v="1"/>
    <s v="music/electronic music"/>
    <n v="342.09999999999997"/>
    <n v="43.031446540880502"/>
    <x v="4"/>
    <s v="electronic music"/>
    <x v="1030"/>
    <d v="2016-09-12T05:35:49"/>
    <x v="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x v="1031"/>
    <d v="2015-12-16T12:20:10"/>
    <x v="0"/>
  </r>
  <r>
    <n v="1032"/>
    <s v="Phantom Ship / Coastal (Album Preorder)"/>
    <s v="Ideal for living rooms and open spaces."/>
    <n v="5400"/>
    <n v="5858.84"/>
    <x v="0"/>
    <x v="0"/>
    <s v="USD"/>
    <n v="1466697625"/>
    <n v="1464105625"/>
    <b v="0"/>
    <n v="96"/>
    <b v="1"/>
    <s v="music/electronic music"/>
    <n v="108.49703703703703"/>
    <n v="61.029583333333335"/>
    <x v="4"/>
    <s v="electronic music"/>
    <x v="1032"/>
    <d v="2016-06-23T10:00:25"/>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1:34:40"/>
    <x v="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x v="1034"/>
    <d v="2016-08-04T21:59:00"/>
    <x v="2"/>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09:23:40"/>
    <x v="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2:00:00"/>
    <x v="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x v="1037"/>
    <d v="2015-05-17T23:00:00"/>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8T22:33:43"/>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x v="1039"/>
    <d v="2016-12-13T01:59:00"/>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x v="1040"/>
    <d v="2016-08-27T11:00:09"/>
    <x v="2"/>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0T19:26:32"/>
    <x v="3"/>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x v="1042"/>
    <d v="2014-09-12T04:00:00"/>
    <x v="3"/>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x v="1043"/>
    <d v="2015-05-20T00:04:15"/>
    <x v="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x v="1044"/>
    <d v="2015-03-05T14:27:00"/>
    <x v="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s v="audio"/>
    <x v="1045"/>
    <d v="2014-08-23T14:59:10"/>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14:26:00"/>
    <x v="0"/>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x v="1047"/>
    <d v="2014-11-05T14:38:35"/>
    <x v="3"/>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x v="1048"/>
    <d v="2016-09-24T19:16:29"/>
    <x v="2"/>
  </r>
  <r>
    <n v="1049"/>
    <s v="J1 (Canceled)"/>
    <s v="------"/>
    <n v="12000"/>
    <n v="0"/>
    <x v="1"/>
    <x v="0"/>
    <s v="USD"/>
    <n v="1455272445"/>
    <n v="1452680445"/>
    <b v="0"/>
    <n v="0"/>
    <b v="0"/>
    <s v="journalism/audio"/>
    <n v="0"/>
    <e v="#DIV/0!"/>
    <x v="5"/>
    <s v="audio"/>
    <x v="1049"/>
    <d v="2016-02-12T04:20:45"/>
    <x v="2"/>
  </r>
  <r>
    <n v="1050"/>
    <s v="The (Secular) Barbershop Podcast (Canceled)"/>
    <s v="Secularism is on the rise and I hear you.Talk to me."/>
    <n v="2500"/>
    <n v="0"/>
    <x v="1"/>
    <x v="0"/>
    <s v="USD"/>
    <n v="1442257677"/>
    <n v="1439665677"/>
    <b v="0"/>
    <n v="0"/>
    <b v="0"/>
    <s v="journalism/audio"/>
    <n v="0"/>
    <e v="#DIV/0!"/>
    <x v="5"/>
    <s v="audio"/>
    <x v="1050"/>
    <d v="2015-09-14T13:07:57"/>
    <x v="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6T18:20:25"/>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14:09:00"/>
    <x v="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5T22:08:52"/>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16:00:00"/>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17:49:05"/>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0:16:17"/>
    <x v="0"/>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15:54:43"/>
    <x v="2"/>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5T18:00:00"/>
    <x v="0"/>
  </r>
  <r>
    <n v="1059"/>
    <s v="Voice Over Artist (Canceled)"/>
    <s v="Turning myself into a vocal artist."/>
    <n v="1100"/>
    <n v="0"/>
    <x v="1"/>
    <x v="0"/>
    <s v="USD"/>
    <n v="1426269456"/>
    <n v="1423681056"/>
    <b v="0"/>
    <n v="0"/>
    <b v="0"/>
    <s v="journalism/audio"/>
    <n v="0"/>
    <e v="#DIV/0!"/>
    <x v="5"/>
    <s v="audio"/>
    <x v="1059"/>
    <d v="2015-03-13T11:57:36"/>
    <x v="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15:54:53"/>
    <x v="0"/>
  </r>
  <r>
    <n v="1061"/>
    <s v="Chat Box 23 (Canceled)"/>
    <s v="T.O., Adi &amp; Mercedes discuss their point of views, women's issues &amp; Hollywood Hotties."/>
    <n v="4000"/>
    <n v="0"/>
    <x v="1"/>
    <x v="0"/>
    <s v="USD"/>
    <n v="1462150800"/>
    <n v="1456987108"/>
    <b v="0"/>
    <n v="0"/>
    <b v="0"/>
    <s v="journalism/audio"/>
    <n v="0"/>
    <e v="#DIV/0!"/>
    <x v="5"/>
    <s v="audio"/>
    <x v="1061"/>
    <d v="2016-05-01T19:00:00"/>
    <x v="2"/>
  </r>
  <r>
    <n v="1062"/>
    <s v="RETURNING AT A LATER DATE"/>
    <s v="SEE US ON PATREON www.badgirlartwork.com"/>
    <n v="199"/>
    <n v="190"/>
    <x v="1"/>
    <x v="0"/>
    <s v="USD"/>
    <n v="1468351341"/>
    <n v="1467746541"/>
    <b v="0"/>
    <n v="4"/>
    <b v="0"/>
    <s v="journalism/audio"/>
    <n v="95.477386934673376"/>
    <n v="47.5"/>
    <x v="5"/>
    <s v="audio"/>
    <x v="1062"/>
    <d v="2016-07-12T13:22:21"/>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0T18:44:22"/>
    <x v="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x v="1064"/>
    <d v="2013-07-06T23:28:23"/>
    <x v="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x v="1065"/>
    <d v="2014-02-19T03:08:42"/>
    <x v="3"/>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x v="1066"/>
    <d v="2013-08-04T17:06:22"/>
    <x v="4"/>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14:32:11"/>
    <x v="4"/>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x v="1068"/>
    <d v="2016-04-10T01:54:24"/>
    <x v="2"/>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x v="1069"/>
    <d v="2013-11-26T00:30:59"/>
    <x v="4"/>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x v="1070"/>
    <d v="2012-09-30T18:17:02"/>
    <x v="5"/>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3:04:53"/>
    <x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x v="1072"/>
    <d v="2014-02-05T13:58:17"/>
    <x v="3"/>
  </r>
  <r>
    <n v="1073"/>
    <s v="Rainbow Ball to the Iphone"/>
    <s v="We want to bring our Game Rainbow Ball to the iphone and to do that we need a little help"/>
    <n v="750"/>
    <n v="10"/>
    <x v="2"/>
    <x v="0"/>
    <s v="USD"/>
    <n v="1318806541"/>
    <n v="1316214541"/>
    <b v="0"/>
    <n v="1"/>
    <b v="0"/>
    <s v="games/video games"/>
    <n v="1.3333333333333335"/>
    <n v="10"/>
    <x v="6"/>
    <s v="video games"/>
    <x v="1073"/>
    <d v="2011-10-16T17:09:01"/>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x v="1074"/>
    <d v="2014-01-03T22:09:05"/>
    <x v="4"/>
  </r>
  <r>
    <n v="1075"/>
    <s v="Towers Of The Apocalypse"/>
    <s v="Fully 3D, post Apocalyptic themed tower defense video game. New take on the genre."/>
    <n v="1000"/>
    <n v="45"/>
    <x v="2"/>
    <x v="0"/>
    <s v="USD"/>
    <n v="1336340516"/>
    <n v="1333748516"/>
    <b v="0"/>
    <n v="3"/>
    <b v="0"/>
    <s v="games/video games"/>
    <n v="4.5"/>
    <n v="15"/>
    <x v="6"/>
    <s v="video games"/>
    <x v="1075"/>
    <d v="2012-05-06T15:41:56"/>
    <x v="5"/>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x v="1076"/>
    <d v="2014-09-11T03:04:10"/>
    <x v="3"/>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x v="1077"/>
    <d v="2016-01-13T22:00:11"/>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x v="1078"/>
    <d v="2011-07-21T22:42:01"/>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x v="1079"/>
    <d v="2016-05-14T07:35:36"/>
    <x v="2"/>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x v="1080"/>
    <d v="2014-05-10T21:18:53"/>
    <x v="3"/>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x v="1081"/>
    <d v="2015-01-28T16:14:52"/>
    <x v="3"/>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x v="1082"/>
    <d v="2012-08-10T15:44:48"/>
    <x v="5"/>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x v="1083"/>
    <d v="2014-08-02T09:49:43"/>
    <x v="3"/>
  </r>
  <r>
    <n v="1084"/>
    <s v="My own channel"/>
    <s v="I want to start my own channel for gaming"/>
    <n v="550"/>
    <n v="0"/>
    <x v="2"/>
    <x v="0"/>
    <s v="USD"/>
    <n v="1407534804"/>
    <n v="1404942804"/>
    <b v="0"/>
    <n v="0"/>
    <b v="0"/>
    <s v="games/video games"/>
    <n v="0"/>
    <e v="#DIV/0!"/>
    <x v="6"/>
    <s v="video games"/>
    <x v="1084"/>
    <d v="2014-08-08T15:53:24"/>
    <x v="3"/>
  </r>
  <r>
    <n v="1085"/>
    <s v="Sun Dryd Studios"/>
    <s v="The new kid on the block. Re-imagining old games and creating new ones. Ship, Lazer, Rock is first."/>
    <n v="30000"/>
    <n v="1026"/>
    <x v="2"/>
    <x v="5"/>
    <s v="CAD"/>
    <n v="1457967975"/>
    <n v="1455379575"/>
    <b v="0"/>
    <n v="9"/>
    <b v="0"/>
    <s v="games/video games"/>
    <n v="3.42"/>
    <n v="114"/>
    <x v="6"/>
    <s v="video games"/>
    <x v="1085"/>
    <d v="2016-03-14T09:06:15"/>
    <x v="2"/>
  </r>
  <r>
    <n v="1086"/>
    <s v="Cyber Universe Online"/>
    <s v="Humanity's future in the Galaxy"/>
    <n v="18000"/>
    <n v="15"/>
    <x v="2"/>
    <x v="0"/>
    <s v="USD"/>
    <n v="1408913291"/>
    <n v="1406321291"/>
    <b v="0"/>
    <n v="2"/>
    <b v="0"/>
    <s v="games/video games"/>
    <n v="8.3333333333333343E-2"/>
    <n v="7.5"/>
    <x v="6"/>
    <s v="video games"/>
    <x v="1086"/>
    <d v="2014-08-24T14:48:11"/>
    <x v="3"/>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1:08:07"/>
    <x v="3"/>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x v="1088"/>
    <d v="2014-04-24T13:11:07"/>
    <x v="3"/>
  </r>
  <r>
    <n v="1089"/>
    <s v="Farabel"/>
    <s v="Farabel is a single player turn-based fantasy strategy game for Mac/PC/Linux"/>
    <n v="15000"/>
    <n v="1174"/>
    <x v="2"/>
    <x v="6"/>
    <s v="EUR"/>
    <n v="1435293175"/>
    <n v="1432701175"/>
    <b v="0"/>
    <n v="49"/>
    <b v="0"/>
    <s v="games/video games"/>
    <n v="7.8266666666666662"/>
    <n v="23.959183673469386"/>
    <x v="6"/>
    <s v="video games"/>
    <x v="1089"/>
    <d v="2015-06-25T22:32:55"/>
    <x v="0"/>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x v="1090"/>
    <d v="2015-05-28T22:27:33"/>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x v="1091"/>
    <d v="2016-04-10T12:41:12"/>
    <x v="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x v="1092"/>
    <d v="2013-01-05T18:37:18"/>
    <x v="5"/>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x v="1093"/>
    <d v="2016-02-11T17:22:17"/>
    <x v="2"/>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x v="1094"/>
    <d v="2011-10-09T11:07:13"/>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x v="1095"/>
    <d v="2013-08-30T06:53:40"/>
    <x v="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x v="1096"/>
    <d v="2014-10-03T21:30:00"/>
    <x v="3"/>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x v="1097"/>
    <d v="2014-03-02T13:01:17"/>
    <x v="3"/>
  </r>
  <r>
    <n v="1098"/>
    <s v="Kick, Punch... Fireball"/>
    <s v="Kick, Punch... Fireball is an FPS type arena game set inside the fantasy world."/>
    <n v="25000"/>
    <n v="1803"/>
    <x v="2"/>
    <x v="0"/>
    <s v="USD"/>
    <n v="1397413095"/>
    <n v="1394821095"/>
    <b v="0"/>
    <n v="22"/>
    <b v="0"/>
    <s v="games/video games"/>
    <n v="7.2120000000000006"/>
    <n v="81.954545454545453"/>
    <x v="6"/>
    <s v="video games"/>
    <x v="1098"/>
    <d v="2014-04-13T12:18:15"/>
    <x v="3"/>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x v="1099"/>
    <d v="2015-05-13T14:04:28"/>
    <x v="0"/>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x v="1100"/>
    <d v="2016-02-13T20:39:31"/>
    <x v="2"/>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x v="1101"/>
    <d v="2016-07-14T12:12:00"/>
    <x v="2"/>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x v="1102"/>
    <d v="2013-12-08T23:59:00"/>
    <x v="4"/>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x v="1103"/>
    <d v="2016-06-17T23:19:50"/>
    <x v="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x v="1104"/>
    <d v="2014-06-11T03:50:21"/>
    <x v="3"/>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x v="1105"/>
    <d v="2014-03-23T20:15:27"/>
    <x v="3"/>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x v="1106"/>
    <d v="2012-04-04T10:46:15"/>
    <x v="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14:40:24"/>
    <x v="3"/>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x v="1108"/>
    <d v="2012-04-13T08:17:15"/>
    <x v="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x v="1109"/>
    <d v="2016-11-18T13:03:10"/>
    <x v="2"/>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x v="1110"/>
    <d v="2012-12-07T16:23:42"/>
    <x v="5"/>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x v="1111"/>
    <d v="2016-01-07T22:53:10"/>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x v="1112"/>
    <d v="2015-01-19T02:30:00"/>
    <x v="3"/>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x v="1113"/>
    <d v="2014-08-14T17:27:00"/>
    <x v="3"/>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x v="1114"/>
    <d v="2013-10-09T02:18:07"/>
    <x v="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x v="1115"/>
    <d v="2016-03-30T09:41:35"/>
    <x v="2"/>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x v="1116"/>
    <d v="2012-06-09T14:20:08"/>
    <x v="5"/>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x v="1117"/>
    <d v="2015-12-25T08:21:53"/>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x v="1118"/>
    <d v="2014-04-04T20:59:39"/>
    <x v="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x v="1119"/>
    <d v="2014-04-06T13:01:04"/>
    <x v="3"/>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14:56:40"/>
    <x v="6"/>
  </r>
  <r>
    <n v="1121"/>
    <s v="Pwincess"/>
    <s v="An action packed, side scrolling, platform jumping, laser shooting ADVENTURE that will be fun for everyone."/>
    <n v="250000"/>
    <n v="29"/>
    <x v="2"/>
    <x v="0"/>
    <s v="USD"/>
    <n v="1457904316"/>
    <n v="1455315916"/>
    <b v="0"/>
    <n v="5"/>
    <b v="0"/>
    <s v="games/video games"/>
    <n v="1.1599999999999999E-2"/>
    <n v="5.8"/>
    <x v="6"/>
    <s v="video games"/>
    <x v="1121"/>
    <d v="2016-03-13T15:25:16"/>
    <x v="2"/>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0:53:45"/>
    <x v="4"/>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x v="1123"/>
    <d v="2014-04-19T06:34:08"/>
    <x v="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x v="1124"/>
    <d v="2015-04-30T10:00:51"/>
    <x v="0"/>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08:58:50"/>
    <x v="0"/>
  </r>
  <r>
    <n v="1126"/>
    <s v="GAMING TO LEARN"/>
    <s v="Imagine a science class where the teacher walks in a says &quot;Take out your cell phone and play a game.&quot;"/>
    <n v="2000"/>
    <n v="10"/>
    <x v="2"/>
    <x v="0"/>
    <s v="USD"/>
    <n v="1468482694"/>
    <n v="1465890694"/>
    <b v="0"/>
    <n v="2"/>
    <b v="0"/>
    <s v="games/mobile games"/>
    <n v="0.5"/>
    <n v="5"/>
    <x v="6"/>
    <s v="mobile games"/>
    <x v="1126"/>
    <d v="2016-07-14T01:51:34"/>
    <x v="2"/>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x v="1127"/>
    <d v="2014-11-14T15:30:00"/>
    <x v="3"/>
  </r>
  <r>
    <n v="1128"/>
    <s v="Flying Turds"/>
    <s v="#havingfunFTW"/>
    <n v="1000"/>
    <n v="1"/>
    <x v="2"/>
    <x v="1"/>
    <s v="GBP"/>
    <n v="1407425717"/>
    <n v="1404833717"/>
    <b v="0"/>
    <n v="1"/>
    <b v="0"/>
    <s v="games/mobile games"/>
    <n v="0.1"/>
    <n v="1"/>
    <x v="6"/>
    <s v="mobile games"/>
    <x v="1128"/>
    <d v="2014-08-07T09:35:17"/>
    <x v="3"/>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x v="1129"/>
    <d v="2016-06-05T00:21:33"/>
    <x v="2"/>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x v="1130"/>
    <d v="2014-11-25T18:55:00"/>
    <x v="3"/>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15:47:48"/>
    <x v="0"/>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x v="1132"/>
    <d v="2016-12-31T20:46:11"/>
    <x v="2"/>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x v="1133"/>
    <d v="2014-07-31T03:46:21"/>
    <x v="3"/>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x v="1134"/>
    <d v="2014-11-28T22:33:00"/>
    <x v="3"/>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17:44:54"/>
    <x v="2"/>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x v="1136"/>
    <d v="2015-12-19T10:07:09"/>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x v="1137"/>
    <d v="2016-04-23T13:40:21"/>
    <x v="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x v="1138"/>
    <d v="2017-01-21T15:45:31"/>
    <x v="1"/>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x v="1139"/>
    <d v="2015-01-01T02:20:26"/>
    <x v="3"/>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05:05:21"/>
    <x v="0"/>
  </r>
  <r>
    <n v="1141"/>
    <s v="Arena Z - Zombie Survival"/>
    <s v="I think this will be a great game!"/>
    <n v="500"/>
    <n v="0"/>
    <x v="2"/>
    <x v="12"/>
    <s v="EUR"/>
    <n v="1436460450"/>
    <n v="1433868450"/>
    <b v="0"/>
    <n v="0"/>
    <b v="0"/>
    <s v="games/mobile games"/>
    <n v="0"/>
    <e v="#DIV/0!"/>
    <x v="6"/>
    <s v="mobile games"/>
    <x v="1141"/>
    <d v="2015-07-09T10:47:30"/>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6T18:08:47"/>
    <x v="0"/>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x v="1143"/>
    <d v="2015-12-16T22:38:46"/>
    <x v="0"/>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8T22:22:00"/>
    <x v="0"/>
  </r>
  <r>
    <n v="1145"/>
    <s v="A FORK IN THE ROAD food truck"/>
    <s v="Emphasizing locally and responsibly raised ingredients, serving delicious food! I need your help."/>
    <n v="80000"/>
    <n v="100"/>
    <x v="2"/>
    <x v="0"/>
    <s v="USD"/>
    <n v="1412272592"/>
    <n v="1407088592"/>
    <b v="0"/>
    <n v="1"/>
    <b v="0"/>
    <s v="food/food trucks"/>
    <n v="0.125"/>
    <n v="100"/>
    <x v="7"/>
    <s v="food trucks"/>
    <x v="1145"/>
    <d v="2014-10-02T11:56:32"/>
    <x v="3"/>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x v="1146"/>
    <d v="2014-05-02T16:52:53"/>
    <x v="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17:19:43"/>
    <x v="3"/>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x v="1148"/>
    <d v="2016-11-30T23:06:21"/>
    <x v="2"/>
  </r>
  <r>
    <n v="1149"/>
    <s v="The Floridian Food Truck"/>
    <s v="Bringing culturally diverse Floridian cuisine to the people!"/>
    <n v="50000"/>
    <n v="75"/>
    <x v="2"/>
    <x v="0"/>
    <s v="USD"/>
    <n v="1466096566"/>
    <n v="1463504566"/>
    <b v="0"/>
    <n v="2"/>
    <b v="0"/>
    <s v="food/food trucks"/>
    <n v="0.15"/>
    <n v="37.5"/>
    <x v="7"/>
    <s v="food trucks"/>
    <x v="1149"/>
    <d v="2016-06-16T11:02:46"/>
    <x v="2"/>
  </r>
  <r>
    <n v="1150"/>
    <s v="Chef Po's Food Truck"/>
    <s v="Bringing delicious authentic and fusion Taiwanese Food to the West Coast."/>
    <n v="2500"/>
    <n v="252"/>
    <x v="2"/>
    <x v="0"/>
    <s v="USD"/>
    <n v="1452293675"/>
    <n v="1447109675"/>
    <b v="0"/>
    <n v="6"/>
    <b v="0"/>
    <s v="food/food trucks"/>
    <n v="10.08"/>
    <n v="42"/>
    <x v="7"/>
    <s v="food trucks"/>
    <x v="1150"/>
    <d v="2016-01-08T16:54:35"/>
    <x v="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6T20:27:43"/>
    <x v="0"/>
  </r>
  <r>
    <n v="1152"/>
    <s v="Peruvian King Food Truck"/>
    <s v="Peruvian food truck with an LA twist."/>
    <n v="16000"/>
    <n v="911"/>
    <x v="2"/>
    <x v="0"/>
    <s v="USD"/>
    <n v="1431709312"/>
    <n v="1429117312"/>
    <b v="0"/>
    <n v="15"/>
    <b v="0"/>
    <s v="food/food trucks"/>
    <n v="5.6937500000000005"/>
    <n v="60.733333333333334"/>
    <x v="7"/>
    <s v="food trucks"/>
    <x v="1152"/>
    <d v="2015-05-15T11:01:52"/>
    <x v="0"/>
  </r>
  <r>
    <n v="1153"/>
    <s v="The Cold Spot Mobile Trailer"/>
    <s v="A mobile concession trailer for snow cones, ice cream, smoothies and more"/>
    <n v="8000"/>
    <n v="50"/>
    <x v="2"/>
    <x v="0"/>
    <s v="USD"/>
    <n v="1434647305"/>
    <n v="1432055305"/>
    <b v="0"/>
    <n v="1"/>
    <b v="0"/>
    <s v="food/food trucks"/>
    <n v="0.625"/>
    <n v="50"/>
    <x v="7"/>
    <s v="food trucks"/>
    <x v="1153"/>
    <d v="2015-06-18T11:08:25"/>
    <x v="0"/>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x v="1154"/>
    <d v="2015-09-05T20:36:46"/>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x v="1155"/>
    <d v="2014-08-14T12:20:08"/>
    <x v="3"/>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3T19:42:42"/>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x v="1157"/>
    <d v="2014-12-05T10:04:40"/>
    <x v="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x v="1158"/>
    <d v="2014-12-08T20:12:08"/>
    <x v="3"/>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09:45:00"/>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x v="1160"/>
    <d v="2015-03-27T20:43:06"/>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09:06:29"/>
    <x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x v="1162"/>
    <d v="2014-09-25T10:24:24"/>
    <x v="3"/>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1:22:00"/>
    <x v="3"/>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1:23:02"/>
    <x v="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x v="1165"/>
    <d v="2014-07-05T23:08:50"/>
    <x v="3"/>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x v="1166"/>
    <d v="2015-06-25T22:00:00"/>
    <x v="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x v="1167"/>
    <d v="2014-09-12T11:38:15"/>
    <x v="3"/>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x v="1168"/>
    <d v="2016-09-21T19:17:45"/>
    <x v="2"/>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x v="1169"/>
    <d v="2015-02-22T02:29:23"/>
    <x v="0"/>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x v="1170"/>
    <d v="2015-05-30T15:26:11"/>
    <x v="0"/>
  </r>
  <r>
    <n v="1171"/>
    <s v="The Mean Green Purple Machine"/>
    <s v="Tulsa's first true biodiesel, alternative energy powered food truck! Oh yeah, and delicious food!"/>
    <n v="25000"/>
    <n v="25"/>
    <x v="2"/>
    <x v="0"/>
    <s v="USD"/>
    <n v="1415909927"/>
    <n v="1414351127"/>
    <b v="0"/>
    <n v="1"/>
    <b v="0"/>
    <s v="food/food trucks"/>
    <n v="0.1"/>
    <n v="25"/>
    <x v="7"/>
    <s v="food trucks"/>
    <x v="1171"/>
    <d v="2014-11-13T14:18:47"/>
    <x v="3"/>
  </r>
  <r>
    <n v="1172"/>
    <s v="let your dayz take you to the dogs."/>
    <s v="Bringing YOUR favorite dog recipes to the streets."/>
    <n v="9000"/>
    <n v="0"/>
    <x v="2"/>
    <x v="0"/>
    <s v="USD"/>
    <n v="1408551752"/>
    <n v="1405959752"/>
    <b v="0"/>
    <n v="0"/>
    <b v="0"/>
    <s v="food/food trucks"/>
    <n v="0"/>
    <e v="#DIV/0!"/>
    <x v="7"/>
    <s v="food trucks"/>
    <x v="1172"/>
    <d v="2014-08-20T10:22:32"/>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x v="1173"/>
    <d v="2015-08-02T22:27:37"/>
    <x v="0"/>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x v="1174"/>
    <d v="2016-05-08T14:12:07"/>
    <x v="2"/>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x v="1175"/>
    <d v="2015-07-15T11:28:59"/>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x v="1176"/>
    <d v="2017-03-06T07:00:00"/>
    <x v="1"/>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09:51:36"/>
    <x v="3"/>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x v="1178"/>
    <d v="2014-08-16T15:44:12"/>
    <x v="3"/>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x v="1179"/>
    <d v="2015-10-28T11:17:07"/>
    <x v="0"/>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x v="1180"/>
    <d v="2014-06-28T13:21:54"/>
    <x v="3"/>
  </r>
  <r>
    <n v="1181"/>
    <s v="Gringo Loco Tacos Food Truck"/>
    <s v="Bringing the best tacos to the streets of Chicago!"/>
    <n v="50000"/>
    <n v="4"/>
    <x v="2"/>
    <x v="0"/>
    <s v="USD"/>
    <n v="1425197321"/>
    <n v="1422605321"/>
    <b v="0"/>
    <n v="3"/>
    <b v="0"/>
    <s v="food/food trucks"/>
    <n v="8.0000000000000002E-3"/>
    <n v="1.3333333333333333"/>
    <x v="7"/>
    <s v="food trucks"/>
    <x v="1181"/>
    <d v="2015-03-01T02:08:41"/>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x v="1182"/>
    <d v="2017-01-12T10:42:00"/>
    <x v="2"/>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1-01T21:59:00"/>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x v="1184"/>
    <d v="2017-02-06T08:23:31"/>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7T22:00:0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16:42:0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x v="1187"/>
    <d v="2015-05-17T12:00:00"/>
    <x v="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x v="1188"/>
    <d v="2016-12-28T10:49:00"/>
    <x v="2"/>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17:29:55"/>
    <x v="2"/>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09:58:45"/>
    <x v="3"/>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07:29:20"/>
    <x v="2"/>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2-11T06:09:38"/>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1:37:33"/>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x v="1194"/>
    <d v="2015-04-08T05:42:59"/>
    <x v="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3:00:00"/>
    <x v="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x v="1196"/>
    <d v="2015-12-18T13:38:59"/>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x v="1197"/>
    <d v="2016-06-12T23:59:00"/>
    <x v="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x v="1198"/>
    <d v="2015-12-30T21:00:0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2:30:00"/>
    <x v="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05:27:36"/>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08:34:06"/>
    <x v="2"/>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0:55:54"/>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08:45:27"/>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x v="1204"/>
    <d v="2015-12-03T23:00:00"/>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06:09:11"/>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07:29:00"/>
    <x v="1"/>
  </r>
  <r>
    <n v="1207"/>
    <s v="ITALIANA"/>
    <s v="A humanistic photo book about ancestral &amp; post-modern Italy."/>
    <n v="16700"/>
    <n v="17396"/>
    <x v="0"/>
    <x v="13"/>
    <s v="EUR"/>
    <n v="1459418400"/>
    <n v="1456827573"/>
    <b v="0"/>
    <n v="141"/>
    <b v="1"/>
    <s v="photography/photobooks"/>
    <n v="104.16766467065868"/>
    <n v="123.37588652482269"/>
    <x v="8"/>
    <s v="photobooks"/>
    <x v="1207"/>
    <d v="2016-03-31T04:00:00"/>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x v="1208"/>
    <d v="2016-03-24T10:01:04"/>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14:18:25"/>
    <x v="1"/>
  </r>
  <r>
    <n v="1210"/>
    <s v="Det Andra GÃ¶teborg"/>
    <s v="En fotobok om livet i det enda andra GÃ¶teborg i vÃ¤rlden"/>
    <n v="20000"/>
    <n v="50863"/>
    <x v="0"/>
    <x v="11"/>
    <s v="SEK"/>
    <n v="1433106000"/>
    <n v="1431124572"/>
    <b v="0"/>
    <n v="103"/>
    <b v="1"/>
    <s v="photography/photobooks"/>
    <n v="254.31499999999997"/>
    <n v="493.81553398058253"/>
    <x v="8"/>
    <s v="photobooks"/>
    <x v="1210"/>
    <d v="2015-05-31T15:00:00"/>
    <x v="0"/>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x v="1211"/>
    <d v="2016-06-09T14:47:41"/>
    <x v="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6T19:00:00"/>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2:08:20"/>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14:10:05"/>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x v="1215"/>
    <d v="2014-05-30T16:09:16"/>
    <x v="3"/>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x v="1216"/>
    <d v="2015-10-02T17:03:0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x v="1217"/>
    <d v="2016-07-14T13:25:40"/>
    <x v="2"/>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31T21:00:00"/>
    <x v="0"/>
  </r>
  <r>
    <n v="1219"/>
    <s v="The Box"/>
    <s v="The Box is a fine art book of Ron Amato's innovative and seductive photography project."/>
    <n v="16350"/>
    <n v="26024"/>
    <x v="0"/>
    <x v="0"/>
    <s v="USD"/>
    <n v="1476961513"/>
    <n v="1474369513"/>
    <b v="0"/>
    <n v="253"/>
    <b v="1"/>
    <s v="photography/photobooks"/>
    <n v="159.16819571865443"/>
    <n v="102.86166007905139"/>
    <x v="8"/>
    <s v="photobooks"/>
    <x v="1219"/>
    <d v="2016-10-20T05:05:13"/>
    <x v="2"/>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x v="1220"/>
    <d v="2015-08-25T09:05:12"/>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3T18:00:00"/>
    <x v="2"/>
  </r>
  <r>
    <n v="1222"/>
    <s v="Project Pilgrim"/>
    <s v="Project Pilgrim is my effort to work towards normalizing mental health."/>
    <n v="4000"/>
    <n v="11215"/>
    <x v="0"/>
    <x v="5"/>
    <s v="CAD"/>
    <n v="1459483200"/>
    <n v="1456852647"/>
    <b v="0"/>
    <n v="138"/>
    <b v="1"/>
    <s v="photography/photobooks"/>
    <n v="280.375"/>
    <n v="81.268115942028984"/>
    <x v="8"/>
    <s v="photobooks"/>
    <x v="1222"/>
    <d v="2016-03-31T22:00:00"/>
    <x v="2"/>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09T23:15:09"/>
    <x v="2"/>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s v="world music"/>
    <x v="1224"/>
    <d v="2014-06-06T07:11:42"/>
    <x v="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s v="world music"/>
    <x v="1225"/>
    <d v="2013-10-22T15:44:38"/>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x v="1226"/>
    <d v="2014-04-20T19:00:00"/>
    <x v="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1:00:00"/>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x v="1228"/>
    <d v="2011-09-28T11:30:08"/>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x v="1229"/>
    <d v="2012-04-16T10:00:00"/>
    <x v="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17:20:30"/>
    <x v="6"/>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7T19:00:00"/>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x v="1232"/>
    <d v="2013-10-06T14:21:10"/>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x v="1233"/>
    <d v="2012-02-21T16:46:14"/>
    <x v="5"/>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2:55:42"/>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x v="1235"/>
    <d v="2013-12-14T21:14:59"/>
    <x v="4"/>
  </r>
  <r>
    <n v="1236"/>
    <s v="&quot;Volando&quot; CD Release (Canceled)"/>
    <s v="Raising money to give the musicians their due."/>
    <n v="2500"/>
    <n v="0"/>
    <x v="1"/>
    <x v="0"/>
    <s v="USD"/>
    <n v="1343491200"/>
    <n v="1342801164"/>
    <b v="0"/>
    <n v="0"/>
    <b v="0"/>
    <s v="music/world music"/>
    <n v="0"/>
    <e v="#DIV/0!"/>
    <x v="4"/>
    <s v="world music"/>
    <x v="1236"/>
    <d v="2012-07-28T10:00:00"/>
    <x v="5"/>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0:47:45"/>
    <x v="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x v="1238"/>
    <d v="2011-08-06T08:38:56"/>
    <x v="6"/>
  </r>
  <r>
    <n v="1239"/>
    <s v="Help Calmenco! finance new CD and Tour (Canceled)"/>
    <s v="Please consider helping us with our new CD and Riverdance Tour"/>
    <n v="2500"/>
    <n v="0"/>
    <x v="1"/>
    <x v="0"/>
    <s v="USD"/>
    <n v="1325804767"/>
    <n v="1323212767"/>
    <b v="0"/>
    <n v="0"/>
    <b v="0"/>
    <s v="music/world music"/>
    <n v="0"/>
    <e v="#DIV/0!"/>
    <x v="4"/>
    <s v="world music"/>
    <x v="1239"/>
    <d v="2012-01-05T17:06:07"/>
    <x v="6"/>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s v="world music"/>
    <x v="1240"/>
    <d v="2013-07-12T15:51:00"/>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x v="1241"/>
    <d v="2014-11-02T23:59:00"/>
    <x v="3"/>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x v="1242"/>
    <d v="2011-09-11T07:18:00"/>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x v="1243"/>
    <d v="2011-07-08T15:00:00"/>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15:00:00"/>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08:23:54"/>
    <x v="3"/>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5T20:02:29"/>
    <x v="6"/>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1:00:55"/>
    <x v="4"/>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x v="1248"/>
    <d v="2014-06-13T00:59:00"/>
    <x v="3"/>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1:46:51"/>
    <x v="5"/>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x v="1250"/>
    <d v="2014-09-06T09:25:31"/>
    <x v="3"/>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3:32:47"/>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x v="1252"/>
    <d v="2013-10-24T17:42:49"/>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x v="1253"/>
    <d v="2014-09-03T12:48:27"/>
    <x v="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2-31T22:59:00"/>
    <x v="7"/>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15:17:32"/>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16:03:51"/>
    <x v="5"/>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x v="1257"/>
    <d v="2011-04-02T19:03:10"/>
    <x v="6"/>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x v="1258"/>
    <d v="2013-08-31T08:40:12"/>
    <x v="4"/>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8T21:59:00"/>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14:13:40"/>
    <x v="3"/>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2:13:47"/>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2:18:12"/>
    <x v="3"/>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8T19:00:00"/>
    <x v="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x v="1264"/>
    <d v="2013-10-29T09:54:43"/>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09:43:35"/>
    <x v="7"/>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15:02:25"/>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08:02:38"/>
    <x v="4"/>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14:17:27"/>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5T18:00:00"/>
    <x v="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3:34:02"/>
    <x v="5"/>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1:24:19"/>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4T22:00:00"/>
    <x v="7"/>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1:31:31"/>
    <x v="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x v="1274"/>
    <d v="2012-08-30T10:33:45"/>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x v="1275"/>
    <d v="2013-08-07T14:49:47"/>
    <x v="4"/>
  </r>
  <r>
    <n v="1276"/>
    <s v="MR. DREAM GOES TO JAIL"/>
    <s v="Sponsor this Brooklyn punk band's debut seven-inch, MR. DREAM GOES TO JAIL."/>
    <n v="3000"/>
    <n v="3132.63"/>
    <x v="0"/>
    <x v="0"/>
    <s v="USD"/>
    <n v="1251777600"/>
    <n v="1247504047"/>
    <b v="1"/>
    <n v="68"/>
    <b v="1"/>
    <s v="music/rock"/>
    <n v="104.42100000000001"/>
    <n v="46.06808823529412"/>
    <x v="4"/>
    <s v="rock"/>
    <x v="1276"/>
    <d v="2009-08-31T22:00:00"/>
    <x v="8"/>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07:29:07"/>
    <x v="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x v="1278"/>
    <d v="2014-06-24T20:00:00"/>
    <x v="3"/>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3T19:22:50"/>
    <x v="3"/>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x v="1280"/>
    <d v="2011-03-01T12:10:54"/>
    <x v="7"/>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1:50:36"/>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8T22:59:00"/>
    <x v="4"/>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0T22:00:00"/>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0:59:00"/>
    <x v="2"/>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x v="1285"/>
    <d v="2015-06-20T07:59:35"/>
    <x v="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08:00:00"/>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08:54:1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09T22:00:00"/>
    <x v="2"/>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3T21:14:05"/>
    <x v="2"/>
  </r>
  <r>
    <n v="1290"/>
    <s v="I Died... I Came Back, ... Whatever"/>
    <s v="Sometimes your Heart has to STOP for your Life to START."/>
    <n v="3500"/>
    <n v="3800"/>
    <x v="0"/>
    <x v="0"/>
    <s v="USD"/>
    <n v="1429772340"/>
    <n v="1427121931"/>
    <b v="0"/>
    <n v="86"/>
    <b v="1"/>
    <s v="theater/plays"/>
    <n v="108.57142857142857"/>
    <n v="44.186046511627907"/>
    <x v="1"/>
    <s v="plays"/>
    <x v="1290"/>
    <d v="2015-04-23T00:59:0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x v="1291"/>
    <d v="2015-04-07T01:00:00"/>
    <x v="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16:59:00"/>
    <x v="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1:49:31"/>
    <x v="0"/>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05:00:00"/>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1:00:0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3T18:12:53"/>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1:55:58"/>
    <x v="2"/>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0:20:32"/>
    <x v="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3:32:39"/>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2:57:00"/>
    <x v="2"/>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0T21:00:00"/>
    <x v="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1-30T20:23:31"/>
    <x v="2"/>
  </r>
  <r>
    <n v="1303"/>
    <s v="Forward Arena Theatre Company: Summer Season"/>
    <s v="Groundbreaking queer theatre."/>
    <n v="3500"/>
    <n v="4559.13"/>
    <x v="0"/>
    <x v="1"/>
    <s v="GBP"/>
    <n v="1469962800"/>
    <n v="1468578920"/>
    <b v="0"/>
    <n v="108"/>
    <b v="1"/>
    <s v="theater/plays"/>
    <n v="130.26085714285716"/>
    <n v="42.214166666666671"/>
    <x v="1"/>
    <s v="plays"/>
    <x v="1303"/>
    <d v="2016-07-31T05:00:00"/>
    <x v="2"/>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x v="1304"/>
    <d v="2017-03-12T21:40:05"/>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x v="1305"/>
    <d v="2016-07-21T11:30:00"/>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x v="1306"/>
    <d v="2014-12-04T04:58:54"/>
    <x v="3"/>
  </r>
  <r>
    <n v="1307"/>
    <s v="VR Card - Customized Virtual Reality Viewer (Canceled)"/>
    <s v="Get VR to Everyone with Mailable, Ready to Use Viewers"/>
    <n v="50000"/>
    <n v="5757"/>
    <x v="1"/>
    <x v="0"/>
    <s v="USD"/>
    <n v="1455710679"/>
    <n v="1453118679"/>
    <b v="0"/>
    <n v="45"/>
    <b v="0"/>
    <s v="technology/wearables"/>
    <n v="11.514000000000001"/>
    <n v="127.93333333333334"/>
    <x v="2"/>
    <s v="wearables"/>
    <x v="1307"/>
    <d v="2016-02-17T06:04:39"/>
    <x v="2"/>
  </r>
  <r>
    <n v="1308"/>
    <s v="Boost Band: Wristband Phone Charger (Canceled)"/>
    <s v="Boost Band, a wristband that charges any device"/>
    <n v="10000"/>
    <n v="1136"/>
    <x v="1"/>
    <x v="0"/>
    <s v="USD"/>
    <n v="1475937812"/>
    <n v="1472481812"/>
    <b v="0"/>
    <n v="38"/>
    <b v="0"/>
    <s v="technology/wearables"/>
    <n v="11.360000000000001"/>
    <n v="29.894736842105264"/>
    <x v="2"/>
    <s v="wearables"/>
    <x v="1308"/>
    <d v="2016-10-08T08:43:32"/>
    <x v="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15:11:08"/>
    <x v="0"/>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x v="1310"/>
    <d v="2016-08-19T10:00:50"/>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x v="1311"/>
    <d v="2016-11-30T14:15:19"/>
    <x v="2"/>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x v="1312"/>
    <d v="2015-04-18T10:52:02"/>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x v="1313"/>
    <d v="2016-03-03T11:01:54"/>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x v="1314"/>
    <d v="2016-10-21T10:04:20"/>
    <x v="2"/>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x v="1315"/>
    <d v="2015-11-05T19:00:00"/>
    <x v="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x v="1316"/>
    <d v="2016-02-28T17:05:09"/>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x v="1317"/>
    <d v="2016-07-21T08:00:00"/>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x v="1318"/>
    <d v="2015-01-10T19:02:52"/>
    <x v="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x v="1319"/>
    <d v="2014-07-11T10:00:00"/>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x v="1320"/>
    <d v="2016-12-30T17:00:00"/>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x v="1321"/>
    <d v="2016-12-23T11:58:57"/>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x v="1322"/>
    <d v="2015-05-21T09:45:25"/>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x v="1323"/>
    <d v="2016-04-26T00:55:00"/>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x v="1324"/>
    <d v="2016-10-13T09:12:32"/>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x v="1325"/>
    <d v="2016-12-29T20:03:55"/>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x v="1326"/>
    <d v="2015-01-15T13:00:28"/>
    <x v="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x v="1327"/>
    <d v="2015-05-29T10:17:15"/>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x v="1328"/>
    <d v="2016-10-14T09:25:34"/>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x v="1329"/>
    <d v="2014-12-02T00:19:05"/>
    <x v="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x v="1330"/>
    <d v="2016-07-01T22:00:00"/>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x v="1331"/>
    <d v="2016-08-17T06:05:54"/>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6T19:26:48"/>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5T20:33:45"/>
    <x v="3"/>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x v="1334"/>
    <d v="2016-03-11T12:34:47"/>
    <x v="2"/>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x v="1335"/>
    <d v="2015-12-05T16:28:22"/>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x v="1336"/>
    <d v="2014-12-17T14:43:48"/>
    <x v="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x v="1337"/>
    <d v="2017-03-03T07:51:19"/>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x v="1338"/>
    <d v="2015-08-02T13:17:13"/>
    <x v="0"/>
  </r>
  <r>
    <n v="1339"/>
    <s v="Linkoo (Canceled)"/>
    <s v="World's Smallest customizable Phone &amp; GPS Watch for kids !"/>
    <n v="50000"/>
    <n v="3317"/>
    <x v="1"/>
    <x v="0"/>
    <s v="USD"/>
    <n v="1418056315"/>
    <n v="1414164715"/>
    <b v="0"/>
    <n v="37"/>
    <b v="0"/>
    <s v="technology/wearables"/>
    <n v="6.6339999999999995"/>
    <n v="89.648648648648646"/>
    <x v="2"/>
    <s v="wearables"/>
    <x v="1339"/>
    <d v="2014-12-08T10:31:55"/>
    <x v="3"/>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08:17:3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x v="1341"/>
    <d v="2016-10-01T08:58:37"/>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x v="1342"/>
    <d v="2015-07-17T13:35:39"/>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8T21:59:00"/>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x v="1344"/>
    <d v="2016-06-30T12:57:19"/>
    <x v="2"/>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3:32:39"/>
    <x v="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x v="1346"/>
    <d v="2013-06-26T19:49:11"/>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09:18:45"/>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06:08:53"/>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x v="1349"/>
    <d v="2015-12-16T00:59:0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5T18:18:54"/>
    <x v="0"/>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x v="1351"/>
    <d v="2016-02-12T11:45:44"/>
    <x v="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4T21:59:00"/>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x v="1353"/>
    <d v="2013-03-10T18:00:00"/>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3:22:59"/>
    <x v="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04:00:00"/>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4T18:56:00"/>
    <x v="4"/>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x v="1357"/>
    <d v="2013-02-28T23:59:00"/>
    <x v="4"/>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07:42:03"/>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3:33:10"/>
    <x v="6"/>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15:37:00"/>
    <x v="5"/>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x v="1361"/>
    <d v="2014-06-21T11:12:52"/>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16:25:31"/>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1:59:00"/>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0:41:46"/>
    <x v="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x v="1365"/>
    <d v="2015-03-16T10:35:52"/>
    <x v="0"/>
  </r>
  <r>
    <n v="1366"/>
    <s v="Kick It! A Tribute to the A.K.s"/>
    <s v="A musical memorial for Alexi Petersen."/>
    <n v="7500"/>
    <n v="9486.69"/>
    <x v="0"/>
    <x v="0"/>
    <s v="USD"/>
    <n v="1417049663"/>
    <n v="1413158063"/>
    <b v="0"/>
    <n v="147"/>
    <b v="1"/>
    <s v="music/rock"/>
    <n v="126.48920000000001"/>
    <n v="64.535306122448986"/>
    <x v="4"/>
    <s v="rock"/>
    <x v="1366"/>
    <d v="2014-11-26T18:54:23"/>
    <x v="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x v="1367"/>
    <d v="2015-11-13T19:04:10"/>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4T22:34:54"/>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08:15:46"/>
    <x v="3"/>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5T18:04:50"/>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2:12:22"/>
    <x v="0"/>
  </r>
  <r>
    <n v="1372"/>
    <s v="Ted Lukas &amp; the Misled new CD - &quot;FEED&quot;"/>
    <s v="Please help us raise funds to press our new CD!"/>
    <n v="500"/>
    <n v="620"/>
    <x v="0"/>
    <x v="0"/>
    <s v="USD"/>
    <n v="1342115132"/>
    <n v="1339523132"/>
    <b v="0"/>
    <n v="16"/>
    <b v="1"/>
    <s v="music/rock"/>
    <n v="124"/>
    <n v="38.75"/>
    <x v="4"/>
    <s v="rock"/>
    <x v="1372"/>
    <d v="2012-07-12T11:45:32"/>
    <x v="5"/>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16:50:33"/>
    <x v="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4T20:53:08"/>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4T19:35:19"/>
    <x v="2"/>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1:03:26"/>
    <x v="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2T22:11:00"/>
    <x v="1"/>
  </r>
  <r>
    <n v="1378"/>
    <s v="SIX BY SEVEN"/>
    <s v="A psychedelic post rock masterpiece!"/>
    <n v="2000"/>
    <n v="4067"/>
    <x v="0"/>
    <x v="1"/>
    <s v="GBP"/>
    <n v="1470075210"/>
    <n v="1468779210"/>
    <b v="0"/>
    <n v="133"/>
    <b v="1"/>
    <s v="music/rock"/>
    <n v="203.35000000000002"/>
    <n v="30.578947368421051"/>
    <x v="4"/>
    <s v="rock"/>
    <x v="1378"/>
    <d v="2016-08-01T12:13:30"/>
    <x v="2"/>
  </r>
  <r>
    <n v="1379"/>
    <s v="J. Walter Makes a Record"/>
    <s v="---------The long-awaited debut full-length from Justin Ruddy--------"/>
    <n v="10000"/>
    <n v="11160"/>
    <x v="0"/>
    <x v="0"/>
    <s v="USD"/>
    <n v="1433504876"/>
    <n v="1430912876"/>
    <b v="0"/>
    <n v="151"/>
    <b v="1"/>
    <s v="music/rock"/>
    <n v="111.60000000000001"/>
    <n v="73.907284768211923"/>
    <x v="4"/>
    <s v="rock"/>
    <x v="1379"/>
    <d v="2015-06-05T05:47:56"/>
    <x v="0"/>
  </r>
  <r>
    <n v="1380"/>
    <s v="BARNFEST 2015"/>
    <s v="A DIY MUSIC FESTIVAL FROM ST. LOUIS MO! Bands make their own festival, help make it legit!"/>
    <n v="25"/>
    <n v="106"/>
    <x v="0"/>
    <x v="0"/>
    <s v="USD"/>
    <n v="1433815200"/>
    <n v="1431886706"/>
    <b v="0"/>
    <n v="5"/>
    <b v="1"/>
    <s v="music/rock"/>
    <n v="424"/>
    <n v="21.2"/>
    <x v="4"/>
    <s v="rock"/>
    <x v="1380"/>
    <d v="2015-06-08T20:00:0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8T23:08:45"/>
    <x v="2"/>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3:12:16"/>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x v="1383"/>
    <d v="2016-12-22T19:47:58"/>
    <x v="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1:38:42"/>
    <x v="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06:11:00"/>
    <x v="2"/>
  </r>
  <r>
    <n v="1386"/>
    <s v="MALTESE CROSS: The First Album"/>
    <s v="We are a classic hard rock/heavy metal band just trying to keep rock alive!"/>
    <n v="400"/>
    <n v="875"/>
    <x v="0"/>
    <x v="0"/>
    <s v="USD"/>
    <n v="1438183889"/>
    <n v="1435591889"/>
    <b v="0"/>
    <n v="14"/>
    <b v="1"/>
    <s v="music/rock"/>
    <n v="218.75"/>
    <n v="62.5"/>
    <x v="4"/>
    <s v="rock"/>
    <x v="1386"/>
    <d v="2015-07-29T09:31:29"/>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2T22:30:0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0:14:00"/>
    <x v="2"/>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05:32:37"/>
    <x v="2"/>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1:12:00"/>
    <x v="0"/>
  </r>
  <r>
    <n v="1391"/>
    <s v="Rules and Regulations"/>
    <s v="With the money donated through this project we intend on investing in sound equipment for live shows"/>
    <n v="500"/>
    <n v="551"/>
    <x v="0"/>
    <x v="0"/>
    <s v="USD"/>
    <n v="1440219540"/>
    <n v="1436369818"/>
    <b v="0"/>
    <n v="13"/>
    <b v="1"/>
    <s v="music/rock"/>
    <n v="110.2"/>
    <n v="42.384615384615387"/>
    <x v="4"/>
    <s v="rock"/>
    <x v="1391"/>
    <d v="2015-08-21T22:59:00"/>
    <x v="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2T21:43:06"/>
    <x v="2"/>
  </r>
  <r>
    <n v="1393"/>
    <s v="WolfHunt | Social Commentary Rock Project"/>
    <s v="Rock n' Roll tales of our times"/>
    <n v="10000"/>
    <n v="10235"/>
    <x v="0"/>
    <x v="0"/>
    <s v="USD"/>
    <n v="1470068523"/>
    <n v="1467476523"/>
    <b v="0"/>
    <n v="52"/>
    <b v="1"/>
    <s v="music/rock"/>
    <n v="102.35000000000001"/>
    <n v="196.82692307692307"/>
    <x v="4"/>
    <s v="rock"/>
    <x v="1393"/>
    <d v="2016-08-01T10:22:03"/>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2-28T21:00:00"/>
    <x v="1"/>
  </r>
  <r>
    <n v="1395"/>
    <s v="Quiet Oaks Full Length Album"/>
    <s v="Help Quiet Oaks record their debut album!!!"/>
    <n v="3500"/>
    <n v="3916"/>
    <x v="0"/>
    <x v="0"/>
    <s v="USD"/>
    <n v="1484430481"/>
    <n v="1481838481"/>
    <b v="0"/>
    <n v="82"/>
    <b v="1"/>
    <s v="music/rock"/>
    <n v="111.88571428571427"/>
    <n v="47.756097560975611"/>
    <x v="4"/>
    <s v="rock"/>
    <x v="1395"/>
    <d v="2017-01-14T15:48:01"/>
    <x v="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17:58:02"/>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15:19:00"/>
    <x v="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14:58:54"/>
    <x v="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x v="1399"/>
    <d v="2014-10-06T18:06:13"/>
    <x v="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1T23:30: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x v="1401"/>
    <d v="2013-05-26T17:54:34"/>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x v="1402"/>
    <d v="2015-04-30T18:16:51"/>
    <x v="0"/>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5T19:30:35"/>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x v="1404"/>
    <d v="2015-02-22T06:14:45"/>
    <x v="0"/>
  </r>
  <r>
    <n v="1405"/>
    <s v="The Bible translated into Emoticons"/>
    <s v="Will more people read the Bible if it were translated into Emoticons?"/>
    <n v="25000"/>
    <n v="105"/>
    <x v="2"/>
    <x v="0"/>
    <s v="USD"/>
    <n v="1417195201"/>
    <n v="1414599601"/>
    <b v="1"/>
    <n v="17"/>
    <b v="0"/>
    <s v="publishing/translations"/>
    <n v="0.42"/>
    <n v="6.1764705882352944"/>
    <x v="3"/>
    <s v="translations"/>
    <x v="1405"/>
    <d v="2014-11-28T11:20:01"/>
    <x v="3"/>
  </r>
  <r>
    <n v="1406"/>
    <s v="Man Down! Translation project"/>
    <s v="The White coat and the battle dress uniform"/>
    <n v="12000"/>
    <n v="15"/>
    <x v="2"/>
    <x v="13"/>
    <s v="EUR"/>
    <n v="1449914400"/>
    <n v="1445336607"/>
    <b v="0"/>
    <n v="3"/>
    <b v="0"/>
    <s v="publishing/translations"/>
    <n v="0.125"/>
    <n v="5"/>
    <x v="3"/>
    <s v="translations"/>
    <x v="1406"/>
    <d v="2015-12-12T04:00:00"/>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x v="1407"/>
    <d v="2014-08-12T06:52:58"/>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x v="1408"/>
    <d v="2015-11-13T15:55:56"/>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4-12-31T22:12:15"/>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x v="1410"/>
    <d v="2016-06-03T01:38:40"/>
    <x v="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x v="1411"/>
    <d v="2015-02-05T19:25:00"/>
    <x v="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x v="1412"/>
    <d v="2014-12-03T19:31:39"/>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04:29:30"/>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x v="1414"/>
    <d v="2017-01-03T00:04:27"/>
    <x v="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x v="1415"/>
    <d v="2015-08-16T10:13:11"/>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17:13:39"/>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x v="1417"/>
    <d v="2015-09-15T05:11:00"/>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x v="1418"/>
    <d v="2016-02-25T04:57:14"/>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x v="1419"/>
    <d v="2016-10-09T04:56:59"/>
    <x v="2"/>
  </r>
  <r>
    <n v="1420"/>
    <s v="Shakespeare in the Hood - Romeo and Juliet"/>
    <s v="Help me butcher Shakespeare in a satirical fashion."/>
    <n v="110"/>
    <n v="3"/>
    <x v="2"/>
    <x v="0"/>
    <s v="USD"/>
    <n v="1467129686"/>
    <n v="1464969686"/>
    <b v="0"/>
    <n v="3"/>
    <b v="0"/>
    <s v="publishing/translations"/>
    <n v="2.7272727272727271"/>
    <n v="1"/>
    <x v="3"/>
    <s v="translations"/>
    <x v="1420"/>
    <d v="2016-06-28T10:01:26"/>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x v="1421"/>
    <d v="2015-02-08T15:58:29"/>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x v="1422"/>
    <d v="2016-09-20T23:45:04"/>
    <x v="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x v="1423"/>
    <d v="2016-01-01T02:38:51"/>
    <x v="0"/>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x v="1424"/>
    <d v="2016-11-15T12:13:22"/>
    <x v="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8T21:09:19"/>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3:22:00"/>
    <x v="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x v="1427"/>
    <d v="2016-09-18T14:26:25"/>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x v="1428"/>
    <d v="2016-04-02T02:06:57"/>
    <x v="2"/>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09T19:27:22"/>
    <x v="0"/>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x v="1430"/>
    <d v="2014-12-19T13:31:28"/>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x v="1431"/>
    <d v="2015-11-26T00:03:36"/>
    <x v="0"/>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2:43:48"/>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x v="1433"/>
    <d v="2016-12-10T05:00:00"/>
    <x v="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x v="1434"/>
    <d v="2015-06-08T09:00:00"/>
    <x v="0"/>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x v="1435"/>
    <d v="2015-10-11T12:43:40"/>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x v="1436"/>
    <d v="2016-02-21T02:24:17"/>
    <x v="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x v="1437"/>
    <d v="2014-07-12T22:59:00"/>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07:55:00"/>
    <x v="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x v="1439"/>
    <d v="2015-03-07T13:55:01"/>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x v="1440"/>
    <d v="2016-05-26T11:57:43"/>
    <x v="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x v="1441"/>
    <d v="2015-09-11T12:22:49"/>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09:29:18"/>
    <x v="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16:13:29"/>
    <x v="2"/>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14:57:42"/>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07:00:55"/>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04:44:38"/>
    <x v="2"/>
  </r>
  <r>
    <n v="1447"/>
    <s v="Indian Language Dictionary"/>
    <s v="I'm creating a dictionary of multiple Indian languages."/>
    <n v="500000"/>
    <n v="75"/>
    <x v="2"/>
    <x v="0"/>
    <s v="USD"/>
    <n v="1467999134"/>
    <n v="1465407134"/>
    <b v="0"/>
    <n v="3"/>
    <b v="0"/>
    <s v="publishing/translations"/>
    <n v="1.4999999999999999E-2"/>
    <n v="25"/>
    <x v="3"/>
    <s v="translations"/>
    <x v="1447"/>
    <d v="2016-07-08T11:32:14"/>
    <x v="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1T23:25:00"/>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3:28:25"/>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x v="1450"/>
    <d v="2016-02-19T22:06:37"/>
    <x v="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x v="1451"/>
    <d v="2014-11-18T18:00:59"/>
    <x v="3"/>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0:52:43"/>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09:42:27"/>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x v="1454"/>
    <d v="2016-04-24T15:59:00"/>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x v="1455"/>
    <d v="2014-09-05T07:39:00"/>
    <x v="3"/>
  </r>
  <r>
    <n v="1456"/>
    <s v="Sometimes you don't need love (Canceled)"/>
    <s v="English Version of my auto-published novel"/>
    <n v="5000"/>
    <n v="145"/>
    <x v="1"/>
    <x v="13"/>
    <s v="EUR"/>
    <n v="1483459365"/>
    <n v="1480867365"/>
    <b v="0"/>
    <n v="3"/>
    <b v="0"/>
    <s v="publishing/translations"/>
    <n v="2.9000000000000004"/>
    <n v="48.333333333333336"/>
    <x v="3"/>
    <s v="translations"/>
    <x v="1456"/>
    <d v="2017-01-03T10:02:45"/>
    <x v="2"/>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16:30:44"/>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0T22:00:00"/>
    <x v="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1:25:00"/>
    <x v="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17:45:00"/>
    <x v="3"/>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x v="1461"/>
    <d v="2014-10-20T18:00:00"/>
    <x v="3"/>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09:54:31"/>
    <x v="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14:52:18"/>
    <x v="4"/>
  </r>
  <r>
    <n v="1464"/>
    <s v="Science Studio"/>
    <s v="The Best Science Media on the Web"/>
    <n v="5000"/>
    <n v="8160"/>
    <x v="0"/>
    <x v="0"/>
    <s v="USD"/>
    <n v="1361029958"/>
    <n v="1358437958"/>
    <b v="1"/>
    <n v="234"/>
    <b v="1"/>
    <s v="publishing/radio &amp; podcasts"/>
    <n v="163.19999999999999"/>
    <n v="34.871794871794869"/>
    <x v="3"/>
    <s v="radio &amp; podcasts"/>
    <x v="1464"/>
    <d v="2013-02-16T09:52:38"/>
    <x v="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x v="1465"/>
    <d v="2012-03-21T21:00:00"/>
    <x v="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1T23:00:00"/>
    <x v="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2:14:45"/>
    <x v="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1T18:20:49"/>
    <x v="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08:21:49"/>
    <x v="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3:51:03"/>
    <x v="5"/>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16:58:54"/>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07:01:43"/>
    <x v="4"/>
  </r>
  <r>
    <n v="1473"/>
    <s v="ONE LOVES ONLY FORM"/>
    <s v="Public Radio Project"/>
    <n v="1500"/>
    <n v="1807.74"/>
    <x v="0"/>
    <x v="0"/>
    <s v="USD"/>
    <n v="1330644639"/>
    <n v="1328052639"/>
    <b v="1"/>
    <n v="47"/>
    <b v="1"/>
    <s v="publishing/radio &amp; podcasts"/>
    <n v="120.51600000000001"/>
    <n v="38.462553191489363"/>
    <x v="3"/>
    <s v="radio &amp; podcasts"/>
    <x v="1473"/>
    <d v="2012-03-01T17:30:39"/>
    <x v="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1:28:12"/>
    <x v="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19T22:59:00"/>
    <x v="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x v="1476"/>
    <d v="2011-09-09T19:00:22"/>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2T21:00:00"/>
    <x v="6"/>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x v="1478"/>
    <d v="2013-05-14T14:55:13"/>
    <x v="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09T21:59:00"/>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x v="1480"/>
    <d v="2013-07-26T11:00:00"/>
    <x v="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x v="1481"/>
    <d v="2013-11-02T16:09:05"/>
    <x v="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x v="1482"/>
    <d v="2012-09-07T01:51:00"/>
    <x v="5"/>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x v="1483"/>
    <d v="2016-07-21T22:37:55"/>
    <x v="2"/>
  </r>
  <r>
    <n v="1484"/>
    <s v="a book called filtered down thru the stars"/>
    <s v="The mussings of an old wizard"/>
    <n v="2000"/>
    <n v="0"/>
    <x v="2"/>
    <x v="0"/>
    <s v="USD"/>
    <n v="1342882260"/>
    <n v="1337834963"/>
    <b v="0"/>
    <n v="0"/>
    <b v="0"/>
    <s v="publishing/fiction"/>
    <n v="0"/>
    <e v="#DIV/0!"/>
    <x v="3"/>
    <s v="fiction"/>
    <x v="1484"/>
    <d v="2012-07-21T08:51:00"/>
    <x v="5"/>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x v="1485"/>
    <d v="2015-06-20T13:06:13"/>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x v="1486"/>
    <d v="2015-02-26T22:02:41"/>
    <x v="0"/>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16:01:11"/>
    <x v="2"/>
  </r>
  <r>
    <n v="1488"/>
    <s v="Nanolution"/>
    <s v="A blockbuster sci-fi adventure. What would you do if one day your life changed to beyond the imaginable?"/>
    <n v="15000"/>
    <n v="360"/>
    <x v="2"/>
    <x v="2"/>
    <s v="AUD"/>
    <n v="1388928660"/>
    <n v="1386336660"/>
    <b v="0"/>
    <n v="6"/>
    <b v="0"/>
    <s v="publishing/fiction"/>
    <n v="2.4"/>
    <n v="60"/>
    <x v="3"/>
    <s v="fiction"/>
    <x v="1488"/>
    <d v="2014-01-05T07:31:00"/>
    <x v="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09:40:52"/>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x v="1490"/>
    <d v="2013-10-02T07:27:54"/>
    <x v="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x v="1491"/>
    <d v="2015-02-15T09:38:00"/>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x v="1492"/>
    <d v="2011-06-18T15:14:06"/>
    <x v="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14:47:55"/>
    <x v="4"/>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x v="1494"/>
    <d v="2015-04-03T09:38:00"/>
    <x v="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2:57:11"/>
    <x v="6"/>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05:24:19"/>
    <x v="3"/>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x v="1497"/>
    <d v="2013-07-31T13:43:00"/>
    <x v="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x v="1498"/>
    <d v="2014-09-03T17:36:18"/>
    <x v="3"/>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x v="1499"/>
    <d v="2016-08-04T18:10:33"/>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x v="1500"/>
    <d v="2013-05-01T15:42:37"/>
    <x v="4"/>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x v="1501"/>
    <d v="2015-07-08T08:00:23"/>
    <x v="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16:00:00"/>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2:20:01"/>
    <x v="2"/>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x v="1504"/>
    <d v="2014-06-10T02:33:00"/>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14:01:00"/>
    <x v="2"/>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x v="1506"/>
    <d v="2014-07-24T12:51:44"/>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2:10:00"/>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08:44:41"/>
    <x v="3"/>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16:59:00"/>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3:14:38"/>
    <x v="3"/>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09:00:04"/>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x v="1512"/>
    <d v="2017-02-05T10:25:39"/>
    <x v="1"/>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x v="1513"/>
    <d v="2014-07-16T09:17:46"/>
    <x v="3"/>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x v="1514"/>
    <d v="2015-09-27T08:20:4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x v="1515"/>
    <d v="2016-03-15T23:04:57"/>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08:00:00"/>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0:00:00"/>
    <x v="3"/>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3:40:52"/>
    <x v="3"/>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x v="1519"/>
    <d v="2014-06-20T15:59:00"/>
    <x v="3"/>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8T22:00:00"/>
    <x v="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x v="1521"/>
    <d v="2016-06-06T22:01:31"/>
    <x v="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x v="1522"/>
    <d v="2014-10-17T13:55:39"/>
    <x v="3"/>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2T18:00:00"/>
    <x v="3"/>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x v="1524"/>
    <d v="2017-02-20T06:01:30"/>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x v="1525"/>
    <d v="2016-08-18T10:52:18"/>
    <x v="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x v="1526"/>
    <d v="2016-01-19T00:37:27"/>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07:24:46"/>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x v="1528"/>
    <d v="2017-01-31T18:00:00"/>
    <x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08:05:2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x v="1530"/>
    <d v="2015-10-23T12:24:55"/>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1-30T21:00:00"/>
    <x v="3"/>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x v="1532"/>
    <d v="2016-02-15T09:00:00"/>
    <x v="2"/>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x v="1533"/>
    <d v="2016-05-01T21:59:00"/>
    <x v="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x v="1534"/>
    <d v="2015-09-04T10:11:02"/>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x v="1535"/>
    <d v="2016-05-23T16:00:00"/>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3:15:10"/>
    <x v="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x v="1537"/>
    <d v="2016-08-06T12:00:00"/>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2:46:10"/>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x v="1539"/>
    <d v="2017-01-03T16:03:39"/>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x v="1540"/>
    <d v="2014-11-25T19:15:00"/>
    <x v="3"/>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x v="1541"/>
    <d v="2014-12-31T11:05:38"/>
    <x v="3"/>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17:55:00"/>
    <x v="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x v="1543"/>
    <d v="2014-11-22T07:13:54"/>
    <x v="3"/>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3-31T18:18:00"/>
    <x v="0"/>
  </r>
  <r>
    <n v="1545"/>
    <s v="Nevada County Hearts"/>
    <s v="&quot;He will not be a wise man who does not study human hearts!&quot;_x000a_Hope in natural art, creation!"/>
    <n v="3000"/>
    <n v="1"/>
    <x v="2"/>
    <x v="0"/>
    <s v="USD"/>
    <n v="1425330960"/>
    <n v="1422393234"/>
    <b v="0"/>
    <n v="1"/>
    <b v="0"/>
    <s v="photography/nature"/>
    <n v="3.3333333333333333E-2"/>
    <n v="1"/>
    <x v="8"/>
    <s v="nature"/>
    <x v="1545"/>
    <d v="2015-03-02T15:16:00"/>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x v="1546"/>
    <d v="2014-09-16T23:06:39"/>
    <x v="3"/>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04:14:42"/>
    <x v="1"/>
  </r>
  <r>
    <n v="1548"/>
    <s v="Change the World through Color"/>
    <s v="Beauty is in the eye of the beholder and I want to inspire conservation through color."/>
    <n v="700"/>
    <n v="60"/>
    <x v="2"/>
    <x v="0"/>
    <s v="USD"/>
    <n v="1447020620"/>
    <n v="1444425020"/>
    <b v="0"/>
    <n v="1"/>
    <b v="0"/>
    <s v="photography/nature"/>
    <n v="8.5714285714285712"/>
    <n v="60"/>
    <x v="8"/>
    <s v="nature"/>
    <x v="1548"/>
    <d v="2015-11-08T16:10:20"/>
    <x v="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1-02T22:15:59"/>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x v="1550"/>
    <d v="2016-05-12T04:47:14"/>
    <x v="2"/>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3:47:19"/>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x v="1552"/>
    <d v="2014-09-30T21:59:00"/>
    <x v="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0:47:27"/>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0:03:10"/>
    <x v="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1:00:00"/>
    <x v="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x v="1556"/>
    <d v="2016-07-03T21:40:24"/>
    <x v="2"/>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09:40:33"/>
    <x v="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x v="1558"/>
    <d v="2015-08-28T06:12:00"/>
    <x v="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x v="1559"/>
    <d v="2015-04-28T19:16:39"/>
    <x v="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x v="1560"/>
    <d v="2014-11-12T19:29:53"/>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x v="1561"/>
    <d v="2013-11-06T20: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1T18:50:00"/>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s v="art books"/>
    <x v="1563"/>
    <d v="2014-03-14T10:49:11"/>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x v="1564"/>
    <d v="2015-05-28T14:05:00"/>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x v="1565"/>
    <d v="2011-06-08T11:31:01"/>
    <x v="6"/>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x v="1566"/>
    <d v="2016-07-27T16:00:00"/>
    <x v="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x v="1567"/>
    <d v="2014-02-16T18:00:00"/>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x v="1568"/>
    <d v="2014-12-23T19:29:45"/>
    <x v="3"/>
  </r>
  <r>
    <n v="1569"/>
    <s v="to be removed (Canceled)"/>
    <s v="to be removed"/>
    <n v="30000"/>
    <n v="0"/>
    <x v="1"/>
    <x v="0"/>
    <s v="USD"/>
    <n v="1369498714"/>
    <n v="1366906714"/>
    <b v="0"/>
    <n v="0"/>
    <b v="0"/>
    <s v="publishing/art books"/>
    <n v="0"/>
    <e v="#DIV/0!"/>
    <x v="3"/>
    <s v="art books"/>
    <x v="1569"/>
    <d v="2013-05-25T10:18:34"/>
    <x v="4"/>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x v="1570"/>
    <d v="2016-04-08T12:31:22"/>
    <x v="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x v="1571"/>
    <d v="2015-06-19T12:28:03"/>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2"/>
    <d v="2016-02-28T17:59:00"/>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x v="1573"/>
    <d v="2017-03-31T21:59:00"/>
    <x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x v="1574"/>
    <d v="2015-02-17T16:15:29"/>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x v="1575"/>
    <d v="2014-07-09T06:34:56"/>
    <x v="3"/>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15:06:08"/>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s v="art books"/>
    <x v="1577"/>
    <d v="2012-07-24T14:20:48"/>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x v="1578"/>
    <d v="2010-09-01T20:00:00"/>
    <x v="7"/>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x v="1579"/>
    <d v="2013-08-28T17:54:51"/>
    <x v="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0T19:12:06"/>
    <x v="5"/>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x v="1581"/>
    <d v="2015-12-19T04:46:30"/>
    <x v="0"/>
  </r>
  <r>
    <n v="1582"/>
    <s v="Scenes from New Orleans"/>
    <s v="I create canvas prints of images from in and around New Orleans"/>
    <n v="1000"/>
    <n v="93"/>
    <x v="2"/>
    <x v="0"/>
    <s v="USD"/>
    <n v="1445894400"/>
    <n v="1440961053"/>
    <b v="0"/>
    <n v="3"/>
    <b v="0"/>
    <s v="photography/places"/>
    <n v="9.3000000000000007"/>
    <n v="31"/>
    <x v="8"/>
    <s v="places"/>
    <x v="1582"/>
    <d v="2015-10-26T15:20:00"/>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x v="1583"/>
    <d v="2014-09-25T15:43:11"/>
    <x v="3"/>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09:35:01"/>
    <x v="3"/>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5"/>
    <d v="2016-12-25T05:00:00"/>
    <x v="2"/>
  </r>
  <r>
    <n v="1586"/>
    <s v="Missouri In Pictures"/>
    <s v="Show the world the beauty that is in all of our back yards!"/>
    <n v="1500"/>
    <n v="0"/>
    <x v="2"/>
    <x v="0"/>
    <s v="USD"/>
    <n v="1428197422"/>
    <n v="1425609022"/>
    <b v="0"/>
    <n v="0"/>
    <b v="0"/>
    <s v="photography/places"/>
    <n v="0"/>
    <e v="#DIV/0!"/>
    <x v="8"/>
    <s v="places"/>
    <x v="1586"/>
    <d v="2015-04-04T19:30:22"/>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x v="1587"/>
    <d v="2014-12-13T16:49:25"/>
    <x v="3"/>
  </r>
  <r>
    <n v="1588"/>
    <s v="The Right Side of Texas"/>
    <s v="Southeast Texas as seen through the lens of a cell phone camera"/>
    <n v="516"/>
    <n v="0"/>
    <x v="2"/>
    <x v="0"/>
    <s v="USD"/>
    <n v="1422735120"/>
    <n v="1420091999"/>
    <b v="0"/>
    <n v="0"/>
    <b v="0"/>
    <s v="photography/places"/>
    <n v="0"/>
    <e v="#DIV/0!"/>
    <x v="8"/>
    <s v="places"/>
    <x v="1588"/>
    <d v="2015-01-31T14:12:00"/>
    <x v="3"/>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17:38:06"/>
    <x v="0"/>
  </r>
  <r>
    <n v="1590"/>
    <s v="An Italian Adventure"/>
    <s v="Discover Italy through photography."/>
    <n v="60000"/>
    <n v="1020"/>
    <x v="2"/>
    <x v="13"/>
    <s v="EUR"/>
    <n v="1443040464"/>
    <n v="1440448464"/>
    <b v="0"/>
    <n v="2"/>
    <b v="0"/>
    <s v="photography/places"/>
    <n v="1.7000000000000002"/>
    <n v="510"/>
    <x v="8"/>
    <s v="places"/>
    <x v="1590"/>
    <d v="2015-09-23T14:34:24"/>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x v="1591"/>
    <d v="2016-04-03T10:25:41"/>
    <x v="2"/>
  </r>
  <r>
    <n v="1592"/>
    <s v="The Views of Pittsburgh"/>
    <s v="A portfolio collage of beautiful pictures of authentic Pittsburgh locations and scenery."/>
    <n v="25"/>
    <n v="0"/>
    <x v="2"/>
    <x v="0"/>
    <s v="USD"/>
    <n v="1427503485"/>
    <n v="1423619085"/>
    <b v="0"/>
    <n v="0"/>
    <b v="0"/>
    <s v="photography/places"/>
    <n v="0"/>
    <e v="#DIV/0!"/>
    <x v="8"/>
    <s v="places"/>
    <x v="1592"/>
    <d v="2015-03-27T18:44:45"/>
    <x v="0"/>
  </r>
  <r>
    <n v="1593"/>
    <s v="Picturing Italy"/>
    <s v="A trip to fulfill a dream of capturing the wonders and history of ancient Italy in person."/>
    <n v="22000"/>
    <n v="3"/>
    <x v="2"/>
    <x v="0"/>
    <s v="USD"/>
    <n v="1425154655"/>
    <n v="1422562655"/>
    <b v="0"/>
    <n v="3"/>
    <b v="0"/>
    <s v="photography/places"/>
    <n v="1.3636363636363637E-2"/>
    <n v="1"/>
    <x v="8"/>
    <s v="places"/>
    <x v="1593"/>
    <d v="2015-02-28T14:17:35"/>
    <x v="0"/>
  </r>
  <r>
    <n v="1594"/>
    <s v="Scenes and Things from New Orleans"/>
    <s v="I photograph my love of New Orleans, create canvases and share those memories with you."/>
    <n v="1000"/>
    <n v="205"/>
    <x v="2"/>
    <x v="0"/>
    <s v="USD"/>
    <n v="1463329260"/>
    <n v="1458147982"/>
    <b v="0"/>
    <n v="10"/>
    <b v="0"/>
    <s v="photography/places"/>
    <n v="20.5"/>
    <n v="20.5"/>
    <x v="8"/>
    <s v="places"/>
    <x v="1594"/>
    <d v="2016-05-15T10:21:00"/>
    <x v="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x v="1595"/>
    <d v="2014-06-18T14:13:00"/>
    <x v="3"/>
  </r>
  <r>
    <n v="1596"/>
    <s v="The Town We Live In"/>
    <s v="London is beautiful. I want to create a book of stunning images from in and around our great city"/>
    <n v="3250"/>
    <n v="75"/>
    <x v="2"/>
    <x v="1"/>
    <s v="GBP"/>
    <n v="1418469569"/>
    <n v="1414577969"/>
    <b v="0"/>
    <n v="3"/>
    <b v="0"/>
    <s v="photography/places"/>
    <n v="2.3076923076923079"/>
    <n v="25"/>
    <x v="8"/>
    <s v="places"/>
    <x v="1596"/>
    <d v="2014-12-13T05:19:29"/>
    <x v="3"/>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2:29:57"/>
    <x v="2"/>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x v="1598"/>
    <d v="2015-07-26T10:00:58"/>
    <x v="0"/>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05:56:16"/>
    <x v="2"/>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x v="1600"/>
    <d v="2014-07-14T23:11:00"/>
    <x v="3"/>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4T20:13:53"/>
    <x v="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17:00:00"/>
    <x v="6"/>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7T22:04:19"/>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3:17:15"/>
    <x v="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x v="1605"/>
    <d v="2011-08-01T01:00:00"/>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3T19:40:38"/>
    <x v="7"/>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3:24:11"/>
    <x v="5"/>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3-12-31T23:26:00"/>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2:00:00"/>
    <x v="6"/>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x v="1610"/>
    <d v="2012-12-15T16:11:50"/>
    <x v="5"/>
  </r>
  <r>
    <n v="1611"/>
    <s v="Skelton-Luns CD/7&quot;             No Big Deal."/>
    <s v="Skelton-Luns CD/7&quot; No Big Deal."/>
    <n v="800"/>
    <n v="1001"/>
    <x v="0"/>
    <x v="0"/>
    <s v="USD"/>
    <n v="1370390432"/>
    <n v="1368576032"/>
    <b v="0"/>
    <n v="27"/>
    <b v="1"/>
    <s v="music/rock"/>
    <n v="125.125"/>
    <n v="37.074074074074076"/>
    <x v="4"/>
    <s v="rock"/>
    <x v="1611"/>
    <d v="2013-06-04T18:00:32"/>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14:59:44"/>
    <x v="5"/>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1T19:40:02"/>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1:00:00"/>
    <x v="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2T20:13:16"/>
    <x v="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16:00:00"/>
    <x v="5"/>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3:00:00"/>
    <x v="4"/>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09:42:15"/>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x v="1619"/>
    <d v="2014-09-14T22:28:06"/>
    <x v="3"/>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2:09:00"/>
    <x v="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7T21:59:0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1:59:00"/>
    <x v="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0:31:29"/>
    <x v="4"/>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2:48:55"/>
    <x v="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x v="1625"/>
    <d v="2012-09-11T10:47:33"/>
    <x v="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15:21:07"/>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5T22:59:00"/>
    <x v="5"/>
  </r>
  <r>
    <n v="1628"/>
    <s v="&quot;Songs for Tsippora&quot; Byronâ€™s DEBUT EP"/>
    <s v="Original Jewish rock music on human relationships and identity"/>
    <n v="4000"/>
    <n v="4037"/>
    <x v="0"/>
    <x v="0"/>
    <s v="USD"/>
    <n v="1403026882"/>
    <n v="1400175682"/>
    <b v="0"/>
    <n v="88"/>
    <b v="1"/>
    <s v="music/rock"/>
    <n v="100.925"/>
    <n v="45.875"/>
    <x v="4"/>
    <s v="rock"/>
    <x v="1628"/>
    <d v="2014-06-17T11:41:22"/>
    <x v="3"/>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14:48:53"/>
    <x v="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x v="1630"/>
    <d v="2012-03-02T00:59:00"/>
    <x v="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x v="1631"/>
    <d v="2012-10-12T14:37:41"/>
    <x v="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2:10:54"/>
    <x v="6"/>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3"/>
    <d v="2012-01-15T23:00:00"/>
    <x v="6"/>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1T23:59:00"/>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x v="1635"/>
    <d v="2016-07-11T14:51:01"/>
    <x v="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1T22:00:00"/>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17:39:00"/>
    <x v="8"/>
  </r>
  <r>
    <n v="1638"/>
    <s v="Avenues EP 2013"/>
    <s v="Avenues will be going in to the studio to record a new EP with Matt Allison!"/>
    <n v="1000"/>
    <n v="1050"/>
    <x v="0"/>
    <x v="0"/>
    <s v="USD"/>
    <n v="1362086700"/>
    <n v="1358180968"/>
    <b v="0"/>
    <n v="27"/>
    <b v="1"/>
    <s v="music/rock"/>
    <n v="105"/>
    <n v="38.888888888888886"/>
    <x v="4"/>
    <s v="rock"/>
    <x v="1638"/>
    <d v="2013-02-28T15:25:00"/>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9"/>
    <d v="2012-03-03T09:39:25"/>
    <x v="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x v="1640"/>
    <d v="2010-08-02T19:59:00"/>
    <x v="7"/>
  </r>
  <r>
    <n v="1641"/>
    <s v="Tanya Dartson- Run for Your Life music video"/>
    <s v="Music Video For Upbeat and Inspiring Song - Run For Your Life"/>
    <n v="2500"/>
    <n v="2535"/>
    <x v="0"/>
    <x v="0"/>
    <s v="USD"/>
    <n v="1418998744"/>
    <n v="1416406744"/>
    <b v="0"/>
    <n v="26"/>
    <b v="1"/>
    <s v="music/pop"/>
    <n v="101.4"/>
    <n v="97.5"/>
    <x v="4"/>
    <s v="pop"/>
    <x v="1641"/>
    <d v="2014-12-19T08:19:04"/>
    <x v="3"/>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2"/>
    <d v="2011-06-13T18:35:27"/>
    <x v="6"/>
  </r>
  <r>
    <n v="1643"/>
    <s v="This Is All Now's Brand New Album!!"/>
    <s v="This Is All Now is putting out a brand new record, and we need YOUR help to do it!"/>
    <n v="5000"/>
    <n v="6235"/>
    <x v="0"/>
    <x v="0"/>
    <s v="USD"/>
    <n v="1348516012"/>
    <n v="1345924012"/>
    <b v="0"/>
    <n v="37"/>
    <b v="1"/>
    <s v="music/pop"/>
    <n v="124.70000000000002"/>
    <n v="168.51351351351352"/>
    <x v="4"/>
    <s v="pop"/>
    <x v="1643"/>
    <d v="2012-09-24T13:46:52"/>
    <x v="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1T20:26:00"/>
    <x v="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08:49:00"/>
    <x v="4"/>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x v="1646"/>
    <d v="2014-08-14T12:11:00"/>
    <x v="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x v="1647"/>
    <d v="2012-06-09T03:49:37"/>
    <x v="5"/>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09:54:42"/>
    <x v="6"/>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0:25:55"/>
    <x v="3"/>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x v="1650"/>
    <d v="2013-10-09T04:27:1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x v="1651"/>
    <d v="2011-04-26T00:59:00"/>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06:49:5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x v="1653"/>
    <d v="2011-04-24T14:01:36"/>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x v="1654"/>
    <d v="2012-04-18T15:22:40"/>
    <x v="5"/>
  </r>
  <r>
    <n v="1655"/>
    <s v="Meg Porter Debut EP!"/>
    <s v="Berklee College of Music student, Meg Porter needs YOUR help to fund her very first EP!"/>
    <n v="1500"/>
    <n v="2143"/>
    <x v="0"/>
    <x v="0"/>
    <s v="USD"/>
    <n v="1333648820"/>
    <n v="1331060420"/>
    <b v="0"/>
    <n v="48"/>
    <b v="1"/>
    <s v="music/pop"/>
    <n v="142.86666666666667"/>
    <n v="44.645833333333336"/>
    <x v="4"/>
    <s v="pop"/>
    <x v="1655"/>
    <d v="2012-04-05T12:00:20"/>
    <x v="5"/>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16:17:32"/>
    <x v="5"/>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2:46:08"/>
    <x v="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x v="1658"/>
    <d v="2012-12-18T08:20:00"/>
    <x v="5"/>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x v="1659"/>
    <d v="2013-12-17T06:00:00"/>
    <x v="4"/>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15:59:00"/>
    <x v="2"/>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x v="1661"/>
    <d v="2016-01-17T15:00:00"/>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0T23:45:36"/>
    <x v="6"/>
  </r>
  <r>
    <n v="1663"/>
    <s v="ghost -- a music video"/>
    <s v="music is as important to the eyes as it is to the ears. help bring ghost to life in front of your eyes."/>
    <n v="1000"/>
    <n v="1080"/>
    <x v="0"/>
    <x v="0"/>
    <s v="USD"/>
    <n v="1422750707"/>
    <n v="1420158707"/>
    <b v="0"/>
    <n v="32"/>
    <b v="1"/>
    <s v="music/pop"/>
    <n v="108"/>
    <n v="33.75"/>
    <x v="4"/>
    <s v="pop"/>
    <x v="1663"/>
    <d v="2015-01-31T18:31:47"/>
    <x v="0"/>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x v="1664"/>
    <d v="2012-03-15T21:59:00"/>
    <x v="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1T21:00:00"/>
    <x v="6"/>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7T23:04:33"/>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0:59:00"/>
    <x v="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7T22:35:39"/>
    <x v="6"/>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15:14:36"/>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x v="1670"/>
    <d v="2010-07-04T22:00:00"/>
    <x v="7"/>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07:03:34"/>
    <x v="2"/>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09:45:30"/>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x v="1673"/>
    <d v="2015-03-06T15:04:52"/>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x v="1674"/>
    <d v="2016-08-18T00:59:00"/>
    <x v="2"/>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16:03:00"/>
    <x v="6"/>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0T21:59:00"/>
    <x v="5"/>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5T23:59:00"/>
    <x v="2"/>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14:31:11"/>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1T19:39:05"/>
    <x v="6"/>
  </r>
  <r>
    <n v="1680"/>
    <s v="Kick Out a Record"/>
    <s v="Working Musician dilemma #164: how the taxman put Kick the Record 2.0 on hold"/>
    <n v="1000"/>
    <n v="1175"/>
    <x v="0"/>
    <x v="0"/>
    <s v="USD"/>
    <n v="1405188667"/>
    <n v="1402596667"/>
    <b v="0"/>
    <n v="25"/>
    <b v="1"/>
    <s v="music/pop"/>
    <n v="117.5"/>
    <n v="47"/>
    <x v="4"/>
    <s v="pop"/>
    <x v="1680"/>
    <d v="2014-07-12T12:11:07"/>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8T20:00:00"/>
    <x v="1"/>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3T22:07:40"/>
    <x v="1"/>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x v="1683"/>
    <d v="2017-04-07T12:45:38"/>
    <x v="1"/>
  </r>
  <r>
    <n v="1684"/>
    <s v="Goodness &amp; Mercy EP - Marty Mikles"/>
    <s v="New Music from Marty Mikles!  A new EP all about God's Goodness &amp; Mercy."/>
    <n v="8000"/>
    <n v="8730"/>
    <x v="3"/>
    <x v="0"/>
    <s v="USD"/>
    <n v="1489775641"/>
    <n v="1487360041"/>
    <b v="0"/>
    <n v="101"/>
    <b v="0"/>
    <s v="music/faith"/>
    <n v="109.125"/>
    <n v="86.43564356435644"/>
    <x v="4"/>
    <s v="faith"/>
    <x v="1684"/>
    <d v="2017-03-17T12:34:01"/>
    <x v="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3T23:00:23"/>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x v="1686"/>
    <d v="2017-04-27T13:15:19"/>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x v="1687"/>
    <d v="2017-04-10T14:15:00"/>
    <x v="1"/>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x v="1688"/>
    <d v="2017-04-09T05:49:54"/>
    <x v="1"/>
  </r>
  <r>
    <n v="1689"/>
    <s v="Fly Away"/>
    <s v="Praising the Living God in the second half of life."/>
    <n v="2400"/>
    <n v="2400"/>
    <x v="3"/>
    <x v="0"/>
    <s v="USD"/>
    <n v="1489700230"/>
    <n v="1487111830"/>
    <b v="0"/>
    <n v="14"/>
    <b v="0"/>
    <s v="music/faith"/>
    <n v="100"/>
    <n v="171.42857142857142"/>
    <x v="4"/>
    <s v="faith"/>
    <x v="1689"/>
    <d v="2017-03-16T15:37:10"/>
    <x v="1"/>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x v="1690"/>
    <d v="2017-04-06T03:20:42"/>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x v="1691"/>
    <d v="2017-04-02T19:00:00"/>
    <x v="1"/>
  </r>
  <r>
    <n v="1692"/>
    <s v="Get Your Hopes Up"/>
    <s v="After 3 years.....It's time for some new music! Album #2 is in motion and I can't wait to share it with all of you!"/>
    <n v="5000"/>
    <n v="2390"/>
    <x v="3"/>
    <x v="0"/>
    <s v="USD"/>
    <n v="1490572740"/>
    <n v="1487734667"/>
    <b v="0"/>
    <n v="15"/>
    <b v="0"/>
    <s v="music/faith"/>
    <n v="47.8"/>
    <n v="159.33333333333334"/>
    <x v="4"/>
    <s v="faith"/>
    <x v="1692"/>
    <d v="2017-03-26T17:59:00"/>
    <x v="1"/>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x v="1693"/>
    <d v="2017-04-09T14:00:00"/>
    <x v="1"/>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x v="1694"/>
    <d v="2017-03-26T22:36:00"/>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x v="1695"/>
    <d v="2017-04-09T19:00:00"/>
    <x v="1"/>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3-31T18:40:11"/>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x v="1697"/>
    <d v="2017-04-09T17:47:28"/>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5T21:33:00"/>
    <x v="1"/>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x v="1699"/>
    <d v="2017-04-11T14:44:05"/>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x v="1700"/>
    <d v="2017-03-31T22:00:00"/>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x v="1701"/>
    <d v="2015-01-15T09:56:45"/>
    <x v="3"/>
  </r>
  <r>
    <n v="1702"/>
    <s v="lyndale lewis and new vision prosper cd release"/>
    <s v="I can do all things through christ jesus"/>
    <n v="16500"/>
    <n v="1"/>
    <x v="2"/>
    <x v="0"/>
    <s v="USD"/>
    <n v="1427745150"/>
    <n v="1425156750"/>
    <b v="0"/>
    <n v="1"/>
    <b v="0"/>
    <s v="music/faith"/>
    <n v="6.0606060606060606E-3"/>
    <n v="1"/>
    <x v="4"/>
    <s v="faith"/>
    <x v="1702"/>
    <d v="2015-03-30T13:52:30"/>
    <x v="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3"/>
    <d v="2015-08-31T00:45:37"/>
    <x v="0"/>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x v="1704"/>
    <d v="2015-02-15T21:21:13"/>
    <x v="0"/>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0:00:00"/>
    <x v="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1:21:12"/>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x v="1707"/>
    <d v="2016-03-28T10:18:15"/>
    <x v="2"/>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14:48:26"/>
    <x v="2"/>
  </r>
  <r>
    <n v="1709"/>
    <s v="Psalms"/>
    <s v="A project to set psalms to music. The psalms are taken from the English Standard Version (ESV) of the Bible."/>
    <n v="1750"/>
    <n v="85"/>
    <x v="2"/>
    <x v="0"/>
    <s v="USD"/>
    <n v="1409513940"/>
    <n v="1405949514"/>
    <b v="0"/>
    <n v="4"/>
    <b v="0"/>
    <s v="music/faith"/>
    <n v="4.8571428571428568"/>
    <n v="21.25"/>
    <x v="4"/>
    <s v="faith"/>
    <x v="1709"/>
    <d v="2014-08-31T13:39:00"/>
    <x v="3"/>
  </r>
  <r>
    <n v="1710"/>
    <s v="Producing a live album of our upcoming Europe tour"/>
    <s v="We want to create a gospel live album which has never been produced before."/>
    <n v="5000"/>
    <n v="34"/>
    <x v="2"/>
    <x v="12"/>
    <s v="EUR"/>
    <n v="1453122000"/>
    <n v="1449151888"/>
    <b v="0"/>
    <n v="1"/>
    <b v="0"/>
    <s v="music/faith"/>
    <n v="0.67999999999999994"/>
    <n v="34"/>
    <x v="4"/>
    <s v="faith"/>
    <x v="1710"/>
    <d v="2016-01-18T07:00:00"/>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x v="1711"/>
    <d v="2014-09-01T09:30:34"/>
    <x v="3"/>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15:55:53"/>
    <x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x v="1713"/>
    <d v="2014-10-05T13:13:32"/>
    <x v="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x v="1714"/>
    <d v="2015-05-01T16:02:41"/>
    <x v="0"/>
  </r>
  <r>
    <n v="1715"/>
    <s v="The Heart of a P.K."/>
    <s v="Kimberly Stokes the daughter of Elder Baby Stokes Jr, of Bibleway C.O.G.I.C, is currently working on a EP. She is sharing her heart"/>
    <n v="5000"/>
    <n v="11"/>
    <x v="2"/>
    <x v="0"/>
    <s v="USD"/>
    <n v="1427772120"/>
    <n v="1425186785"/>
    <b v="0"/>
    <n v="2"/>
    <b v="0"/>
    <s v="music/faith"/>
    <n v="0.22"/>
    <n v="5.5"/>
    <x v="4"/>
    <s v="faith"/>
    <x v="1715"/>
    <d v="2015-03-30T21:22:00"/>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x v="1716"/>
    <d v="2016-12-09T08:51:39"/>
    <x v="2"/>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x v="1717"/>
    <d v="2016-04-20T22:00:00"/>
    <x v="2"/>
  </r>
  <r>
    <n v="1718"/>
    <s v="The Prodigal Son"/>
    <s v="A melody for the galaxy."/>
    <n v="35000"/>
    <n v="75"/>
    <x v="2"/>
    <x v="0"/>
    <s v="USD"/>
    <n v="1463201940"/>
    <n v="1459435149"/>
    <b v="0"/>
    <n v="2"/>
    <b v="0"/>
    <s v="music/faith"/>
    <n v="0.2142857142857143"/>
    <n v="37.5"/>
    <x v="4"/>
    <s v="faith"/>
    <x v="1718"/>
    <d v="2016-05-13T22:59:00"/>
    <x v="2"/>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x v="1719"/>
    <d v="2014-09-17T06:49:51"/>
    <x v="3"/>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x v="1720"/>
    <d v="2014-11-09T13:47:51"/>
    <x v="3"/>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05:04:23"/>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x v="1722"/>
    <d v="2016-04-02T18:10:00"/>
    <x v="2"/>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x v="1723"/>
    <d v="2015-07-01T00:00:00"/>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x v="1724"/>
    <d v="2014-10-30T16:22:42"/>
    <x v="3"/>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x v="1725"/>
    <d v="2014-08-24T17:14:09"/>
    <x v="3"/>
  </r>
  <r>
    <n v="1726"/>
    <s v="&quot;Every Day&quot; CD by Amanda Joy Hall"/>
    <s v="Amanda Joy Hall's sophomore album, &quot;Every Day&quot;. Release expected July 2014"/>
    <n v="6500"/>
    <n v="2196"/>
    <x v="2"/>
    <x v="0"/>
    <s v="USD"/>
    <n v="1403906664"/>
    <n v="1401401064"/>
    <b v="0"/>
    <n v="16"/>
    <b v="0"/>
    <s v="music/faith"/>
    <n v="33.784615384615385"/>
    <n v="137.25"/>
    <x v="4"/>
    <s v="faith"/>
    <x v="1726"/>
    <d v="2014-06-27T16:04:24"/>
    <x v="3"/>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x v="1727"/>
    <d v="2015-04-05T05:00:00"/>
    <x v="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x v="1728"/>
    <d v="2015-10-21T09:01:14"/>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09T19:15:06"/>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4T20:06:23"/>
    <x v="0"/>
  </r>
  <r>
    <n v="1731"/>
    <s v="Sam Cox Band First Christian Tour"/>
    <s v="We are a Christin Worship band looking to midwest tour. God Bless!"/>
    <n v="1000"/>
    <n v="0"/>
    <x v="2"/>
    <x v="0"/>
    <s v="USD"/>
    <n v="1434034800"/>
    <n v="1432849552"/>
    <b v="0"/>
    <n v="0"/>
    <b v="0"/>
    <s v="music/faith"/>
    <n v="0"/>
    <e v="#DIV/0!"/>
    <x v="4"/>
    <s v="faith"/>
    <x v="1731"/>
    <d v="2015-06-11T09:00:00"/>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5T23:00:00"/>
    <x v="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15:30:00"/>
    <x v="2"/>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x v="1734"/>
    <d v="2015-05-07T18:52:36"/>
    <x v="0"/>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3:32:25"/>
    <x v="2"/>
  </r>
  <r>
    <n v="1736"/>
    <s v="In His Presence"/>
    <s v="A unique meditative album reflecting on the life of Christ, inviting Him into your presence"/>
    <n v="3000"/>
    <n v="22"/>
    <x v="2"/>
    <x v="0"/>
    <s v="USD"/>
    <n v="1447018833"/>
    <n v="1444423233"/>
    <b v="0"/>
    <n v="1"/>
    <b v="0"/>
    <s v="music/faith"/>
    <n v="0.73333333333333328"/>
    <n v="22"/>
    <x v="4"/>
    <s v="faith"/>
    <x v="1736"/>
    <d v="2015-11-08T15:40:33"/>
    <x v="0"/>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x v="1737"/>
    <d v="2015-07-20T16:46:32"/>
    <x v="0"/>
  </r>
  <r>
    <n v="1738"/>
    <s v="The Flashing Lights"/>
    <s v="Music that inspires and gives hope for overcoming and change. And it is good music."/>
    <n v="5000"/>
    <n v="20"/>
    <x v="2"/>
    <x v="0"/>
    <s v="USD"/>
    <n v="1412283542"/>
    <n v="1409691542"/>
    <b v="0"/>
    <n v="1"/>
    <b v="0"/>
    <s v="music/faith"/>
    <n v="0.4"/>
    <n v="20"/>
    <x v="4"/>
    <s v="faith"/>
    <x v="1738"/>
    <d v="2014-10-02T14:59:02"/>
    <x v="3"/>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x v="1739"/>
    <d v="2016-05-04T13:58:52"/>
    <x v="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3:37:02"/>
    <x v="0"/>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09:04:31"/>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15:00:00"/>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6T21:59:00"/>
    <x v="2"/>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x v="1744"/>
    <d v="2015-03-08T07:31:17"/>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1T20:00:00"/>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x v="1746"/>
    <d v="2016-11-23T20:00:00"/>
    <x v="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09:00:00"/>
    <x v="0"/>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x v="1748"/>
    <d v="2015-09-02T16:49:03"/>
    <x v="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x v="1749"/>
    <d v="2017-03-01T13:00:00"/>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14:05:04"/>
    <x v="2"/>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1:45:23"/>
    <x v="0"/>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x v="1752"/>
    <d v="2016-10-14T00:04:42"/>
    <x v="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0:59:28"/>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x v="1754"/>
    <d v="2015-04-03T14:02:33"/>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2:56:01"/>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8T22:01:09"/>
    <x v="2"/>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3:29:00"/>
    <x v="2"/>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16:56:32"/>
    <x v="2"/>
  </r>
  <r>
    <n v="1759"/>
    <s v="Death Valley"/>
    <s v="Death Valley will be the first photo book of Andi State"/>
    <n v="5000"/>
    <n v="5330"/>
    <x v="0"/>
    <x v="0"/>
    <s v="USD"/>
    <n v="1427309629"/>
    <n v="1425585229"/>
    <b v="0"/>
    <n v="49"/>
    <b v="1"/>
    <s v="photography/photobooks"/>
    <n v="106.60000000000001"/>
    <n v="108.77551020408163"/>
    <x v="8"/>
    <s v="photobooks"/>
    <x v="1759"/>
    <d v="2015-03-25T12:53:49"/>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x v="1760"/>
    <d v="2016-02-25T10:08:33"/>
    <x v="2"/>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07:37:40"/>
    <x v="0"/>
  </r>
  <r>
    <n v="1762"/>
    <s v="&quot;The Naked Pixel&quot; Ali Pakele"/>
    <s v="Project rewards $25 gets you 190+ digital images"/>
    <n v="100"/>
    <n v="885"/>
    <x v="0"/>
    <x v="0"/>
    <s v="USD"/>
    <n v="1457739245"/>
    <n v="1455147245"/>
    <b v="0"/>
    <n v="25"/>
    <b v="1"/>
    <s v="photography/photobooks"/>
    <n v="885"/>
    <n v="35.4"/>
    <x v="8"/>
    <s v="photobooks"/>
    <x v="1762"/>
    <d v="2016-03-11T17:34:05"/>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14:50:40"/>
    <x v="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x v="1764"/>
    <d v="2014-08-03T05:39:39"/>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x v="1765"/>
    <d v="2014-08-13T17:31:52"/>
    <x v="3"/>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14:38:08"/>
    <x v="3"/>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x v="1767"/>
    <d v="2014-08-03T09:48:04"/>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x v="1768"/>
    <d v="2014-09-27T07:27:24"/>
    <x v="3"/>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x v="1769"/>
    <d v="2015-01-13T13:39:19"/>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x v="1770"/>
    <d v="2014-10-14T12:43:14"/>
    <x v="3"/>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x v="1771"/>
    <d v="2014-10-23T17:30:40"/>
    <x v="3"/>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x v="1772"/>
    <d v="2014-07-06T11:13:56"/>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x v="1773"/>
    <d v="2015-01-19T12:14:58"/>
    <x v="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x v="1774"/>
    <d v="2014-11-29T08:59:00"/>
    <x v="3"/>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x v="1775"/>
    <d v="2014-10-24T17:26:00"/>
    <x v="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x v="1776"/>
    <d v="2014-10-29T16:57:51"/>
    <x v="3"/>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x v="1777"/>
    <d v="2015-02-20T02:34:13"/>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x v="1778"/>
    <d v="2015-03-27T13:43:15"/>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x v="1779"/>
    <d v="2016-09-02T10:36:20"/>
    <x v="2"/>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x v="1780"/>
    <d v="2016-07-02T08:25:10"/>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x v="1781"/>
    <d v="2016-09-15T08:49:05"/>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x v="1782"/>
    <d v="2016-02-21T07:48:09"/>
    <x v="2"/>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x v="1783"/>
    <d v="2015-05-21T16:47:58"/>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x v="1784"/>
    <d v="2015-01-30T21:25:00"/>
    <x v="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x v="1785"/>
    <d v="2014-10-15T18:00:00"/>
    <x v="3"/>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x v="1786"/>
    <d v="2014-12-15T07:12:57"/>
    <x v="3"/>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x v="1787"/>
    <d v="2015-04-04T08:43:57"/>
    <x v="0"/>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x v="1788"/>
    <d v="2014-10-31T16:45:42"/>
    <x v="3"/>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x v="1789"/>
    <d v="2015-01-12T00:00:03"/>
    <x v="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x v="1790"/>
    <d v="2015-02-05T10:11:18"/>
    <x v="0"/>
  </r>
  <r>
    <n v="1791"/>
    <s v="disCover: Napoli"/>
    <s v="For the love of street photography and the beauty of traditional cultures in southern Italy."/>
    <n v="3000"/>
    <n v="107"/>
    <x v="2"/>
    <x v="1"/>
    <s v="GBP"/>
    <n v="1422553565"/>
    <n v="1417369565"/>
    <b v="1"/>
    <n v="4"/>
    <b v="0"/>
    <s v="photography/photobooks"/>
    <n v="3.5666666666666664"/>
    <n v="26.75"/>
    <x v="8"/>
    <s v="photobooks"/>
    <x v="1791"/>
    <d v="2015-01-29T11:46:05"/>
    <x v="3"/>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x v="1792"/>
    <d v="2015-08-10T00:59:0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x v="1793"/>
    <d v="2014-11-27T16:24:00"/>
    <x v="3"/>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x v="1794"/>
    <d v="2015-02-11T07:13:42"/>
    <x v="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x v="1795"/>
    <d v="2016-10-14T10:00:00"/>
    <x v="2"/>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x v="1796"/>
    <d v="2016-07-24T04:32:46"/>
    <x v="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x v="1797"/>
    <d v="2016-12-15T07:39:49"/>
    <x v="2"/>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x v="1798"/>
    <d v="2016-02-04T01:50:33"/>
    <x v="0"/>
  </r>
  <r>
    <n v="1799"/>
    <s v="The UnDiscovered Image"/>
    <s v="The UnDiscovered Image, a monthly publication dedicated to photographers."/>
    <n v="4000"/>
    <n v="69.83"/>
    <x v="2"/>
    <x v="1"/>
    <s v="GBP"/>
    <n v="1415740408"/>
    <n v="1414008808"/>
    <b v="1"/>
    <n v="6"/>
    <b v="0"/>
    <s v="photography/photobooks"/>
    <n v="1.7457500000000001"/>
    <n v="11.638333333333334"/>
    <x v="8"/>
    <s v="photobooks"/>
    <x v="1799"/>
    <d v="2014-11-11T15:13:28"/>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x v="1800"/>
    <d v="2016-10-10T08:32:50"/>
    <x v="2"/>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x v="1801"/>
    <d v="2015-12-15T06:10:00"/>
    <x v="0"/>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x v="1802"/>
    <d v="2015-06-27T15:59:00"/>
    <x v="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x v="1803"/>
    <d v="2015-02-13T19:43:02"/>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x v="1804"/>
    <d v="2015-11-14T11:16:44"/>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x v="1805"/>
    <d v="2015-10-02T12:00:00"/>
    <x v="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x v="1806"/>
    <d v="2014-09-30T09:19:09"/>
    <x v="3"/>
  </r>
  <r>
    <n v="1807"/>
    <s v="Anywhere but Here"/>
    <s v="I want to explore alternative cultures and lifestyles in America."/>
    <n v="5000"/>
    <n v="553"/>
    <x v="2"/>
    <x v="0"/>
    <s v="USD"/>
    <n v="1411868313"/>
    <n v="1409276313"/>
    <b v="1"/>
    <n v="8"/>
    <b v="0"/>
    <s v="photography/photobooks"/>
    <n v="11.06"/>
    <n v="69.125"/>
    <x v="8"/>
    <s v="photobooks"/>
    <x v="1807"/>
    <d v="2014-09-27T19:38:33"/>
    <x v="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x v="1808"/>
    <d v="2017-02-11T10:20:30"/>
    <x v="1"/>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x v="1809"/>
    <d v="2015-03-01T15:47:19"/>
    <x v="0"/>
  </r>
  <r>
    <n v="1810"/>
    <s v="Film Speed"/>
    <s v="Film Speed is a series of Zines focusing on architecture shot completely on 35 and 120mm film."/>
    <n v="450"/>
    <n v="15"/>
    <x v="2"/>
    <x v="0"/>
    <s v="USD"/>
    <n v="1408657826"/>
    <n v="1407621026"/>
    <b v="0"/>
    <n v="2"/>
    <b v="0"/>
    <s v="photography/photobooks"/>
    <n v="3.3333333333333335"/>
    <n v="7.5"/>
    <x v="8"/>
    <s v="photobooks"/>
    <x v="1810"/>
    <d v="2014-08-21T15:50:26"/>
    <x v="3"/>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x v="1811"/>
    <d v="2014-10-23T22:00:00"/>
    <x v="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x v="1812"/>
    <d v="2016-07-03T01:38:56"/>
    <x v="2"/>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15:20:12"/>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x v="1814"/>
    <d v="2015-02-28T01:32:16"/>
    <x v="0"/>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15:45:37"/>
    <x v="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x v="1816"/>
    <d v="2016-07-25T13:00:00"/>
    <x v="2"/>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x v="1817"/>
    <d v="2017-01-30T00:59:00"/>
    <x v="2"/>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2T22:37:30"/>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x v="1819"/>
    <d v="2014-07-30T12:03:16"/>
    <x v="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x v="1820"/>
    <d v="2015-03-31T19:01:30"/>
    <x v="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x v="1821"/>
    <d v="2012-03-03T01:39:27"/>
    <x v="5"/>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2"/>
    <d v="2014-01-31T13:01:00"/>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0:26:16"/>
    <x v="5"/>
  </r>
  <r>
    <n v="1824"/>
    <s v="Tin Man's Broken Wisdom Fund"/>
    <s v="cd fund raiser"/>
    <n v="3000"/>
    <n v="3002"/>
    <x v="0"/>
    <x v="0"/>
    <s v="USD"/>
    <n v="1389146880"/>
    <n v="1387403967"/>
    <b v="0"/>
    <n v="40"/>
    <b v="1"/>
    <s v="music/rock"/>
    <n v="100.06666666666666"/>
    <n v="75.05"/>
    <x v="4"/>
    <s v="rock"/>
    <x v="1824"/>
    <d v="2014-01-07T20:08:00"/>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14:01:43"/>
    <x v="4"/>
  </r>
  <r>
    <n v="1826"/>
    <s v="BEAR GHOST! Professional Recording! Yay!"/>
    <s v="Hear your favorite Bear Ghost in eargasmic quality!"/>
    <n v="2000"/>
    <n v="2020"/>
    <x v="0"/>
    <x v="0"/>
    <s v="USD"/>
    <n v="1392675017"/>
    <n v="1390083017"/>
    <b v="0"/>
    <n v="38"/>
    <b v="1"/>
    <s v="music/rock"/>
    <n v="101"/>
    <n v="53.157894736842103"/>
    <x v="4"/>
    <s v="rock"/>
    <x v="1826"/>
    <d v="2014-02-17T16:10:17"/>
    <x v="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1:49:21"/>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x v="1828"/>
    <d v="2014-05-09T16:00:00"/>
    <x v="3"/>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16:00:00"/>
    <x v="7"/>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x v="1830"/>
    <d v="2014-02-24T10:25:07"/>
    <x v="3"/>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17:54:23"/>
    <x v="5"/>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06:57:07"/>
    <x v="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1:59:00"/>
    <x v="4"/>
  </r>
  <r>
    <n v="1834"/>
    <s v="TDJ - All Part of the Plan EP/Tour"/>
    <s v="Help us fund our first tour and promote our new EP!"/>
    <n v="10000"/>
    <n v="11805"/>
    <x v="0"/>
    <x v="0"/>
    <s v="USD"/>
    <n v="1422140895"/>
    <n v="1418684895"/>
    <b v="0"/>
    <n v="90"/>
    <b v="1"/>
    <s v="music/rock"/>
    <n v="118.05000000000001"/>
    <n v="131.16666666666666"/>
    <x v="4"/>
    <s v="rock"/>
    <x v="1834"/>
    <d v="2015-01-24T17:08:15"/>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09:51:11"/>
    <x v="2"/>
  </r>
  <r>
    <n v="1836"/>
    <s v="KICKSTART OUR &lt;+3"/>
    <s v="Help fund our 2013 Sound &amp; Lighting Touring rig!"/>
    <n v="5000"/>
    <n v="10017"/>
    <x v="0"/>
    <x v="0"/>
    <s v="USD"/>
    <n v="1361129129"/>
    <n v="1359660329"/>
    <b v="0"/>
    <n v="55"/>
    <b v="1"/>
    <s v="music/rock"/>
    <n v="200.34"/>
    <n v="182.12727272727273"/>
    <x v="4"/>
    <s v="rock"/>
    <x v="1836"/>
    <d v="2013-02-17T13:25:29"/>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x v="1837"/>
    <d v="2012-03-17T18:08:55"/>
    <x v="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09-30T21:00:00"/>
    <x v="6"/>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x v="1839"/>
    <d v="2016-10-01T11:19:42"/>
    <x v="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x v="1840"/>
    <d v="2013-05-06T22:59:00"/>
    <x v="4"/>
  </r>
  <r>
    <n v="1841"/>
    <s v="Hydra Effect Debut EP"/>
    <s v="Hard Rock with a Positive Message. Help us fund, release and promote our debut EP!"/>
    <n v="2000"/>
    <n v="2035"/>
    <x v="0"/>
    <x v="0"/>
    <s v="USD"/>
    <n v="1400561940"/>
    <n v="1397679445"/>
    <b v="0"/>
    <n v="40"/>
    <b v="1"/>
    <s v="music/rock"/>
    <n v="101.75"/>
    <n v="50.875"/>
    <x v="4"/>
    <s v="rock"/>
    <x v="1841"/>
    <d v="2014-05-19T22:59:00"/>
    <x v="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x v="1842"/>
    <d v="2015-03-01T23:59:0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x v="1843"/>
    <d v="2011-02-20T17:52:3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0T21:00:00"/>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5"/>
    <d v="2016-06-16T22:55:00"/>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x v="1846"/>
    <d v="2012-12-15T09:36:17"/>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0T23:40:32"/>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x v="1848"/>
    <d v="2011-07-31T00:59:00"/>
    <x v="6"/>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14:17:39"/>
    <x v="5"/>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x v="1850"/>
    <d v="2014-07-10T17:01:40"/>
    <x v="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x v="1851"/>
    <d v="2014-07-27T19:00:00"/>
    <x v="3"/>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x v="1852"/>
    <d v="2015-04-24T18:00:0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3T20:26:57"/>
    <x v="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x v="1854"/>
    <d v="2013-05-23T18:30:37"/>
    <x v="4"/>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06:55:40"/>
    <x v="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14:31:12"/>
    <x v="3"/>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7"/>
    <d v="2014-09-12T12:26:53"/>
    <x v="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5T23:48:41"/>
    <x v="6"/>
  </r>
  <r>
    <n v="1859"/>
    <s v="Queen Kwong Tour to London and Paris"/>
    <s v="Queen Kwong is going ON TOUR to London and Paris!"/>
    <n v="3000"/>
    <n v="3955"/>
    <x v="0"/>
    <x v="0"/>
    <s v="USD"/>
    <n v="1316716129"/>
    <n v="1314124129"/>
    <b v="0"/>
    <n v="56"/>
    <b v="1"/>
    <s v="music/rock"/>
    <n v="131.83333333333334"/>
    <n v="70.625"/>
    <x v="4"/>
    <s v="rock"/>
    <x v="1859"/>
    <d v="2011-09-22T12:28:49"/>
    <x v="6"/>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1:01:24"/>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1:12:21"/>
    <x v="3"/>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x v="1862"/>
    <d v="2017-03-08T01:30:00"/>
    <x v="1"/>
  </r>
  <r>
    <n v="1863"/>
    <s v="Project: 20M813"/>
    <s v="This is an Android game where you take control of the zombies and try to eat your way to world domination!"/>
    <n v="2500"/>
    <n v="10"/>
    <x v="2"/>
    <x v="0"/>
    <s v="USD"/>
    <n v="1402600085"/>
    <n v="1400008085"/>
    <b v="0"/>
    <n v="2"/>
    <b v="0"/>
    <s v="games/mobile games"/>
    <n v="0.4"/>
    <n v="5"/>
    <x v="6"/>
    <s v="mobile games"/>
    <x v="1863"/>
    <d v="2014-06-12T13:08:05"/>
    <x v="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x v="1864"/>
    <d v="2014-05-04T11:11:40"/>
    <x v="3"/>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x v="1865"/>
    <d v="2016-11-06T03:49:07"/>
    <x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x v="1866"/>
    <d v="2017-02-28T22:00:00"/>
    <x v="1"/>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x v="1867"/>
    <d v="2016-11-05T16:11:52"/>
    <x v="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x v="1868"/>
    <d v="2015-12-15T01:59:00"/>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3T18:04:09"/>
    <x v="2"/>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x v="1870"/>
    <d v="2016-01-30T22:17:00"/>
    <x v="2"/>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x v="1871"/>
    <d v="2014-11-20T13:48:21"/>
    <x v="3"/>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x v="1872"/>
    <d v="2015-06-29T21:06:42"/>
    <x v="0"/>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x v="1873"/>
    <d v="2015-07-08T10:45:00"/>
    <x v="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x v="1874"/>
    <d v="2016-06-28T17:15:33"/>
    <x v="2"/>
  </r>
  <r>
    <n v="1875"/>
    <s v="Claws &amp; Fins"/>
    <s v="Sea opposition of Crab's family and angry fishes. Who is going to win, and who is going to loose ?!"/>
    <n v="10000"/>
    <n v="51"/>
    <x v="2"/>
    <x v="0"/>
    <s v="USD"/>
    <n v="1470519308"/>
    <n v="1465335308"/>
    <b v="0"/>
    <n v="3"/>
    <b v="0"/>
    <s v="games/mobile games"/>
    <n v="0.51"/>
    <n v="17"/>
    <x v="6"/>
    <s v="mobile games"/>
    <x v="1875"/>
    <d v="2016-08-06T15:35:08"/>
    <x v="2"/>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0:50:05"/>
    <x v="3"/>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2-28T18:42:05"/>
    <x v="0"/>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2T18:12:35"/>
    <x v="3"/>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x v="1879"/>
    <d v="2016-03-14T08:35:29"/>
    <x v="2"/>
  </r>
  <r>
    <n v="1880"/>
    <s v="Sim Betting Football"/>
    <s v="Sim Betting Football is the only football (soccer) betting simulation  game."/>
    <n v="5000"/>
    <n v="1004"/>
    <x v="2"/>
    <x v="1"/>
    <s v="GBP"/>
    <n v="1459341380"/>
    <n v="1456839380"/>
    <b v="0"/>
    <n v="24"/>
    <b v="0"/>
    <s v="games/mobile games"/>
    <n v="20.080000000000002"/>
    <n v="41.833333333333336"/>
    <x v="6"/>
    <s v="mobile games"/>
    <x v="1880"/>
    <d v="2016-03-30T06:36:20"/>
    <x v="2"/>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x v="1881"/>
    <d v="2015-03-09T20:39:49"/>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17:48:00"/>
    <x v="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x v="1883"/>
    <d v="2012-04-08T15:45:08"/>
    <x v="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06:00:00"/>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16:00:00"/>
    <x v="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16:45:38"/>
    <x v="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15: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x v="1888"/>
    <d v="2010-05-31T22:59:00"/>
    <x v="7"/>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2:02:26"/>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x v="1890"/>
    <d v="2012-12-15T12: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0:00:00"/>
    <x v="7"/>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x v="1892"/>
    <d v="2011-06-07T09:18:01"/>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5T21:59:00"/>
    <x v="6"/>
  </r>
  <r>
    <n v="1894"/>
    <s v="Help me release my first 3 song EP!!"/>
    <s v="Im trying to raise $1000 for a 3 song EP in a studio!"/>
    <n v="1000"/>
    <n v="1145"/>
    <x v="0"/>
    <x v="0"/>
    <s v="USD"/>
    <n v="1329082983"/>
    <n v="1326404583"/>
    <b v="0"/>
    <n v="20"/>
    <b v="1"/>
    <s v="music/indie rock"/>
    <n v="114.5"/>
    <n v="57.25"/>
    <x v="4"/>
    <s v="indie rock"/>
    <x v="1894"/>
    <d v="2012-02-12T15:43:03"/>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1:55:22"/>
    <x v="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1:02:45"/>
    <x v="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15:00:00"/>
    <x v="3"/>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x v="1898"/>
    <d v="2016-02-01T12:00:0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x v="1899"/>
    <d v="2015-03-25T15:36:06"/>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x v="1900"/>
    <d v="2012-10-06T03:59:00"/>
    <x v="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x v="1901"/>
    <d v="2015-05-22T07:00:00"/>
    <x v="0"/>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x v="1902"/>
    <d v="2015-03-04T12:57:27"/>
    <x v="0"/>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x v="1903"/>
    <d v="2017-01-27T12:29:51"/>
    <x v="2"/>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x v="1904"/>
    <d v="2016-01-02T10:27:01"/>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x v="1905"/>
    <d v="2014-09-07T16:13:14"/>
    <x v="3"/>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x v="1906"/>
    <d v="2016-06-23T10:06:23"/>
    <x v="2"/>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x v="1907"/>
    <d v="2014-05-23T08:05:25"/>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x v="1908"/>
    <d v="2016-12-29T16:01:40"/>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x v="1909"/>
    <d v="2014-10-23T04:17:59"/>
    <x v="3"/>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x v="1910"/>
    <d v="2015-10-31T16:45:00"/>
    <x v="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x v="1911"/>
    <d v="2014-08-08T18:48:54"/>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x v="1912"/>
    <d v="2015-06-03T23:26:00"/>
    <x v="0"/>
  </r>
  <r>
    <n v="1913"/>
    <s v="Tibio - Spreading warmth in everyones home"/>
    <s v="Tibio is a revolutionary new product designed to solve an age old problem."/>
    <n v="48000"/>
    <n v="637"/>
    <x v="2"/>
    <x v="1"/>
    <s v="GBP"/>
    <n v="1412770578"/>
    <n v="1410178578"/>
    <b v="0"/>
    <n v="26"/>
    <b v="0"/>
    <s v="technology/gadgets"/>
    <n v="1.3270833333333334"/>
    <n v="24.5"/>
    <x v="2"/>
    <s v="gadgets"/>
    <x v="1913"/>
    <d v="2014-10-08T06:16:18"/>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x v="1914"/>
    <d v="2014-10-31T21:59:00"/>
    <x v="3"/>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x v="1915"/>
    <d v="2014-09-01T19:10:22"/>
    <x v="3"/>
  </r>
  <r>
    <n v="1916"/>
    <s v="The Paint Can Holder by U.S. Green Products"/>
    <s v="The Paint Can Holder Makes Painting Easier and Safer on Extension Ladders."/>
    <n v="20000"/>
    <n v="102"/>
    <x v="2"/>
    <x v="0"/>
    <s v="USD"/>
    <n v="1478542375"/>
    <n v="1476378775"/>
    <b v="0"/>
    <n v="6"/>
    <b v="0"/>
    <s v="technology/gadgets"/>
    <n v="0.51"/>
    <n v="17"/>
    <x v="2"/>
    <s v="gadgets"/>
    <x v="1916"/>
    <d v="2016-11-07T12:12:55"/>
    <x v="2"/>
  </r>
  <r>
    <n v="1917"/>
    <s v="Chronovisor:The MOST innovative watch for night time reading"/>
    <s v="Let's build a legendary brand altogether"/>
    <n v="390000"/>
    <n v="205025"/>
    <x v="2"/>
    <x v="7"/>
    <s v="HKD"/>
    <n v="1486708133"/>
    <n v="1484116133"/>
    <b v="0"/>
    <n v="70"/>
    <b v="0"/>
    <s v="technology/gadgets"/>
    <n v="52.570512820512818"/>
    <n v="2928.9285714285716"/>
    <x v="2"/>
    <s v="gadgets"/>
    <x v="1917"/>
    <d v="2017-02-10T00:28:53"/>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x v="1918"/>
    <d v="2014-08-12T12:57:31"/>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x v="1919"/>
    <d v="2015-05-19T15:00:49"/>
    <x v="0"/>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x v="1920"/>
    <d v="2015-10-21T17:00:00"/>
    <x v="0"/>
  </r>
  <r>
    <n v="1921"/>
    <s v="The Fine Spirits are making an album!"/>
    <s v="The Fine Spirits are making an album, but we need your help!"/>
    <n v="1500"/>
    <n v="2052"/>
    <x v="0"/>
    <x v="0"/>
    <s v="USD"/>
    <n v="1342243143"/>
    <n v="1339651143"/>
    <b v="0"/>
    <n v="38"/>
    <b v="1"/>
    <s v="music/indie rock"/>
    <n v="136.80000000000001"/>
    <n v="54"/>
    <x v="4"/>
    <s v="indie rock"/>
    <x v="1921"/>
    <d v="2012-07-13T23:19:03"/>
    <x v="5"/>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0:08:27"/>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x v="1923"/>
    <d v="2011-09-26T22:59:00"/>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3:33:00"/>
    <x v="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0T18:00:00"/>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x v="1926"/>
    <d v="2010-11-01T18:26:00"/>
    <x v="7"/>
  </r>
  <r>
    <n v="1927"/>
    <s v="GBS Detroit Presents Hampshire"/>
    <s v="Hampshire is headed to GBS Detroit."/>
    <n v="600"/>
    <n v="620"/>
    <x v="0"/>
    <x v="0"/>
    <s v="USD"/>
    <n v="1331182740"/>
    <n v="1329856839"/>
    <b v="0"/>
    <n v="11"/>
    <b v="1"/>
    <s v="music/indie rock"/>
    <n v="103.33333333333334"/>
    <n v="56.363636363636367"/>
    <x v="4"/>
    <s v="indie rock"/>
    <x v="1927"/>
    <d v="2012-03-07T22:59:00"/>
    <x v="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09:33:14"/>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4T18:31:06"/>
    <x v="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07:24:42"/>
    <x v="4"/>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1T21:30:00"/>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3:26:13"/>
    <x v="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x v="1933"/>
    <d v="2014-09-26T21:08:27"/>
    <x v="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x v="1934"/>
    <d v="2011-12-24T23:00:00"/>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x v="1935"/>
    <d v="2014-06-20T22:59:00"/>
    <x v="3"/>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5T23:59:00"/>
    <x v="6"/>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x v="1937"/>
    <d v="2012-06-14T21:59:00"/>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x v="1938"/>
    <d v="2013-07-01T23:00:00"/>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16:38:28"/>
    <x v="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4T21:59:00"/>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0:58:51"/>
    <x v="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3:52:20"/>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0:28:36"/>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x v="1944"/>
    <d v="2014-05-01T08:01:30"/>
    <x v="3"/>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x v="1945"/>
    <d v="2015-07-12T00:02:38"/>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19T20:36:01"/>
    <x v="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2T23:59:00"/>
    <x v="8"/>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1:02:00"/>
    <x v="2"/>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x v="1949"/>
    <d v="2014-07-10T04:09:11"/>
    <x v="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1T22:21:13"/>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05:05:37"/>
    <x v="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x v="1952"/>
    <d v="2013-10-16T08:33:35"/>
    <x v="4"/>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x v="1953"/>
    <d v="2012-03-01T21:00:00"/>
    <x v="5"/>
  </r>
  <r>
    <n v="1954"/>
    <s v="Orison â€“ Rethink the Power of Energy"/>
    <s v="The First Home Battery System You Simply Plug in to Install"/>
    <n v="50000"/>
    <n v="349474"/>
    <x v="0"/>
    <x v="0"/>
    <s v="USD"/>
    <n v="1457758800"/>
    <n v="1453730176"/>
    <b v="1"/>
    <n v="415"/>
    <b v="1"/>
    <s v="technology/hardware"/>
    <n v="698.94800000000009"/>
    <n v="842.10602409638557"/>
    <x v="2"/>
    <s v="hardware"/>
    <x v="1954"/>
    <d v="2016-03-11T23:00:00"/>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3:00:00"/>
    <x v="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x v="1956"/>
    <d v="2015-04-18T15:10:05"/>
    <x v="0"/>
  </r>
  <r>
    <n v="1957"/>
    <s v="freeSoC and freeSoC Mini"/>
    <s v="An open hardware platform for the best microcontroller in the world."/>
    <n v="30000"/>
    <n v="50251.41"/>
    <x v="0"/>
    <x v="0"/>
    <s v="USD"/>
    <n v="1351304513"/>
    <n v="1348712513"/>
    <b v="1"/>
    <n v="660"/>
    <b v="1"/>
    <s v="technology/hardware"/>
    <n v="167.50470000000001"/>
    <n v="76.138500000000008"/>
    <x v="2"/>
    <s v="hardware"/>
    <x v="1957"/>
    <d v="2012-10-26T20:21:53"/>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16:42:41"/>
    <x v="4"/>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x v="1959"/>
    <d v="2014-09-30T18:00:00"/>
    <x v="3"/>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x v="1960"/>
    <d v="2014-12-21T02:42:21"/>
    <x v="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x v="1961"/>
    <d v="2012-10-05T21:59:00"/>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x v="1962"/>
    <d v="2014-05-13T12:43:56"/>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04:18:54"/>
    <x v="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x v="1964"/>
    <d v="2016-04-22T00:32:5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x v="1965"/>
    <d v="2012-01-11T19:00:00"/>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06:58:18"/>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x v="1967"/>
    <d v="2014-05-01T09:55:29"/>
    <x v="3"/>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09:05:15"/>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x v="1969"/>
    <d v="2016-08-05T13:01:08"/>
    <x v="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19T21:38:21"/>
    <x v="4"/>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x v="1971"/>
    <d v="2013-11-14T22:00:00"/>
    <x v="4"/>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x v="1972"/>
    <d v="2012-11-17T19:17:24"/>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x v="1973"/>
    <d v="2016-08-06T01:00:00"/>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x v="1974"/>
    <d v="2013-08-19T02:01:09"/>
    <x v="4"/>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x v="1975"/>
    <d v="2013-03-10T12:07:31"/>
    <x v="4"/>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x v="1976"/>
    <d v="2013-07-13T15:35:25"/>
    <x v="4"/>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x v="1977"/>
    <d v="2015-12-19T01:59:00"/>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x v="1978"/>
    <d v="2012-06-12T01:00:00"/>
    <x v="5"/>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8T22:59:00"/>
    <x v="0"/>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x v="1980"/>
    <d v="2016-04-03T06:01:02"/>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x v="1981"/>
    <d v="2014-07-09T11:24:25"/>
    <x v="3"/>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09:04:47"/>
    <x v="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x v="1983"/>
    <d v="2016-09-02T01:00:00"/>
    <x v="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x v="1984"/>
    <d v="2014-11-30T13:58:01"/>
    <x v="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x v="1985"/>
    <d v="2016-08-02T17:00:00"/>
    <x v="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x v="1986"/>
    <d v="2016-03-14T03:24:43"/>
    <x v="2"/>
  </r>
  <r>
    <n v="1987"/>
    <s v="Ethiopia: Beheld"/>
    <s v="A collection of images that depicts the beauty and diversity within Ethiopia"/>
    <n v="5500"/>
    <n v="2336"/>
    <x v="2"/>
    <x v="1"/>
    <s v="GBP"/>
    <n v="1425223276"/>
    <n v="1422631276"/>
    <b v="0"/>
    <n v="28"/>
    <b v="0"/>
    <s v="photography/people"/>
    <n v="42.472727272727276"/>
    <n v="83.428571428571431"/>
    <x v="8"/>
    <s v="people"/>
    <x v="1987"/>
    <d v="2015-03-01T09:21:16"/>
    <x v="0"/>
  </r>
  <r>
    <n v="1988"/>
    <s v="Phillip Michael Photography"/>
    <s v="Expressing art in an image!"/>
    <n v="6000"/>
    <n v="25"/>
    <x v="2"/>
    <x v="0"/>
    <s v="USD"/>
    <n v="1440094742"/>
    <n v="1437502742"/>
    <b v="0"/>
    <n v="1"/>
    <b v="0"/>
    <s v="photography/people"/>
    <n v="0.41666666666666669"/>
    <n v="25"/>
    <x v="8"/>
    <s v="people"/>
    <x v="1988"/>
    <d v="2015-08-20T12:19:02"/>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0:20:08"/>
    <x v="2"/>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x v="1990"/>
    <d v="2016-02-12T22:42:12"/>
    <x v="2"/>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x v="1991"/>
    <d v="2015-07-03T15:26:26"/>
    <x v="0"/>
  </r>
  <r>
    <n v="1992"/>
    <s v="The Wonderful World of Princes &amp; Princesses"/>
    <s v="A complete revamp of all the Disney Princes &amp; Princesses!"/>
    <n v="1500"/>
    <n v="2"/>
    <x v="2"/>
    <x v="0"/>
    <s v="USD"/>
    <n v="1424229991"/>
    <n v="1421637991"/>
    <b v="0"/>
    <n v="2"/>
    <b v="0"/>
    <s v="photography/people"/>
    <n v="0.13333333333333333"/>
    <n v="1"/>
    <x v="8"/>
    <s v="people"/>
    <x v="1992"/>
    <d v="2015-02-17T21:26:31"/>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08:07:17"/>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6T19:09:02"/>
    <x v="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x v="1995"/>
    <d v="2015-07-16T15:38:56"/>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3:40:11"/>
    <x v="3"/>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16:20:12"/>
    <x v="3"/>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x v="1998"/>
    <d v="2014-07-31T20:50:38"/>
    <x v="3"/>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x v="1999"/>
    <d v="2014-11-13T06:35:08"/>
    <x v="3"/>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x v="2000"/>
    <d v="2016-01-06T16:50:13"/>
    <x v="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14:00:00"/>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1:05:43"/>
    <x v="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17:00:00"/>
    <x v="7"/>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08:31:03"/>
    <x v="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x v="2005"/>
    <d v="2013-10-15T21:59:00"/>
    <x v="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x v="2006"/>
    <d v="2014-12-03T07:00:45"/>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3T22:00:00"/>
    <x v="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08:30:22"/>
    <x v="6"/>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x v="2009"/>
    <d v="2016-11-23T02:45:43"/>
    <x v="2"/>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x v="2010"/>
    <d v="2016-08-18T17:54:51"/>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x v="2011"/>
    <d v="2016-01-11T17:00:00"/>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x v="2012"/>
    <d v="2015-02-05T13:44:01"/>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x v="2013"/>
    <d v="2016-07-08T17:03:34"/>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x v="2014"/>
    <d v="2013-03-24T22:08:59"/>
    <x v="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x v="2015"/>
    <d v="2011-09-09T15:02:43"/>
    <x v="6"/>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x v="2016"/>
    <d v="2013-03-09T15:08:19"/>
    <x v="4"/>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3T22:00:00"/>
    <x v="5"/>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2:46:49"/>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x v="2019"/>
    <d v="2016-09-22T11:00:21"/>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x v="2020"/>
    <d v="2014-05-14T17:04:00"/>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x v="2021"/>
    <d v="2014-09-23T19:41:37"/>
    <x v="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07:39:32"/>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04:05:53"/>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x v="2024"/>
    <d v="2012-08-12T21:00:00"/>
    <x v="5"/>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0T22:25:46"/>
    <x v="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x v="2026"/>
    <d v="2014-04-20T21:59:00"/>
    <x v="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2:31:59"/>
    <x v="0"/>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15:55:00"/>
    <x v="7"/>
  </r>
  <r>
    <n v="2029"/>
    <s v="Lumin8 Pro"/>
    <s v="Lumin8 Pro is a fun and easy to use light controller that makes light dance to your favorite music."/>
    <n v="2500"/>
    <n v="9030"/>
    <x v="0"/>
    <x v="0"/>
    <s v="USD"/>
    <n v="1409099481"/>
    <n v="1406507481"/>
    <b v="1"/>
    <n v="94"/>
    <b v="1"/>
    <s v="technology/hardware"/>
    <n v="361.2"/>
    <n v="96.063829787234042"/>
    <x v="2"/>
    <s v="hardware"/>
    <x v="2029"/>
    <d v="2014-08-26T18:31:21"/>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17:54:56"/>
    <x v="5"/>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8T19:00:00"/>
    <x v="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4T23:00:00"/>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5T19:58:38"/>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x v="2034"/>
    <d v="2015-05-07T00:58:00"/>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8T19:00:00"/>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x v="2036"/>
    <d v="2014-05-09T14:45:19"/>
    <x v="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x v="2037"/>
    <d v="2013-12-30T00:02:33"/>
    <x v="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x v="2038"/>
    <d v="2013-07-01T12:00:00"/>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x v="2039"/>
    <d v="2016-11-30T22:59:00"/>
    <x v="2"/>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17:15:03"/>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07:37:07"/>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x v="2042"/>
    <d v="2016-01-22T10:59:34"/>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x v="2043"/>
    <d v="2016-12-10T22:59:00"/>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0:25:14"/>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x v="2045"/>
    <d v="2012-07-08T20:07:27"/>
    <x v="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2T22:07:24"/>
    <x v="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6T18:00:00"/>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x v="2048"/>
    <d v="2013-05-23T09:38:11"/>
    <x v="4"/>
  </r>
  <r>
    <n v="2049"/>
    <s v="LOCK8 - the World's First Smart Bike Lock"/>
    <s v="Keyless. Alarm secured. GPS tracking."/>
    <n v="50000"/>
    <n v="60095.35"/>
    <x v="0"/>
    <x v="1"/>
    <s v="GBP"/>
    <n v="1386025140"/>
    <n v="1382963963"/>
    <b v="0"/>
    <n v="742"/>
    <b v="1"/>
    <s v="technology/hardware"/>
    <n v="120.19070000000001"/>
    <n v="80.991037735849048"/>
    <x v="2"/>
    <s v="hardware"/>
    <x v="2049"/>
    <d v="2013-12-02T16:59:00"/>
    <x v="4"/>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0T19:42:58"/>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x v="2051"/>
    <d v="2013-12-25T18:32:17"/>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x v="2052"/>
    <d v="2016-02-19T20:00:53"/>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09:49:11"/>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06:30:10"/>
    <x v="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2T22:00:00"/>
    <x v="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x v="2056"/>
    <d v="2013-04-17T12:15:42"/>
    <x v="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x v="2057"/>
    <d v="2016-02-26T05:52:12"/>
    <x v="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14:00:0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15:59:0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09:25:50"/>
    <x v="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2:20:54"/>
    <x v="2"/>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x v="2062"/>
    <d v="2016-03-24T02:11:38"/>
    <x v="2"/>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x v="2063"/>
    <d v="2016-05-15T11:35:01"/>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06:00:00"/>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2:00:29"/>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x v="2066"/>
    <d v="2014-08-23T12:31:23"/>
    <x v="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14:29:36"/>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x v="2068"/>
    <d v="2016-10-20T14:11:55"/>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x v="2069"/>
    <d v="2016-01-02T17:19:51"/>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x v="2070"/>
    <d v="2016-06-28T09:45:23"/>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x v="2071"/>
    <d v="2016-10-02T00:41:24"/>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07:57:12"/>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x v="2073"/>
    <d v="2015-05-08T10:01:58"/>
    <x v="0"/>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3:49:42"/>
    <x v="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0:21:28"/>
    <x v="4"/>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x v="2076"/>
    <d v="2014-07-23T15:08:09"/>
    <x v="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15:00:00"/>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x v="2078"/>
    <d v="2016-12-18T12:30:57"/>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x v="2079"/>
    <d v="2015-06-25T13:00:00"/>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x v="2080"/>
    <d v="2015-11-11T17:58:20"/>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5T22:59:00"/>
    <x v="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3T21:53:16"/>
    <x v="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1:19:55"/>
    <x v="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0:59:00"/>
    <x v="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x v="2085"/>
    <d v="2012-07-15T14:03:07"/>
    <x v="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3T22:59:00"/>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x v="2087"/>
    <d v="2011-09-07T22:54:18"/>
    <x v="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x v="2088"/>
    <d v="2010-09-10T21:59:00"/>
    <x v="7"/>
  </r>
  <r>
    <n v="2089"/>
    <s v="Little Moses EP"/>
    <s v="Little Moses is trying to record their first EP, and we can't do it without your help!"/>
    <n v="2500"/>
    <n v="3010.01"/>
    <x v="0"/>
    <x v="0"/>
    <s v="USD"/>
    <n v="1375408194"/>
    <n v="1372384194"/>
    <b v="0"/>
    <n v="62"/>
    <b v="1"/>
    <s v="music/indie rock"/>
    <n v="120.4004"/>
    <n v="48.54854838709678"/>
    <x v="4"/>
    <s v="indie rock"/>
    <x v="2089"/>
    <d v="2013-08-01T19:49:54"/>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x v="2090"/>
    <d v="2013-02-24T03:09:15"/>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14:00:00"/>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0:58:52"/>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x v="2093"/>
    <d v="2012-12-22T15:30:32"/>
    <x v="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x v="2094"/>
    <d v="2012-03-04T21:00:00"/>
    <x v="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5"/>
    <d v="2011-10-02T11:36:13"/>
    <x v="6"/>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5T21:59:00"/>
    <x v="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7"/>
    <d v="2011-12-01T09:02:15"/>
    <x v="6"/>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7T20:43:55"/>
    <x v="5"/>
  </r>
  <r>
    <n v="2099"/>
    <s v="Roosevelt Died."/>
    <s v="Our tour van died, we need help!"/>
    <n v="3000"/>
    <n v="3971"/>
    <x v="0"/>
    <x v="0"/>
    <s v="USD"/>
    <n v="1435808400"/>
    <n v="1434650084"/>
    <b v="0"/>
    <n v="63"/>
    <b v="1"/>
    <s v="music/indie rock"/>
    <n v="132.36666666666667"/>
    <n v="63.031746031746032"/>
    <x v="4"/>
    <s v="indie rock"/>
    <x v="2099"/>
    <d v="2015-07-01T21:40:00"/>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x v="2100"/>
    <d v="2012-06-29T21:59:00"/>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x v="2101"/>
    <d v="2012-02-12T21:35:14"/>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14:50:48"/>
    <x v="6"/>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3:07:07"/>
    <x v="5"/>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x v="2104"/>
    <d v="2013-05-30T18:00:00"/>
    <x v="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0T22:00:0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x v="2106"/>
    <d v="2013-01-25T23:09:34"/>
    <x v="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2:03:13"/>
    <x v="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09T21:55:00"/>
    <x v="5"/>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x v="2109"/>
    <d v="2015-07-05T11:00:17"/>
    <x v="0"/>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7T22:59:00"/>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x v="2111"/>
    <d v="2011-08-14T19:00:00"/>
    <x v="6"/>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2"/>
    <d v="2013-04-15T16:16:33"/>
    <x v="4"/>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14:46:16"/>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8T22:59:00"/>
    <x v="7"/>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x v="2115"/>
    <d v="2011-02-19T19:56:41"/>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x v="2116"/>
    <d v="2012-10-02T12:40:03"/>
    <x v="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6T22:59:00"/>
    <x v="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14:08:56"/>
    <x v="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x v="2119"/>
    <d v="2012-08-15T21:07:25"/>
    <x v="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17:08:56"/>
    <x v="4"/>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x v="2121"/>
    <d v="2017-01-11T11:49:08"/>
    <x v="2"/>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x v="2122"/>
    <d v="2017-01-07T01:12:49"/>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0:59:00"/>
    <x v="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x v="2124"/>
    <d v="2010-11-29T23:00:00"/>
    <x v="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x v="2125"/>
    <d v="2015-08-04T18:33:53"/>
    <x v="0"/>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x v="2126"/>
    <d v="2014-12-08T17:21:27"/>
    <x v="3"/>
  </r>
  <r>
    <n v="2127"/>
    <s v="Three Monkeys - Part 1: Into the Abyss"/>
    <s v="Three Monkeys is an audio adventure game for PC."/>
    <n v="28000"/>
    <n v="8076"/>
    <x v="2"/>
    <x v="1"/>
    <s v="GBP"/>
    <n v="1426158463"/>
    <n v="1423570063"/>
    <b v="0"/>
    <n v="236"/>
    <b v="0"/>
    <s v="games/video games"/>
    <n v="28.842857142857142"/>
    <n v="34.220338983050844"/>
    <x v="6"/>
    <s v="video games"/>
    <x v="2127"/>
    <d v="2015-03-12T05:07:43"/>
    <x v="0"/>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x v="2128"/>
    <d v="2014-09-21T12:32:49"/>
    <x v="3"/>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x v="2129"/>
    <d v="2016-03-09T18:35:00"/>
    <x v="2"/>
  </r>
  <r>
    <n v="2130"/>
    <s v="Wondrous Adventures: A Kid's Game"/>
    <s v="You are the hero tasked to save your home from the villainous Sanword."/>
    <n v="42000"/>
    <n v="85"/>
    <x v="2"/>
    <x v="0"/>
    <s v="USD"/>
    <n v="1408154663"/>
    <n v="1405130663"/>
    <b v="0"/>
    <n v="4"/>
    <b v="0"/>
    <s v="games/video games"/>
    <n v="0.20238095238095236"/>
    <n v="21.25"/>
    <x v="6"/>
    <s v="video games"/>
    <x v="2130"/>
    <d v="2014-08-15T20:04:23"/>
    <x v="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1"/>
    <d v="2015-07-11T22:58:11"/>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x v="2132"/>
    <d v="2014-02-03T05:41:32"/>
    <x v="3"/>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x v="2133"/>
    <d v="2011-04-24T00:59:00"/>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x v="2134"/>
    <d v="2013-04-27T15:16:31"/>
    <x v="4"/>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x v="2135"/>
    <d v="2012-10-04T17:07:13"/>
    <x v="5"/>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x v="2136"/>
    <d v="2013-10-19T06:13:06"/>
    <x v="4"/>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x v="2137"/>
    <d v="2014-12-05T12:30:29"/>
    <x v="3"/>
  </r>
  <r>
    <n v="2138"/>
    <s v="Tales Of Tameria - Dawning Light"/>
    <s v="A game with a mixture of a few genres from RPG, Simulation and to adventure elements."/>
    <n v="1000"/>
    <n v="128"/>
    <x v="2"/>
    <x v="1"/>
    <s v="GBP"/>
    <n v="1383959939"/>
    <n v="1381364339"/>
    <b v="0"/>
    <n v="12"/>
    <b v="0"/>
    <s v="games/video games"/>
    <n v="12.8"/>
    <n v="10.666666666666666"/>
    <x v="6"/>
    <s v="video games"/>
    <x v="2138"/>
    <d v="2013-11-08T19:18:59"/>
    <x v="4"/>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x v="2139"/>
    <d v="2016-11-03T12:00:08"/>
    <x v="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x v="2140"/>
    <d v="2013-01-11T14:00:24"/>
    <x v="5"/>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0:39:19"/>
    <x v="3"/>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x v="2142"/>
    <d v="2015-12-30T10:50:10"/>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x v="2143"/>
    <d v="2010-07-21T13:00:00"/>
    <x v="7"/>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x v="2144"/>
    <d v="2013-09-14T07:07:20"/>
    <x v="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x v="2145"/>
    <d v="2013-11-27T00:41:54"/>
    <x v="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x v="2146"/>
    <d v="2016-02-11T10:18:30"/>
    <x v="2"/>
  </r>
  <r>
    <n v="2147"/>
    <s v="Johnny Rocketfingers 3"/>
    <s v="A Point and Click Adventure on Steroids."/>
    <n v="390000"/>
    <n v="2716"/>
    <x v="2"/>
    <x v="0"/>
    <s v="USD"/>
    <n v="1416125148"/>
    <n v="1413356748"/>
    <b v="0"/>
    <n v="55"/>
    <b v="0"/>
    <s v="games/video games"/>
    <n v="0.69641025641025645"/>
    <n v="49.381818181818183"/>
    <x v="6"/>
    <s v="video games"/>
    <x v="2147"/>
    <d v="2014-11-16T02:05:48"/>
    <x v="3"/>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0:36:22"/>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0T18:00:00"/>
    <x v="7"/>
  </r>
  <r>
    <n v="2150"/>
    <s v="The Unknown Door"/>
    <s v="A pixel styled open world detective game."/>
    <n v="50000"/>
    <n v="405"/>
    <x v="2"/>
    <x v="10"/>
    <s v="NOK"/>
    <n v="1468392599"/>
    <n v="1465800599"/>
    <b v="0"/>
    <n v="4"/>
    <b v="0"/>
    <s v="games/video games"/>
    <n v="0.80999999999999994"/>
    <n v="101.25"/>
    <x v="6"/>
    <s v="video games"/>
    <x v="2150"/>
    <d v="2016-07-13T00:49:59"/>
    <x v="2"/>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x v="2151"/>
    <d v="2016-06-29T14:20:14"/>
    <x v="2"/>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x v="2152"/>
    <d v="2014-03-15T12:58:29"/>
    <x v="3"/>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x v="2153"/>
    <d v="2015-01-10T01:59:00"/>
    <x v="3"/>
  </r>
  <r>
    <n v="2154"/>
    <s v="Demigods - Rise of the Children - Part 1 (Design)"/>
    <s v="A Real Time Strategy game based on Greek mythology in a fictional world."/>
    <n v="250"/>
    <n v="2"/>
    <x v="2"/>
    <x v="0"/>
    <s v="USD"/>
    <n v="1390921827"/>
    <n v="1389193827"/>
    <b v="0"/>
    <n v="2"/>
    <b v="0"/>
    <s v="games/video games"/>
    <n v="0.8"/>
    <n v="1"/>
    <x v="6"/>
    <s v="video games"/>
    <x v="2154"/>
    <d v="2014-01-28T09:10:27"/>
    <x v="3"/>
  </r>
  <r>
    <n v="2155"/>
    <s v="VoxelMaze"/>
    <s v="A Level Editor, Turned up to eleven. Infinite creativity in one package, solo or with up to 16 of your friends."/>
    <n v="5000"/>
    <n v="115"/>
    <x v="2"/>
    <x v="1"/>
    <s v="GBP"/>
    <n v="1459443385"/>
    <n v="1456854985"/>
    <b v="0"/>
    <n v="5"/>
    <b v="0"/>
    <s v="games/video games"/>
    <n v="2.2999999999999998"/>
    <n v="23"/>
    <x v="6"/>
    <s v="video games"/>
    <x v="2155"/>
    <d v="2016-03-31T10:56:25"/>
    <x v="2"/>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x v="2156"/>
    <d v="2013-09-16T14:30:06"/>
    <x v="4"/>
  </r>
  <r>
    <n v="2157"/>
    <s v="Nin"/>
    <s v="Gamers and 90's fans unite in this small tale of epic proportions!"/>
    <n v="75000"/>
    <n v="21144"/>
    <x v="2"/>
    <x v="0"/>
    <s v="USD"/>
    <n v="1482479940"/>
    <n v="1479684783"/>
    <b v="0"/>
    <n v="57"/>
    <b v="0"/>
    <s v="games/video games"/>
    <n v="28.192"/>
    <n v="370.94736842105266"/>
    <x v="6"/>
    <s v="video games"/>
    <x v="2157"/>
    <d v="2016-12-23T01:59:00"/>
    <x v="2"/>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x v="2158"/>
    <d v="2013-02-04T14:29:34"/>
    <x v="5"/>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x v="2159"/>
    <d v="2011-07-16T11:32:54"/>
    <x v="6"/>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x v="2160"/>
    <d v="2012-05-19T11:05:05"/>
    <x v="5"/>
  </r>
  <r>
    <n v="2161"/>
    <s v="CallMeGhost DEBUT ALBUM preorder!"/>
    <s v="We're trying to fund hard copies of our debut album!"/>
    <n v="400"/>
    <n v="463"/>
    <x v="0"/>
    <x v="0"/>
    <s v="USD"/>
    <n v="1443040059"/>
    <n v="1440448059"/>
    <b v="0"/>
    <n v="13"/>
    <b v="1"/>
    <s v="music/rock"/>
    <n v="115.75"/>
    <n v="35.615384615384613"/>
    <x v="4"/>
    <s v="rock"/>
    <x v="2161"/>
    <d v="2015-09-23T14:27:39"/>
    <x v="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2:23:11"/>
    <x v="3"/>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x v="2163"/>
    <d v="2015-06-07T21:50:00"/>
    <x v="0"/>
  </r>
  <r>
    <n v="2164"/>
    <s v="Rosaline debut record"/>
    <s v="South Florida roots country/rock outfit's long awaited debut record"/>
    <n v="5500"/>
    <n v="5645"/>
    <x v="0"/>
    <x v="0"/>
    <s v="USD"/>
    <n v="1466827140"/>
    <n v="1464196414"/>
    <b v="0"/>
    <n v="83"/>
    <b v="1"/>
    <s v="music/rock"/>
    <n v="102.63636363636364"/>
    <n v="68.01204819277109"/>
    <x v="4"/>
    <s v="rock"/>
    <x v="2164"/>
    <d v="2016-06-24T21:59:00"/>
    <x v="2"/>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09:00:35"/>
    <x v="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15:06:58"/>
    <x v="3"/>
  </r>
  <r>
    <n v="2167"/>
    <s v="Planes and Planets needs to get their EP finished!!"/>
    <s v="We need YOUR HELP to take one more step to this make release sound amazing!"/>
    <n v="150"/>
    <n v="180"/>
    <x v="0"/>
    <x v="0"/>
    <s v="USD"/>
    <n v="1347672937"/>
    <n v="1346463337"/>
    <b v="0"/>
    <n v="8"/>
    <b v="1"/>
    <s v="music/rock"/>
    <n v="120"/>
    <n v="22.5"/>
    <x v="4"/>
    <s v="rock"/>
    <x v="2167"/>
    <d v="2012-09-14T19:35:37"/>
    <x v="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09T23:00:00"/>
    <x v="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9"/>
    <d v="2017-03-02T10:49:11"/>
    <x v="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x v="2170"/>
    <d v="2015-08-22T12:00:22"/>
    <x v="0"/>
  </r>
  <r>
    <n v="2171"/>
    <s v="Brainspoonâ€™s New Record"/>
    <s v="Like records? We do, too! Help this Los Angeles based rock 'n' roll band get their new album out on vinyl!"/>
    <n v="4000"/>
    <n v="4243"/>
    <x v="0"/>
    <x v="0"/>
    <s v="USD"/>
    <n v="1434949200"/>
    <n v="1431903495"/>
    <b v="0"/>
    <n v="47"/>
    <b v="1"/>
    <s v="music/rock"/>
    <n v="106.075"/>
    <n v="90.276595744680847"/>
    <x v="4"/>
    <s v="rock"/>
    <x v="2171"/>
    <d v="2015-06-21T23:00:00"/>
    <x v="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2"/>
    <d v="2015-04-18T07:55:20"/>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x v="2173"/>
    <d v="2013-09-09T21:59:00"/>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07:01:47"/>
    <x v="2"/>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5"/>
    <d v="2016-07-20T18:13:06"/>
    <x v="2"/>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09:11:49"/>
    <x v="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x v="2177"/>
    <d v="2016-06-06T00:01:07"/>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09:16:37"/>
    <x v="2"/>
  </r>
  <r>
    <n v="2179"/>
    <s v="Woodhouse EP"/>
    <s v="Woodhouse is making an EP!  If you are a fan of whiskey and loud guitars, contribute to the cause!"/>
    <n v="1000"/>
    <n v="1614"/>
    <x v="0"/>
    <x v="0"/>
    <s v="USD"/>
    <n v="1428725192"/>
    <n v="1426133192"/>
    <b v="0"/>
    <n v="21"/>
    <b v="1"/>
    <s v="music/rock"/>
    <n v="161.4"/>
    <n v="76.857142857142861"/>
    <x v="4"/>
    <s v="rock"/>
    <x v="2179"/>
    <d v="2015-04-10T22:06:32"/>
    <x v="0"/>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x v="2180"/>
    <d v="2015-11-13T11:04:28"/>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x v="2181"/>
    <d v="2017-02-20T18:07:33"/>
    <x v="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15:37:05"/>
    <x v="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x v="2183"/>
    <d v="2017-02-08T23:00:00"/>
    <x v="1"/>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x v="2184"/>
    <d v="2016-01-25T10:00:00"/>
    <x v="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x v="2185"/>
    <d v="2013-03-26T02:23:59"/>
    <x v="4"/>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x v="2186"/>
    <d v="2016-09-06T20:00:00"/>
    <x v="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x v="2187"/>
    <d v="2015-04-02T21:59:00"/>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x v="2188"/>
    <d v="2016-10-25T11:00:00"/>
    <x v="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x v="2189"/>
    <d v="2016-04-21T16:00:00"/>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x v="2190"/>
    <d v="2016-03-23T00:59:00"/>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x v="2191"/>
    <d v="2017-02-14T14:00:27"/>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x v="2192"/>
    <d v="2016-12-15T17:00:00"/>
    <x v="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x v="2193"/>
    <d v="2016-11-20T22:59:00"/>
    <x v="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x v="2194"/>
    <d v="2016-03-26T11:11:30"/>
    <x v="2"/>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x v="2195"/>
    <d v="2015-08-11T12:31:40"/>
    <x v="0"/>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x v="2196"/>
    <d v="2016-12-02T01:00:00"/>
    <x v="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x v="2197"/>
    <d v="2015-02-28T08:00:59"/>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x v="2198"/>
    <d v="2015-11-14T07:20:00"/>
    <x v="0"/>
  </r>
  <r>
    <n v="2199"/>
    <s v="Decadolo. Flip it!"/>
    <s v="A new strategic board game designed to flip out your opponent."/>
    <n v="9000"/>
    <n v="13228"/>
    <x v="0"/>
    <x v="17"/>
    <s v="EUR"/>
    <n v="1444903198"/>
    <n v="1442311198"/>
    <b v="1"/>
    <n v="251"/>
    <b v="1"/>
    <s v="games/tabletop games"/>
    <n v="146.97777777777779"/>
    <n v="52.701195219123505"/>
    <x v="6"/>
    <s v="tabletop games"/>
    <x v="2199"/>
    <d v="2015-10-15T03:59:58"/>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5T21:00:0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x v="2201"/>
    <d v="2013-01-16T14:19:25"/>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14:22:48"/>
    <x v="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x v="2203"/>
    <d v="2015-09-24T14:38:02"/>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1:28:39"/>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3:43:09"/>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0:10:24"/>
    <x v="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7"/>
    <d v="2013-11-15T23:39:33"/>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6T22:00:00"/>
    <x v="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x v="2209"/>
    <d v="2014-04-14T17:00:00"/>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1:36:00"/>
    <x v="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0:59:00"/>
    <x v="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3T19:00:00"/>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3:49:39"/>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x v="2214"/>
    <d v="2014-02-06T13:00:48"/>
    <x v="3"/>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0:59:00"/>
    <x v="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2:02:25"/>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2:00:0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x v="2218"/>
    <d v="2012-08-28T18:00:00"/>
    <x v="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1:15:12"/>
    <x v="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x v="2220"/>
    <d v="2013-07-26T19:27:16"/>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2T18:00:00"/>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x v="2222"/>
    <d v="2012-01-28T12:54:07"/>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09:22:48"/>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x v="2224"/>
    <d v="2016-10-29T13:00:00"/>
    <x v="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x v="2225"/>
    <d v="2014-09-21T13:00:15"/>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x v="2226"/>
    <d v="2016-02-11T22:59:00"/>
    <x v="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14:22:35"/>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x v="2228"/>
    <d v="2015-08-16T00:40:36"/>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2T22:00:00"/>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x v="2230"/>
    <d v="2014-04-25T15:08:47"/>
    <x v="3"/>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x v="2231"/>
    <d v="2013-06-24T23:00:00"/>
    <x v="4"/>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x v="2232"/>
    <d v="2014-07-18T21:00:00"/>
    <x v="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x v="2233"/>
    <d v="2015-12-13T18:00:00"/>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3:47:27"/>
    <x v="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x v="2235"/>
    <d v="2015-03-28T17:31:51"/>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x v="2236"/>
    <d v="2016-02-01T08:48:43"/>
    <x v="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x v="2237"/>
    <d v="2014-11-12T01:59:00"/>
    <x v="3"/>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x v="2238"/>
    <d v="2017-03-10T08:55:16"/>
    <x v="1"/>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x v="2239"/>
    <d v="2013-11-30T22:02:00"/>
    <x v="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x v="2240"/>
    <d v="2016-04-22T13:49:04"/>
    <x v="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x v="2241"/>
    <d v="2017-03-02T13:51:40"/>
    <x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6T21:02:00"/>
    <x v="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3"/>
    <d v="2017-03-12T21:00:00"/>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14:30:00"/>
    <x v="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x v="2245"/>
    <d v="2014-02-21T12:00:00"/>
    <x v="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x v="2246"/>
    <d v="2015-09-04T13:00:10"/>
    <x v="0"/>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x v="2247"/>
    <d v="2015-07-29T09:59:25"/>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15:01:18"/>
    <x v="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09:52:45"/>
    <x v="4"/>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x v="2250"/>
    <d v="2016-12-02T19:07:53"/>
    <x v="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x v="2251"/>
    <d v="2014-08-16T02:17:57"/>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x v="2252"/>
    <d v="2016-08-06T01:52:18"/>
    <x v="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x v="2253"/>
    <d v="2015-11-18T10:09:07"/>
    <x v="0"/>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x v="2254"/>
    <d v="2017-01-24T09:32:48"/>
    <x v="1"/>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x v="2255"/>
    <d v="2016-05-07T16:50:51"/>
    <x v="2"/>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x v="2256"/>
    <d v="2016-11-22T04:50:46"/>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x v="2257"/>
    <d v="2016-06-19T17:00:00"/>
    <x v="2"/>
  </r>
  <r>
    <n v="2258"/>
    <s v="A Sundered World"/>
    <s v="A Dungeon World campaign setting that takes place after the end of the worlds."/>
    <n v="2200"/>
    <n v="3223"/>
    <x v="0"/>
    <x v="0"/>
    <s v="USD"/>
    <n v="1434045687"/>
    <n v="1431453687"/>
    <b v="0"/>
    <n v="205"/>
    <b v="1"/>
    <s v="games/tabletop games"/>
    <n v="146.5"/>
    <n v="15.721951219512196"/>
    <x v="6"/>
    <s v="tabletop games"/>
    <x v="2258"/>
    <d v="2015-06-11T12:01:27"/>
    <x v="0"/>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x v="2259"/>
    <d v="2016-12-08T13:18:56"/>
    <x v="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x v="2260"/>
    <d v="2014-03-26T17:24:10"/>
    <x v="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x v="2261"/>
    <d v="2017-02-14T11:23:40"/>
    <x v="1"/>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x v="2262"/>
    <d v="2014-11-17T18:00:00"/>
    <x v="3"/>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x v="2263"/>
    <d v="2015-01-31T13:58:33"/>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2T21:00:00"/>
    <x v="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x v="2265"/>
    <d v="2016-11-22T14:28:27"/>
    <x v="2"/>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x v="2266"/>
    <d v="2016-04-26T20:00:00"/>
    <x v="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x v="2267"/>
    <d v="2014-12-20T19:00:00"/>
    <x v="3"/>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x v="2268"/>
    <d v="2017-03-11T19:58:35"/>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x v="2269"/>
    <d v="2017-03-06T23:00:00"/>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x v="2270"/>
    <d v="2017-01-10T15:59:00"/>
    <x v="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x v="2271"/>
    <d v="2016-12-09T18:00:04"/>
    <x v="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0:47:16"/>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x v="2273"/>
    <d v="2017-03-12T06:10:42"/>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06:00:57"/>
    <x v="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x v="2275"/>
    <d v="2014-12-22T08:47:59"/>
    <x v="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09:38:09"/>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0:17:03"/>
    <x v="5"/>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x v="2278"/>
    <d v="2016-01-03T16:59:00"/>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x v="2279"/>
    <d v="2015-02-03T22:00:00"/>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08:59:51"/>
    <x v="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0:50:00"/>
    <x v="6"/>
  </r>
  <r>
    <n v="2282"/>
    <s v="Sage King's Debut Album"/>
    <s v="Sage King is recording his debut album and wants YOU to be a part of the creation process"/>
    <n v="750"/>
    <n v="1390"/>
    <x v="0"/>
    <x v="0"/>
    <s v="USD"/>
    <n v="1452744686"/>
    <n v="1447560686"/>
    <b v="0"/>
    <n v="12"/>
    <b v="1"/>
    <s v="music/rock"/>
    <n v="185.33333333333331"/>
    <n v="115.83333333333333"/>
    <x v="4"/>
    <s v="rock"/>
    <x v="2282"/>
    <d v="2016-01-13T22:11:2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8T20:00:04"/>
    <x v="5"/>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1T22:00:00"/>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8T22:27:23"/>
    <x v="5"/>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5T21:59:00"/>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x v="2287"/>
    <d v="2014-06-23T10:01:00"/>
    <x v="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x v="2288"/>
    <d v="2012-06-26T12:00:00"/>
    <x v="5"/>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x v="2289"/>
    <d v="2013-12-06T17:22:00"/>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1:00:00"/>
    <x v="8"/>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2T22:00:00"/>
    <x v="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0:44:36"/>
    <x v="5"/>
  </r>
  <r>
    <n v="2293"/>
    <s v="&quot;Hurt N' Wrong&quot; New Album Fundraiser!"/>
    <s v="Donate here to be a part of the upcoming album. Every little bit helps!"/>
    <n v="850"/>
    <n v="920"/>
    <x v="0"/>
    <x v="0"/>
    <s v="USD"/>
    <n v="1348545540"/>
    <n v="1346345999"/>
    <b v="0"/>
    <n v="27"/>
    <b v="1"/>
    <s v="music/rock"/>
    <n v="108.23529411764706"/>
    <n v="34.074074074074076"/>
    <x v="4"/>
    <s v="rock"/>
    <x v="2293"/>
    <d v="2012-09-24T21:59:00"/>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x v="2294"/>
    <d v="2013-01-20T11:21:20"/>
    <x v="5"/>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x v="2295"/>
    <d v="2013-01-26T16:54:16"/>
    <x v="5"/>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x v="2296"/>
    <d v="2012-02-23T11:33:46"/>
    <x v="5"/>
  </r>
  <r>
    <n v="2297"/>
    <s v="Company Company: Debut EP"/>
    <s v="New Jersey Alternative Rock band COCO needs YOUR help self-releasing debut EP!"/>
    <n v="1000"/>
    <n v="1006"/>
    <x v="0"/>
    <x v="0"/>
    <s v="USD"/>
    <n v="1331697540"/>
    <n v="1328749249"/>
    <b v="0"/>
    <n v="19"/>
    <b v="1"/>
    <s v="music/rock"/>
    <n v="100.6"/>
    <n v="52.94736842105263"/>
    <x v="4"/>
    <s v="rock"/>
    <x v="2297"/>
    <d v="2012-03-13T21:59:00"/>
    <x v="5"/>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x v="2298"/>
    <d v="2014-03-26T13:10:33"/>
    <x v="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x v="2299"/>
    <d v="2011-02-05T18:46:49"/>
    <x v="6"/>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1:26:56"/>
    <x v="5"/>
  </r>
  <r>
    <n v="2301"/>
    <s v="Time Crash"/>
    <s v="We are America's first trock band, and we're ready to bring you our first album!"/>
    <n v="5000"/>
    <n v="6680.22"/>
    <x v="0"/>
    <x v="0"/>
    <s v="USD"/>
    <n v="1371785496"/>
    <n v="1369193496"/>
    <b v="1"/>
    <n v="211"/>
    <b v="1"/>
    <s v="music/indie rock"/>
    <n v="133.6044"/>
    <n v="31.659810426540286"/>
    <x v="4"/>
    <s v="indie rock"/>
    <x v="2301"/>
    <d v="2013-06-20T21:31:36"/>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x v="2302"/>
    <d v="2013-12-31T01:00:00"/>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2T21:39:56"/>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0-12-31T22:59:00"/>
    <x v="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x v="2305"/>
    <d v="2014-08-08T12:00:00"/>
    <x v="3"/>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x v="2306"/>
    <d v="2012-03-09T22:02:09"/>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3:15:28"/>
    <x v="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8T19:00:00"/>
    <x v="3"/>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17:42:17"/>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x v="2310"/>
    <d v="2013-03-21T12:03:35"/>
    <x v="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6T18:06:29"/>
    <x v="3"/>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x v="2312"/>
    <d v="2014-04-18T17:00:00"/>
    <x v="3"/>
  </r>
  <r>
    <n v="2313"/>
    <s v="A SUNNY DAY IN GLASGOW"/>
    <s v="A Sunny Day in Glasgow are recording a new album and we need your help!"/>
    <n v="5000"/>
    <n v="8792.02"/>
    <x v="0"/>
    <x v="0"/>
    <s v="USD"/>
    <n v="1336086026"/>
    <n v="1333494026"/>
    <b v="1"/>
    <n v="157"/>
    <b v="1"/>
    <s v="music/indie rock"/>
    <n v="175.84040000000002"/>
    <n v="56.000127388535034"/>
    <x v="4"/>
    <s v="indie rock"/>
    <x v="2313"/>
    <d v="2012-05-03T17:00:26"/>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x v="2314"/>
    <d v="2012-06-07T07:14:17"/>
    <x v="5"/>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x v="2315"/>
    <d v="2012-05-05T11:25:43"/>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2:24:00"/>
    <x v="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4T23:00:00"/>
    <x v="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5T21:59:00"/>
    <x v="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x v="2319"/>
    <d v="2013-12-14T19:58:05"/>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2:36:40"/>
    <x v="3"/>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x v="2321"/>
    <d v="2017-04-03T23:15:01"/>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x v="2322"/>
    <d v="2017-04-09T14:29:29"/>
    <x v="1"/>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2:07:27"/>
    <x v="1"/>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x v="2324"/>
    <d v="2017-03-26T14:14:45"/>
    <x v="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5"/>
    <d v="2017-03-29T17:32:11"/>
    <x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x v="2326"/>
    <d v="2017-04-30T11:00:00"/>
    <x v="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x v="2327"/>
    <d v="2014-08-26T16:00:40"/>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2:45:37"/>
    <x v="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08:59:06"/>
    <x v="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4T18:00:00"/>
    <x v="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7T18:08:10"/>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x v="2332"/>
    <d v="2015-02-06T09:04:31"/>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1:50:00"/>
    <x v="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x v="2334"/>
    <d v="2014-11-05T11:34:00"/>
    <x v="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07:44:03"/>
    <x v="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x v="2336"/>
    <d v="2014-03-08T16:11:35"/>
    <x v="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09:22:23"/>
    <x v="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x v="2338"/>
    <d v="2014-06-29T15:31:24"/>
    <x v="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x v="2339"/>
    <d v="2016-12-19T01:59:00"/>
    <x v="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09:25:38"/>
    <x v="2"/>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3:31:44"/>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5T23:00:00"/>
    <x v="3"/>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3:47:00"/>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x v="2344"/>
    <d v="2016-06-24T11:27:49"/>
    <x v="2"/>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17:39:00"/>
    <x v="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x v="2346"/>
    <d v="2016-10-17T13:10:31"/>
    <x v="2"/>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x v="2347"/>
    <d v="2016-08-25T08:34:36"/>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x v="2348"/>
    <d v="2016-02-20T16:22:18"/>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2:37:08"/>
    <x v="0"/>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14:12:50"/>
    <x v="2"/>
  </r>
  <r>
    <n v="2351"/>
    <s v="NZ Auction site.  No listing or success fees. Only $2 p/m"/>
    <s v="Donate $30 or more and receive a free selfie stick."/>
    <n v="18900"/>
    <n v="108"/>
    <x v="1"/>
    <x v="4"/>
    <s v="NZD"/>
    <n v="1430360739"/>
    <n v="1427768739"/>
    <b v="0"/>
    <n v="7"/>
    <b v="0"/>
    <s v="technology/web"/>
    <n v="0.5714285714285714"/>
    <n v="15.428571428571429"/>
    <x v="2"/>
    <s v="web"/>
    <x v="2351"/>
    <d v="2015-04-29T20:25:39"/>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09:12:32"/>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0:13:42"/>
    <x v="0"/>
  </r>
  <r>
    <n v="2354"/>
    <s v="Dissertation (Canceled)"/>
    <s v="Almost done with doctorate degree but need funding of $35,000 to complete research of project."/>
    <n v="35000"/>
    <n v="25"/>
    <x v="1"/>
    <x v="0"/>
    <s v="USD"/>
    <n v="1420910460"/>
    <n v="1415726460"/>
    <b v="0"/>
    <n v="1"/>
    <b v="0"/>
    <s v="technology/web"/>
    <n v="7.1428571428571425E-2"/>
    <n v="25"/>
    <x v="2"/>
    <s v="web"/>
    <x v="2354"/>
    <d v="2015-01-10T11:21:00"/>
    <x v="3"/>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x v="2355"/>
    <d v="2015-05-02T16:02:16"/>
    <x v="0"/>
  </r>
  <r>
    <n v="2356"/>
    <s v="HardstyleUnited.com (Canceled)"/>
    <s v="HardstyleUnited.com The Global Hardstyle community. Your Hardstyle community."/>
    <n v="10000"/>
    <n v="0"/>
    <x v="1"/>
    <x v="9"/>
    <s v="EUR"/>
    <n v="1433530104"/>
    <n v="1430938104"/>
    <b v="0"/>
    <n v="0"/>
    <b v="0"/>
    <s v="technology/web"/>
    <n v="0"/>
    <e v="#DIV/0!"/>
    <x v="2"/>
    <s v="web"/>
    <x v="2356"/>
    <d v="2015-06-05T12:48:24"/>
    <x v="0"/>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08:52:58"/>
    <x v="0"/>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0T18:39:0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s v="web"/>
    <x v="2359"/>
    <d v="2015-08-03T09:35:24"/>
    <x v="0"/>
  </r>
  <r>
    <n v="2360"/>
    <s v="Bee Bay Microjobs (Canceled)"/>
    <s v="Welcome to Bee Bay Canada, your commission free microjobs website.  Sell at any price and keep 100% of what you earn!"/>
    <n v="5000"/>
    <n v="2"/>
    <x v="1"/>
    <x v="5"/>
    <s v="CAD"/>
    <n v="1454864280"/>
    <n v="1452272280"/>
    <b v="0"/>
    <n v="1"/>
    <b v="0"/>
    <s v="technology/web"/>
    <n v="0.04"/>
    <n v="2"/>
    <x v="2"/>
    <s v="web"/>
    <x v="2360"/>
    <d v="2016-02-07T10:58:00"/>
    <x v="2"/>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16:00:00"/>
    <x v="2"/>
  </r>
  <r>
    <n v="2362"/>
    <s v="Help CRB obtain 501(c)(3) status! (Canceled)"/>
    <s v="The Columbus Ruby Brigade has brought monthly ruby goodness and camaraderie to all participants."/>
    <n v="420"/>
    <n v="120"/>
    <x v="1"/>
    <x v="0"/>
    <s v="USD"/>
    <n v="1418315470"/>
    <n v="1415723470"/>
    <b v="0"/>
    <n v="2"/>
    <b v="0"/>
    <s v="technology/web"/>
    <n v="28.571428571428569"/>
    <n v="60"/>
    <x v="2"/>
    <s v="web"/>
    <x v="2362"/>
    <d v="2014-12-11T10:31:10"/>
    <x v="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8T18:16:40"/>
    <x v="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16:25:56"/>
    <x v="0"/>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17:00:00"/>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x v="2366"/>
    <d v="2015-10-21T06:45:33"/>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x v="2367"/>
    <d v="2016-04-25T16:16:56"/>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x v="2368"/>
    <d v="2015-04-14T10:19:25"/>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3:30:11"/>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x v="2370"/>
    <d v="2014-12-17T22:32:21"/>
    <x v="3"/>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2:39:56"/>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x v="2372"/>
    <d v="2015-04-23T19:39:31"/>
    <x v="0"/>
  </r>
  <r>
    <n v="2373"/>
    <s v="Cykelauktion.com (Canceled)"/>
    <s v="We want to create a safe marketplace for buying and selling bicycles."/>
    <n v="850000"/>
    <n v="50"/>
    <x v="1"/>
    <x v="11"/>
    <s v="SEK"/>
    <n v="1440863624"/>
    <n v="1438271624"/>
    <b v="0"/>
    <n v="1"/>
    <b v="0"/>
    <s v="technology/web"/>
    <n v="5.8823529411764705E-3"/>
    <n v="50"/>
    <x v="2"/>
    <s v="web"/>
    <x v="2373"/>
    <d v="2015-08-29T09:53:44"/>
    <x v="0"/>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x v="2374"/>
    <d v="2015-02-12T14:14:20"/>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14:03:57"/>
    <x v="2"/>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x v="2376"/>
    <d v="2015-12-10T16:12:46"/>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15:53:03"/>
    <x v="2"/>
  </r>
  <r>
    <n v="2378"/>
    <s v="KEEPUP INC (Canceled)"/>
    <s v="KEEPUP allows you to extend your social circle by introducing you to new people via your friends."/>
    <n v="110000"/>
    <n v="0"/>
    <x v="1"/>
    <x v="0"/>
    <s v="USD"/>
    <n v="1440548330"/>
    <n v="1438042730"/>
    <b v="0"/>
    <n v="0"/>
    <b v="0"/>
    <s v="technology/web"/>
    <n v="0"/>
    <e v="#DIV/0!"/>
    <x v="2"/>
    <s v="web"/>
    <x v="2378"/>
    <d v="2015-08-25T18:18:50"/>
    <x v="0"/>
  </r>
  <r>
    <n v="2379"/>
    <s v="SelectCooks.com (Canceled)"/>
    <s v="Selectcooks.com is a community marketplace for people to list, find and hire chefs."/>
    <n v="30000"/>
    <n v="0"/>
    <x v="1"/>
    <x v="0"/>
    <s v="USD"/>
    <n v="1444004616"/>
    <n v="1440116616"/>
    <b v="0"/>
    <n v="0"/>
    <b v="0"/>
    <s v="technology/web"/>
    <n v="0"/>
    <e v="#DIV/0!"/>
    <x v="2"/>
    <s v="web"/>
    <x v="2379"/>
    <d v="2015-10-04T18:23:36"/>
    <x v="0"/>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x v="2380"/>
    <d v="2015-10-01T13:02:22"/>
    <x v="0"/>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s v="web"/>
    <x v="2381"/>
    <d v="2015-04-10T16:27:28"/>
    <x v="0"/>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x v="2382"/>
    <d v="2015-08-03T22:30:03"/>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x v="2383"/>
    <d v="2015-02-21T19:21:47"/>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x v="2384"/>
    <d v="2014-11-13T20:37:23"/>
    <x v="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x v="2385"/>
    <d v="2015-08-05T10:50:32"/>
    <x v="0"/>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14:07:04"/>
    <x v="3"/>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x v="2387"/>
    <d v="2016-07-22T09:02:20"/>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x v="2388"/>
    <d v="2015-01-15T13:29:00"/>
    <x v="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x v="2389"/>
    <d v="2015-07-25T15:59:0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0:17:44"/>
    <x v="3"/>
  </r>
  <r>
    <n v="2391"/>
    <s v="oToBOTS.com - Freedom from high cost auto repairs (Canceled)"/>
    <s v="Using the power of internet to help people save hundreds in car repair."/>
    <n v="20000"/>
    <n v="25"/>
    <x v="1"/>
    <x v="0"/>
    <s v="USD"/>
    <n v="1427825044"/>
    <n v="1425236644"/>
    <b v="0"/>
    <n v="1"/>
    <b v="0"/>
    <s v="technology/web"/>
    <n v="0.125"/>
    <n v="25"/>
    <x v="2"/>
    <s v="web"/>
    <x v="2391"/>
    <d v="2015-03-31T12:04:04"/>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8T20:53:43"/>
    <x v="0"/>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x v="2393"/>
    <d v="2015-08-08T09:33:37"/>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x v="2394"/>
    <d v="2015-02-26T02:41:33"/>
    <x v="0"/>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2:57:00"/>
    <x v="2"/>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x v="2396"/>
    <d v="2015-10-15T14:22:38"/>
    <x v="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15:14:16"/>
    <x v="3"/>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15:59:44"/>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14:28:26"/>
    <x v="3"/>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0:26:04"/>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x v="2401"/>
    <d v="2016-03-05T13:44:56"/>
    <x v="2"/>
  </r>
  <r>
    <n v="2402"/>
    <s v="Cupcake Truck Unite"/>
    <s v="Small town, delicious treats, and a mobile truck"/>
    <n v="12000"/>
    <n v="52"/>
    <x v="2"/>
    <x v="0"/>
    <s v="USD"/>
    <n v="1431533931"/>
    <n v="1428941931"/>
    <b v="0"/>
    <n v="1"/>
    <b v="0"/>
    <s v="food/food trucks"/>
    <n v="0.43333333333333329"/>
    <n v="52"/>
    <x v="7"/>
    <s v="food trucks"/>
    <x v="2402"/>
    <d v="2015-05-13T10:18:51"/>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x v="2403"/>
    <d v="2016-03-30T14:10:58"/>
    <x v="2"/>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2T18:56:47"/>
    <x v="0"/>
  </r>
  <r>
    <n v="2405"/>
    <s v="JoyShtick Food Truck"/>
    <s v="We are the first gaming-themed food truck, bringing gourmet pub fare to the Jacksonville area."/>
    <n v="5000"/>
    <n v="1126"/>
    <x v="2"/>
    <x v="0"/>
    <s v="USD"/>
    <n v="1472911375"/>
    <n v="1471096975"/>
    <b v="0"/>
    <n v="20"/>
    <b v="0"/>
    <s v="food/food trucks"/>
    <n v="22.52"/>
    <n v="56.3"/>
    <x v="7"/>
    <s v="food trucks"/>
    <x v="2405"/>
    <d v="2016-09-03T08:02:55"/>
    <x v="2"/>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x v="2406"/>
    <d v="2015-01-18T20:39:50"/>
    <x v="3"/>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x v="2407"/>
    <d v="2015-04-11T00:00:00"/>
    <x v="0"/>
  </r>
  <r>
    <n v="2408"/>
    <s v="Sabroso On Wheels"/>
    <s v="A US Army Vet trying to get a Peruvian food truck going! Really good Peruvian food now mobile!"/>
    <n v="15000"/>
    <n v="30"/>
    <x v="2"/>
    <x v="0"/>
    <s v="USD"/>
    <n v="1415247757"/>
    <n v="1412652157"/>
    <b v="0"/>
    <n v="2"/>
    <b v="0"/>
    <s v="food/food trucks"/>
    <n v="0.2"/>
    <n v="15"/>
    <x v="7"/>
    <s v="food trucks"/>
    <x v="2408"/>
    <d v="2014-11-05T22:22:37"/>
    <x v="3"/>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x v="2409"/>
    <d v="2015-08-18T15:01:15"/>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3:47:55"/>
    <x v="0"/>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x v="2411"/>
    <d v="2015-08-25T11:34:42"/>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2:41:13"/>
    <x v="2"/>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x v="2413"/>
    <d v="2014-05-31T17:30:00"/>
    <x v="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x v="2414"/>
    <d v="2015-08-21T21:59:00"/>
    <x v="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x v="2415"/>
    <d v="2016-07-15T14:42:26"/>
    <x v="2"/>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x v="2416"/>
    <d v="2015-03-14T09:00:00"/>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15:13:07"/>
    <x v="3"/>
  </r>
  <r>
    <n v="2418"/>
    <s v="Mexican food truck"/>
    <s v="I want to start my food truck business."/>
    <n v="25000"/>
    <n v="5"/>
    <x v="2"/>
    <x v="0"/>
    <s v="USD"/>
    <n v="1427225644"/>
    <n v="1422045244"/>
    <b v="0"/>
    <n v="5"/>
    <b v="0"/>
    <s v="food/food trucks"/>
    <n v="0.02"/>
    <n v="1"/>
    <x v="7"/>
    <s v="food trucks"/>
    <x v="2418"/>
    <d v="2015-03-24T13:34:04"/>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1:43:09"/>
    <x v="3"/>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x v="2420"/>
    <d v="2014-11-09T19:41:35"/>
    <x v="3"/>
  </r>
  <r>
    <n v="2421"/>
    <s v="hot dog cart"/>
    <s v="help me start Merrill's first hot dog cart in this empty lot"/>
    <n v="6000"/>
    <n v="1"/>
    <x v="2"/>
    <x v="0"/>
    <s v="USD"/>
    <n v="1424536196"/>
    <n v="1421944196"/>
    <b v="0"/>
    <n v="1"/>
    <b v="0"/>
    <s v="food/food trucks"/>
    <n v="1.6666666666666666E-2"/>
    <n v="1"/>
    <x v="7"/>
    <s v="food trucks"/>
    <x v="2421"/>
    <d v="2015-02-21T10:29:56"/>
    <x v="0"/>
  </r>
  <r>
    <n v="2422"/>
    <s v="Help starting a family owned food truck"/>
    <s v="Family owned business serving BBQ and seafood to the public"/>
    <n v="500"/>
    <n v="1"/>
    <x v="2"/>
    <x v="0"/>
    <s v="USD"/>
    <n v="1426091036"/>
    <n v="1423502636"/>
    <b v="0"/>
    <n v="1"/>
    <b v="0"/>
    <s v="food/food trucks"/>
    <n v="0.2"/>
    <n v="1"/>
    <x v="7"/>
    <s v="food trucks"/>
    <x v="2422"/>
    <d v="2015-03-11T10:23:56"/>
    <x v="0"/>
  </r>
  <r>
    <n v="2423"/>
    <s v="FBTR BBQ"/>
    <s v="FBTR is a Texas-style, North Carolina based, homemade BBQ company looking to bring good meat to the masses."/>
    <n v="60000"/>
    <n v="8"/>
    <x v="2"/>
    <x v="0"/>
    <s v="USD"/>
    <n v="1420044890"/>
    <n v="1417452890"/>
    <b v="0"/>
    <n v="1"/>
    <b v="0"/>
    <s v="food/food trucks"/>
    <n v="1.3333333333333334E-2"/>
    <n v="8"/>
    <x v="7"/>
    <s v="food trucks"/>
    <x v="2423"/>
    <d v="2014-12-31T10:54:50"/>
    <x v="3"/>
  </r>
  <r>
    <n v="2424"/>
    <s v="Lily and Memphs"/>
    <s v="Great and creative food from the heart in the form of a sweet food truck!"/>
    <n v="25000"/>
    <n v="310"/>
    <x v="2"/>
    <x v="0"/>
    <s v="USD"/>
    <n v="1414445108"/>
    <n v="1411853108"/>
    <b v="0"/>
    <n v="9"/>
    <b v="0"/>
    <s v="food/food trucks"/>
    <n v="1.24"/>
    <n v="34.444444444444443"/>
    <x v="7"/>
    <s v="food trucks"/>
    <x v="2424"/>
    <d v="2014-10-27T15:25:08"/>
    <x v="3"/>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x v="2425"/>
    <d v="2016-05-27T16:04:00"/>
    <x v="2"/>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7T22:04:52"/>
    <x v="0"/>
  </r>
  <r>
    <n v="2427"/>
    <s v="Wraps in a snap. Fast lunch with a gourmet punch!"/>
    <s v="Fast and simple lunches for those on the go.  All (lunch) deals $10 or less."/>
    <n v="50000"/>
    <n v="1"/>
    <x v="2"/>
    <x v="0"/>
    <s v="USD"/>
    <n v="1458715133"/>
    <n v="1455262733"/>
    <b v="0"/>
    <n v="1"/>
    <b v="0"/>
    <s v="food/food trucks"/>
    <n v="2E-3"/>
    <n v="1"/>
    <x v="7"/>
    <s v="food trucks"/>
    <x v="2427"/>
    <d v="2016-03-23T00:38:53"/>
    <x v="2"/>
  </r>
  <r>
    <n v="2428"/>
    <s v="Premium Burgers"/>
    <s v="From Moo 2 You! We want to offer premium burgers to a taco flooded environment."/>
    <n v="35000"/>
    <n v="1"/>
    <x v="2"/>
    <x v="0"/>
    <s v="USD"/>
    <n v="1426182551"/>
    <n v="1423594151"/>
    <b v="0"/>
    <n v="1"/>
    <b v="0"/>
    <s v="food/food trucks"/>
    <n v="2.8571428571428571E-3"/>
    <n v="1"/>
    <x v="7"/>
    <s v="food trucks"/>
    <x v="2428"/>
    <d v="2015-03-12T11:49:11"/>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x v="2429"/>
    <d v="2017-02-05T10:44:00"/>
    <x v="2"/>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x v="2430"/>
    <d v="2016-02-11T21:08:24"/>
    <x v="2"/>
  </r>
  <r>
    <n v="2431"/>
    <s v="Murphy's good eatin'"/>
    <s v="Go to Colorado and run a food truck with homemade food of all kinds."/>
    <n v="100000"/>
    <n v="2"/>
    <x v="2"/>
    <x v="0"/>
    <s v="USD"/>
    <n v="1467080613"/>
    <n v="1461896613"/>
    <b v="0"/>
    <n v="2"/>
    <b v="0"/>
    <s v="food/food trucks"/>
    <n v="2E-3"/>
    <n v="1"/>
    <x v="7"/>
    <s v="food trucks"/>
    <x v="2431"/>
    <d v="2016-06-27T20:23:33"/>
    <x v="2"/>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x v="2432"/>
    <d v="2015-03-07T23:14:57"/>
    <x v="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15:35:43"/>
    <x v="2"/>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x v="2434"/>
    <d v="2015-08-03T22:27:54"/>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x v="2435"/>
    <d v="2015-10-05T00:39:46"/>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x v="2436"/>
    <d v="2016-01-29T08:46:10"/>
    <x v="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2:00:00"/>
    <x v="0"/>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x v="2438"/>
    <d v="2015-12-07T16:57:42"/>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3:38:49"/>
    <x v="0"/>
  </r>
  <r>
    <n v="2440"/>
    <s v="The first green Food Truck in Phnom Penh"/>
    <s v="Starting a entire clean energy food truck and set a new standard for Cambodia"/>
    <n v="5000"/>
    <n v="10"/>
    <x v="2"/>
    <x v="18"/>
    <s v="EUR"/>
    <n v="1455399313"/>
    <n v="1452807313"/>
    <b v="0"/>
    <n v="2"/>
    <b v="0"/>
    <s v="food/food trucks"/>
    <n v="0.2"/>
    <n v="5"/>
    <x v="7"/>
    <s v="food trucks"/>
    <x v="2440"/>
    <d v="2016-02-13T15:35:13"/>
    <x v="2"/>
  </r>
  <r>
    <n v="2441"/>
    <s v="Bring Alchemy Pops to the People!"/>
    <s v="YOU can help Alchemy Pops POP up on a street near you!"/>
    <n v="7500"/>
    <n v="8091"/>
    <x v="0"/>
    <x v="0"/>
    <s v="USD"/>
    <n v="1437627540"/>
    <n v="1435806054"/>
    <b v="0"/>
    <n v="109"/>
    <b v="1"/>
    <s v="food/small batch"/>
    <n v="107.88"/>
    <n v="74.22935779816514"/>
    <x v="7"/>
    <s v="small batch"/>
    <x v="2441"/>
    <d v="2015-07-22T22:59:00"/>
    <x v="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09:00:28"/>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x v="2443"/>
    <d v="2014-08-15T09:00:22"/>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2:06:31"/>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5T22:33:41"/>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09:27:51"/>
    <x v="2"/>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x v="2447"/>
    <d v="2016-11-11T22:00:00"/>
    <x v="2"/>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0T23:36:00"/>
    <x v="2"/>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29T22:25:15"/>
    <x v="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7T21:11:00"/>
    <x v="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x v="2451"/>
    <d v="2017-03-05T15:48:10"/>
    <x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17:00:00"/>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0:36:49"/>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0T22:50:08"/>
    <x v="1"/>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2:45:50"/>
    <x v="2"/>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x v="2456"/>
    <d v="2017-02-25T17:03:59"/>
    <x v="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07:27:36"/>
    <x v="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3:00:00"/>
    <x v="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08:18:05"/>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x v="2460"/>
    <d v="2017-01-02T22:17:00"/>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09-30T21:00:00"/>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8T22:28:16"/>
    <x v="5"/>
  </r>
  <r>
    <n v="2463"/>
    <s v="Emma Ate the Lion &quot;Songs Two Count Too&quot;"/>
    <s v="Emma Ate The Lion's debut full length album"/>
    <n v="2000"/>
    <n v="2325"/>
    <x v="0"/>
    <x v="0"/>
    <s v="USD"/>
    <n v="1366138800"/>
    <n v="1362710425"/>
    <b v="0"/>
    <n v="75"/>
    <b v="1"/>
    <s v="music/indie rock"/>
    <n v="116.25000000000001"/>
    <n v="31"/>
    <x v="4"/>
    <s v="indie rock"/>
    <x v="2463"/>
    <d v="2013-04-16T13:00:00"/>
    <x v="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3:29:00"/>
    <x v="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1:15:48"/>
    <x v="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6"/>
    <d v="2013-05-08T20:27:33"/>
    <x v="4"/>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x v="2467"/>
    <d v="2012-05-10T11:00:00"/>
    <x v="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7T23:00:00"/>
    <x v="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04:18:49"/>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x v="2470"/>
    <d v="2012-05-23T19:47:35"/>
    <x v="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17:49:52"/>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3T19:03:00"/>
    <x v="7"/>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3"/>
    <d v="2012-11-10T12:57:49"/>
    <x v="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x v="2474"/>
    <d v="2010-10-10T18:16:16"/>
    <x v="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x v="2475"/>
    <d v="2010-07-10T16:00:00"/>
    <x v="7"/>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x v="2476"/>
    <d v="2014-11-03T02:52:50"/>
    <x v="3"/>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0:35:45"/>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16:48:33"/>
    <x v="5"/>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x v="2479"/>
    <d v="2012-07-27T20:00:00"/>
    <x v="5"/>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16:28:04"/>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x v="2481"/>
    <d v="2012-04-30T09:30:08"/>
    <x v="5"/>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x v="2482"/>
    <d v="2011-08-01T12:46:23"/>
    <x v="6"/>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1:00:03"/>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16:00:03"/>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17:57:59"/>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x v="2486"/>
    <d v="2012-04-22T10:59:36"/>
    <x v="5"/>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6T19:59:57"/>
    <x v="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0:11:48"/>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x v="2489"/>
    <d v="2013-05-09T10:33:59"/>
    <x v="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x v="2490"/>
    <d v="2012-06-22T23:27:56"/>
    <x v="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5T19:51:00"/>
    <x v="7"/>
  </r>
  <r>
    <n v="2492"/>
    <s v="SUPER NICE EP 2012"/>
    <s v="We're a band from Hawaii trying to produce our first EP and we need help!"/>
    <n v="600"/>
    <n v="750"/>
    <x v="0"/>
    <x v="0"/>
    <s v="USD"/>
    <n v="1339840740"/>
    <n v="1335397188"/>
    <b v="0"/>
    <n v="27"/>
    <b v="1"/>
    <s v="music/indie rock"/>
    <n v="125"/>
    <n v="27.777777777777779"/>
    <x v="4"/>
    <s v="indie rock"/>
    <x v="2492"/>
    <d v="2012-06-16T03:59:00"/>
    <x v="5"/>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8T22:02:20"/>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x v="2494"/>
    <d v="2012-05-23T09:29:04"/>
    <x v="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16:42:55"/>
    <x v="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16:54:52"/>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15:05:38"/>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x v="2498"/>
    <d v="2015-01-27T17:13:07"/>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x v="2499"/>
    <d v="2012-12-31T12:00:00"/>
    <x v="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2:32:55"/>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x v="2501"/>
    <d v="2015-09-27T12:38:24"/>
    <x v="0"/>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x v="2502"/>
    <d v="2014-09-21T13:48:38"/>
    <x v="3"/>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15:06:00"/>
    <x v="2"/>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4T19:22:14"/>
    <x v="3"/>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3T18:20:16"/>
    <x v="0"/>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x v="2506"/>
    <d v="2015-10-03T15:00:00"/>
    <x v="0"/>
  </r>
  <r>
    <n v="2507"/>
    <s v="Help Cafe Talavera get a New Kitchen!"/>
    <s v="Unique dishes for a unique city!."/>
    <n v="42850"/>
    <n v="0"/>
    <x v="2"/>
    <x v="0"/>
    <s v="USD"/>
    <n v="1431308704"/>
    <n v="1428716704"/>
    <b v="0"/>
    <n v="0"/>
    <b v="0"/>
    <s v="food/restaurants"/>
    <n v="0"/>
    <e v="#DIV/0!"/>
    <x v="7"/>
    <s v="restaurants"/>
    <x v="2507"/>
    <d v="2015-05-10T19:45:04"/>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16:50:34"/>
    <x v="3"/>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x v="2509"/>
    <d v="2015-04-20T12:25:49"/>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x v="2510"/>
    <d v="2015-05-14T17:56:12"/>
    <x v="0"/>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04:43:33"/>
    <x v="2"/>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15:02:41"/>
    <x v="3"/>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5T18:09:49"/>
    <x v="2"/>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x v="2514"/>
    <d v="2014-08-20T03:21:17"/>
    <x v="3"/>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x v="2515"/>
    <d v="2015-02-22T14:09:13"/>
    <x v="0"/>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0:40:52"/>
    <x v="3"/>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x v="2517"/>
    <d v="2015-03-19T12:15:30"/>
    <x v="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1:20:28"/>
    <x v="3"/>
  </r>
  <r>
    <n v="2519"/>
    <s v="Kelli's Kitchen"/>
    <s v="Better than your mom's, better than Cracker Barrel, only at Kelli's Kitchen (all from scratch)."/>
    <n v="150000"/>
    <n v="65"/>
    <x v="2"/>
    <x v="0"/>
    <s v="USD"/>
    <n v="1405741404"/>
    <n v="1403149404"/>
    <b v="0"/>
    <n v="4"/>
    <b v="0"/>
    <s v="food/restaurants"/>
    <n v="4.3333333333333335E-2"/>
    <n v="16.25"/>
    <x v="7"/>
    <s v="restaurants"/>
    <x v="2519"/>
    <d v="2014-07-18T21:43:24"/>
    <x v="3"/>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3:21:00"/>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x v="2521"/>
    <d v="2015-10-13T17:13:41"/>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22"/>
    <d v="2016-04-22T08:52:00"/>
    <x v="2"/>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x v="2523"/>
    <d v="2014-11-17T18:24:52"/>
    <x v="3"/>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0T22:30:00"/>
    <x v="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14:16:11"/>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7T22:59:00"/>
    <x v="3"/>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7T21:59:00"/>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05:00:00"/>
    <x v="0"/>
  </r>
  <r>
    <n v="2529"/>
    <s v="UrbanArias is DC's Contemporary Opera Company"/>
    <s v="Opera. Short. New."/>
    <n v="6000"/>
    <n v="6257"/>
    <x v="0"/>
    <x v="0"/>
    <s v="USD"/>
    <n v="1332636975"/>
    <n v="1328752575"/>
    <b v="0"/>
    <n v="76"/>
    <b v="1"/>
    <s v="music/classical music"/>
    <n v="104.28333333333333"/>
    <n v="82.328947368421055"/>
    <x v="4"/>
    <s v="classical music"/>
    <x v="2529"/>
    <d v="2012-03-24T18:56:15"/>
    <x v="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30"/>
    <d v="2015-04-19T22:50:00"/>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4T21:59:00"/>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14:22:46"/>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2: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0:00:00"/>
    <x v="8"/>
  </r>
  <r>
    <n v="2535"/>
    <s v="Mark Hayes Requiem Recording"/>
    <s v="Mark Hayes: Requiem Recording"/>
    <n v="20000"/>
    <n v="20755"/>
    <x v="0"/>
    <x v="0"/>
    <s v="USD"/>
    <n v="1417463945"/>
    <n v="1414781945"/>
    <b v="0"/>
    <n v="78"/>
    <b v="1"/>
    <s v="music/classical music"/>
    <n v="103.77499999999999"/>
    <n v="266.08974358974359"/>
    <x v="4"/>
    <s v="classical music"/>
    <x v="2535"/>
    <d v="2014-12-01T13:59:05"/>
    <x v="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29T20:32:46"/>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09:34:15"/>
    <x v="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x v="2538"/>
    <d v="2013-02-23T22:59:00"/>
    <x v="4"/>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x v="2539"/>
    <d v="2015-02-02T15:39:12"/>
    <x v="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0:12:01"/>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x v="2541"/>
    <d v="2013-09-26T04:46:58"/>
    <x v="4"/>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09-30T21:59:00"/>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x v="2543"/>
    <d v="2011-01-01T21:00:00"/>
    <x v="7"/>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06:29:29"/>
    <x v="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x v="2545"/>
    <d v="2015-02-26T18:30:0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4T23:00:00"/>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1:33:23"/>
    <x v="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29T22:27:00"/>
    <x v="2"/>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1:00:00"/>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7T21:59:00"/>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x v="2551"/>
    <d v="2012-03-21T14:48:00"/>
    <x v="5"/>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x v="2552"/>
    <d v="2017-03-05T13:26:21"/>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x v="2553"/>
    <d v="2012-09-20T22:46:47"/>
    <x v="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5-31T21:59:0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x v="2555"/>
    <d v="2012-05-28T09:43:13"/>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17:47:37"/>
    <x v="5"/>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1:53:06"/>
    <x v="3"/>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07:59:00"/>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3:37:00"/>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x v="2560"/>
    <d v="2015-03-06T16:49:34"/>
    <x v="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06:41:29"/>
    <x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x v="2562"/>
    <d v="2016-10-11T06:35:39"/>
    <x v="2"/>
  </r>
  <r>
    <n v="2563"/>
    <s v="Phoenix Pearl Boba Tea Truck (Canceled)"/>
    <s v="Michigan based bubble tea and specialty ice cream food truck"/>
    <n v="20000"/>
    <n v="0"/>
    <x v="1"/>
    <x v="0"/>
    <s v="USD"/>
    <n v="1438226451"/>
    <n v="1433042451"/>
    <b v="0"/>
    <n v="0"/>
    <b v="0"/>
    <s v="food/food trucks"/>
    <n v="0"/>
    <e v="#DIV/0!"/>
    <x v="7"/>
    <s v="food trucks"/>
    <x v="2563"/>
    <d v="2015-07-29T21:20:51"/>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7-31T18:58:19"/>
    <x v="3"/>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14:50:00"/>
    <x v="2"/>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17:32:28"/>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x v="2567"/>
    <d v="2015-04-23T15:05:38"/>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x v="2568"/>
    <d v="2016-09-01T09:59:54"/>
    <x v="2"/>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x v="2569"/>
    <d v="2015-09-16T20:31:52"/>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s v="food trucks"/>
    <x v="2570"/>
    <d v="2017-02-08T15:40:35"/>
    <x v="1"/>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x v="2571"/>
    <d v="2016-05-19T02:12:01"/>
    <x v="2"/>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2T20:51:57"/>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08:12:29"/>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3:49:05"/>
    <x v="2"/>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1T20:36:34"/>
    <x v="3"/>
  </r>
  <r>
    <n v="2576"/>
    <s v="2 Go Fast Food (Canceled)"/>
    <s v="A New Twist with an American and Philippine fast food Mobile Trailer."/>
    <n v="10000"/>
    <n v="0"/>
    <x v="1"/>
    <x v="0"/>
    <s v="USD"/>
    <n v="1428707647"/>
    <n v="1424823247"/>
    <b v="0"/>
    <n v="0"/>
    <b v="0"/>
    <s v="food/food trucks"/>
    <n v="0"/>
    <e v="#DIV/0!"/>
    <x v="7"/>
    <s v="food trucks"/>
    <x v="2576"/>
    <d v="2015-04-10T17:14:07"/>
    <x v="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3:41:37"/>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1:00:00"/>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x v="2579"/>
    <d v="2014-09-15T13:55:03"/>
    <x v="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x v="2580"/>
    <d v="2015-05-15T21:00:00"/>
    <x v="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x v="2581"/>
    <d v="2015-11-16T10:04:58"/>
    <x v="0"/>
  </r>
  <r>
    <n v="2582"/>
    <s v="Drunken Wings"/>
    <s v="The place where chicken meets liquor for the first time!"/>
    <n v="90000"/>
    <n v="1"/>
    <x v="2"/>
    <x v="0"/>
    <s v="USD"/>
    <n v="1477784634"/>
    <n v="1475192634"/>
    <b v="0"/>
    <n v="1"/>
    <b v="0"/>
    <s v="food/food trucks"/>
    <n v="1.1111111111111111E-3"/>
    <n v="1"/>
    <x v="7"/>
    <s v="food trucks"/>
    <x v="2582"/>
    <d v="2016-10-29T17:43:54"/>
    <x v="2"/>
  </r>
  <r>
    <n v="2583"/>
    <s v="Crazy Daisy Food Truck"/>
    <s v="Crazy Daisy will become the newest member of the food truck distributors in Kansas City, Missouri."/>
    <n v="1000"/>
    <n v="5"/>
    <x v="2"/>
    <x v="0"/>
    <s v="USD"/>
    <n v="1426526880"/>
    <n v="1421346480"/>
    <b v="0"/>
    <n v="5"/>
    <b v="0"/>
    <s v="food/food trucks"/>
    <n v="0.5"/>
    <n v="1"/>
    <x v="7"/>
    <s v="food trucks"/>
    <x v="2583"/>
    <d v="2015-03-16T11:28:00"/>
    <x v="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4T22:09:29"/>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x v="2585"/>
    <d v="2014-07-05T17:07:12"/>
    <x v="3"/>
  </r>
  <r>
    <n v="2586"/>
    <s v="Inspire Healthy Eating"/>
    <s v="I would like to bring fresh salad and food to the streets of London at a reasonable price."/>
    <n v="3000"/>
    <n v="5"/>
    <x v="2"/>
    <x v="1"/>
    <s v="GBP"/>
    <n v="1451030136"/>
    <n v="1448438136"/>
    <b v="0"/>
    <n v="1"/>
    <b v="0"/>
    <s v="food/food trucks"/>
    <n v="0.16666666666666669"/>
    <n v="5"/>
    <x v="7"/>
    <s v="food trucks"/>
    <x v="2586"/>
    <d v="2015-12-25T01:55:36"/>
    <x v="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x v="2587"/>
    <d v="2015-12-30T10:12:33"/>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x v="2588"/>
    <d v="2015-03-31T07:14:00"/>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x v="2589"/>
    <d v="2016-03-23T05:52:07"/>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08:08:17"/>
    <x v="2"/>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x v="2591"/>
    <d v="2016-03-13T14:45:24"/>
    <x v="2"/>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x v="2592"/>
    <d v="2014-10-05T13:13:41"/>
    <x v="3"/>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14:17:06"/>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x v="2594"/>
    <d v="2014-08-07T17:13:48"/>
    <x v="3"/>
  </r>
  <r>
    <n v="2595"/>
    <s v="Food Truck for Little Fox Bakery"/>
    <s v="Looking to put the best baked goods in Bowling Green on wheels"/>
    <n v="15000"/>
    <n v="1825"/>
    <x v="2"/>
    <x v="0"/>
    <s v="USD"/>
    <n v="1487915500"/>
    <n v="1485323500"/>
    <b v="0"/>
    <n v="19"/>
    <b v="0"/>
    <s v="food/food trucks"/>
    <n v="12.166666666666668"/>
    <n v="96.05263157894737"/>
    <x v="7"/>
    <s v="food trucks"/>
    <x v="2595"/>
    <d v="2017-02-23T23:51:40"/>
    <x v="1"/>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x v="2596"/>
    <d v="2014-08-07T09:56:49"/>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x v="2597"/>
    <d v="2016-06-19T02:11:57"/>
    <x v="2"/>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8"/>
    <d v="2015-09-23T14:10:01"/>
    <x v="0"/>
  </r>
  <r>
    <n v="2599"/>
    <s v="Empty Ramekins Catering Group"/>
    <s v="The Empty Ramekins Catering Group is looking for your help to start up in Miami Florida!!!!"/>
    <n v="9041"/>
    <n v="90"/>
    <x v="2"/>
    <x v="0"/>
    <s v="USD"/>
    <n v="1407089147"/>
    <n v="1403201147"/>
    <b v="0"/>
    <n v="5"/>
    <b v="0"/>
    <s v="food/food trucks"/>
    <n v="0.99546510341776351"/>
    <n v="18"/>
    <x v="7"/>
    <s v="food trucks"/>
    <x v="2599"/>
    <d v="2014-08-03T12:05:47"/>
    <x v="3"/>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x v="2600"/>
    <d v="2016-03-25T14:36:40"/>
    <x v="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x v="2601"/>
    <d v="2012-09-12T21:59:00"/>
    <x v="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x v="2602"/>
    <d v="2014-11-12T15:20:00"/>
    <x v="3"/>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15:54:14"/>
    <x v="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8T19:13:43"/>
    <x v="5"/>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x v="2605"/>
    <d v="2016-06-17T06:59:50"/>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1:06:22"/>
    <x v="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1T20:00:0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x v="2608"/>
    <d v="2017-03-14T18:00:00"/>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x v="2609"/>
    <d v="2012-07-14T23:42:31"/>
    <x v="5"/>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x v="2610"/>
    <d v="2016-08-22T00:59:00"/>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x v="2611"/>
    <d v="2017-01-02T16:59:00"/>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8T21:26:10"/>
    <x v="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x v="2613"/>
    <d v="2012-09-21T13:38:14"/>
    <x v="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29T23:00:00"/>
    <x v="3"/>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06:00:00"/>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x v="2616"/>
    <d v="2015-08-25T17:52:09"/>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x v="2617"/>
    <d v="2014-10-20T14:59:11"/>
    <x v="3"/>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14:01:01"/>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x v="2619"/>
    <d v="2015-10-23T05:00:00"/>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x v="2620"/>
    <d v="2015-10-10T19:00:0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x v="2621"/>
    <d v="2015-05-21T11:56:28"/>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x v="2622"/>
    <d v="2016-12-30T11:50:16"/>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0:09:26"/>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x v="2624"/>
    <d v="2012-09-13T04:07:02"/>
    <x v="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14:26:48"/>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09:04:29"/>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x v="2627"/>
    <d v="2015-11-26T14:54:21"/>
    <x v="0"/>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x v="2628"/>
    <d v="2014-11-30T17:11:07"/>
    <x v="3"/>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06:55:22"/>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04:00:00"/>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29T22:03:47"/>
    <x v="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8T19:28:59"/>
    <x v="2"/>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x v="2633"/>
    <d v="2014-02-27T17:00:00"/>
    <x v="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09:45:21"/>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5"/>
    <d v="2015-03-09T15:49:21"/>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5T19:00:00"/>
    <x v="2"/>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x v="2637"/>
    <d v="2016-10-12T07:11:15"/>
    <x v="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15:54:55"/>
    <x v="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14:45:48"/>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7T21:51:14"/>
    <x v="0"/>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14:09:00"/>
    <x v="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0:57:00"/>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x v="2643"/>
    <d v="2016-12-21T01:59:00"/>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x v="2644"/>
    <d v="2017-03-10T13:00:35"/>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x v="2645"/>
    <d v="2014-11-08T15:13:23"/>
    <x v="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x v="2646"/>
    <d v="2015-09-09T01:31:09"/>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x v="2647"/>
    <d v="2015-08-14T00:16:59"/>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x v="2648"/>
    <d v="2016-03-09T11:09:20"/>
    <x v="2"/>
  </r>
  <r>
    <n v="2649"/>
    <s v="The Mission - Please Check Back Soon (Canceled)"/>
    <s v="They have launched a Kickstarter."/>
    <n v="125000"/>
    <n v="124"/>
    <x v="1"/>
    <x v="0"/>
    <s v="USD"/>
    <n v="1454370941"/>
    <n v="1449186941"/>
    <b v="0"/>
    <n v="3"/>
    <b v="0"/>
    <s v="technology/space exploration"/>
    <n v="9.920000000000001E-2"/>
    <n v="41.333333333333336"/>
    <x v="2"/>
    <s v="space exploration"/>
    <x v="2649"/>
    <d v="2016-02-01T17:55:41"/>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x v="2650"/>
    <d v="2016-12-21T08:59:03"/>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x v="2651"/>
    <d v="2015-12-17T13:20:09"/>
    <x v="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x v="2652"/>
    <d v="2014-12-09T21:48:45"/>
    <x v="3"/>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x v="2653"/>
    <d v="2014-06-12T22:00:00"/>
    <x v="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x v="2654"/>
    <d v="2015-04-21T07:25:26"/>
    <x v="0"/>
  </r>
  <r>
    <n v="2655"/>
    <s v="Balloons (Canceled)"/>
    <s v="Thank you for your support!"/>
    <n v="15000"/>
    <n v="3155"/>
    <x v="1"/>
    <x v="0"/>
    <s v="USD"/>
    <n v="1455048000"/>
    <n v="1452631647"/>
    <b v="0"/>
    <n v="43"/>
    <b v="0"/>
    <s v="technology/space exploration"/>
    <n v="21.033333333333335"/>
    <n v="73.372093023255815"/>
    <x v="2"/>
    <s v="space exploration"/>
    <x v="2655"/>
    <d v="2016-02-09T14:00:00"/>
    <x v="2"/>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x v="2656"/>
    <d v="2017-03-12T13:00:00"/>
    <x v="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x v="2657"/>
    <d v="2016-08-02T19:30:00"/>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x v="2658"/>
    <d v="2016-07-30T15:13:14"/>
    <x v="2"/>
  </r>
  <r>
    <n v="2659"/>
    <s v="test (Canceled)"/>
    <s v="test"/>
    <n v="49000"/>
    <n v="1333"/>
    <x v="1"/>
    <x v="0"/>
    <s v="USD"/>
    <n v="1429321210"/>
    <n v="1426729210"/>
    <b v="0"/>
    <n v="10"/>
    <b v="0"/>
    <s v="technology/space exploration"/>
    <n v="2.7204081632653061"/>
    <n v="133.30000000000001"/>
    <x v="2"/>
    <s v="space exploration"/>
    <x v="2659"/>
    <d v="2015-04-17T19:40:10"/>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x v="2660"/>
    <d v="2015-11-24T12:06:58"/>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17:00:10"/>
    <x v="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1:55:13"/>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x v="2663"/>
    <d v="2015-09-04T09:00:00"/>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0:59:0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15:29:3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x v="2666"/>
    <d v="2015-09-25T15:00:0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16:13:36"/>
    <x v="2"/>
  </r>
  <r>
    <n v="2668"/>
    <s v="UOttawa Makermobile"/>
    <s v="Creativity on the go! |_x000a_CrÃ©ativitÃ© en mouvement !"/>
    <n v="1000"/>
    <n v="1707"/>
    <x v="0"/>
    <x v="5"/>
    <s v="CAD"/>
    <n v="1447079520"/>
    <n v="1443449265"/>
    <b v="0"/>
    <n v="28"/>
    <b v="1"/>
    <s v="technology/makerspaces"/>
    <n v="170.70000000000002"/>
    <n v="60.964285714285715"/>
    <x v="2"/>
    <s v="makerspaces"/>
    <x v="2668"/>
    <d v="2015-11-09T08:32:00"/>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09T18:51:36"/>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x v="2670"/>
    <d v="2014-07-28T18:29:40"/>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x v="2671"/>
    <d v="2014-12-19T13:38:00"/>
    <x v="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x v="2672"/>
    <d v="2015-12-28T00:00:00"/>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x v="2673"/>
    <d v="2014-10-29T16:45:00"/>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x v="2674"/>
    <d v="2016-07-04T22:59:00"/>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x v="2675"/>
    <d v="2014-11-10T15:34:49"/>
    <x v="3"/>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x v="2676"/>
    <d v="2016-05-22T08:59:34"/>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x v="2677"/>
    <d v="2014-07-02T18:42:23"/>
    <x v="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x v="2678"/>
    <d v="2015-09-24T13:09:25"/>
    <x v="0"/>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x v="2679"/>
    <d v="2015-02-27T18:01:34"/>
    <x v="0"/>
  </r>
  <r>
    <n v="2680"/>
    <s v="iHeart Pillow"/>
    <s v="iHeartPillow, Connecting loved ones"/>
    <n v="32000"/>
    <n v="276"/>
    <x v="2"/>
    <x v="3"/>
    <s v="EUR"/>
    <n v="1459915491"/>
    <n v="1457327091"/>
    <b v="0"/>
    <n v="4"/>
    <b v="0"/>
    <s v="technology/makerspaces"/>
    <n v="0.86250000000000004"/>
    <n v="69"/>
    <x v="2"/>
    <s v="makerspaces"/>
    <x v="2680"/>
    <d v="2016-04-05T22:04:51"/>
    <x v="2"/>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x v="2681"/>
    <d v="2014-07-10T15:29:10"/>
    <x v="3"/>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x v="2682"/>
    <d v="2014-11-21T23:59:00"/>
    <x v="3"/>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x v="2683"/>
    <d v="2015-03-01T12:07:20"/>
    <x v="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x v="2684"/>
    <d v="2014-08-09T15:57:05"/>
    <x v="3"/>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x v="2685"/>
    <d v="2015-04-27T09:42:10"/>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17:23:43"/>
    <x v="3"/>
  </r>
  <r>
    <n v="2687"/>
    <s v="Munch Wagon"/>
    <s v="Your American Pizzas, Wings, Stuffed Gouda Burger, Sweet &amp; Russet Potato Fries served on a food Truck!!"/>
    <n v="15000"/>
    <n v="0"/>
    <x v="2"/>
    <x v="0"/>
    <s v="USD"/>
    <n v="1435591318"/>
    <n v="1432999318"/>
    <b v="0"/>
    <n v="0"/>
    <b v="0"/>
    <s v="food/food trucks"/>
    <n v="0"/>
    <e v="#DIV/0!"/>
    <x v="7"/>
    <s v="food trucks"/>
    <x v="2687"/>
    <d v="2015-06-29T09:21:58"/>
    <x v="0"/>
  </r>
  <r>
    <n v="2688"/>
    <s v="Mac N Cheez Food Truck"/>
    <s v="The amazing gourmet Mac N Cheez Food Truck Campaigne!"/>
    <n v="50000"/>
    <n v="74"/>
    <x v="2"/>
    <x v="0"/>
    <s v="USD"/>
    <n v="1424746800"/>
    <n v="1422067870"/>
    <b v="0"/>
    <n v="14"/>
    <b v="0"/>
    <s v="food/food trucks"/>
    <n v="0.14799999999999999"/>
    <n v="5.2857142857142856"/>
    <x v="7"/>
    <s v="food trucks"/>
    <x v="2688"/>
    <d v="2015-02-23T21:00:00"/>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x v="2689"/>
    <d v="2016-07-30T17:04:50"/>
    <x v="2"/>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x v="2690"/>
    <d v="2015-06-02T20:31:16"/>
    <x v="0"/>
  </r>
  <r>
    <n v="2691"/>
    <s v="Cook"/>
    <s v="A Great New local Food Truck serving up ethnic fusion inspired eats in Ottawa."/>
    <n v="65000"/>
    <n v="35"/>
    <x v="2"/>
    <x v="5"/>
    <s v="CAD"/>
    <n v="1431278557"/>
    <n v="1427390557"/>
    <b v="0"/>
    <n v="2"/>
    <b v="0"/>
    <s v="food/food trucks"/>
    <n v="5.3846153846153842E-2"/>
    <n v="17.5"/>
    <x v="7"/>
    <s v="food trucks"/>
    <x v="2691"/>
    <d v="2015-05-10T11:22:37"/>
    <x v="0"/>
  </r>
  <r>
    <n v="2692"/>
    <s v="&quot;Sami j's Food Truck&quot;"/>
    <s v="Our food truck will bring you -_x000a_                       Fast, Fresh, Food -_x000a_                            Throughout the Omaha area"/>
    <n v="3500"/>
    <n v="25"/>
    <x v="2"/>
    <x v="0"/>
    <s v="USD"/>
    <n v="1427266860"/>
    <n v="1424678460"/>
    <b v="0"/>
    <n v="1"/>
    <b v="0"/>
    <s v="food/food trucks"/>
    <n v="0.7142857142857143"/>
    <n v="25"/>
    <x v="7"/>
    <s v="food trucks"/>
    <x v="2692"/>
    <d v="2015-03-25T01:01:00"/>
    <x v="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x v="2693"/>
    <d v="2014-08-12T21:19:26"/>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x v="2694"/>
    <d v="2014-09-25T21:22:19"/>
    <x v="3"/>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x v="2695"/>
    <d v="2015-04-13T21:21:58"/>
    <x v="0"/>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x v="2696"/>
    <d v="2014-12-25T14:16:00"/>
    <x v="3"/>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x v="2697"/>
    <d v="2015-08-02T16:00:00"/>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x v="2698"/>
    <d v="2014-06-27T15:33:28"/>
    <x v="3"/>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15:31:03"/>
    <x v="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x v="2700"/>
    <d v="2014-09-18T14:59:32"/>
    <x v="3"/>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x v="2701"/>
    <d v="2017-04-07T11:35:34"/>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x v="2702"/>
    <d v="2017-04-05T12:14:37"/>
    <x v="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09:33:50"/>
    <x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x v="2704"/>
    <d v="2017-04-05T13:41:54"/>
    <x v="1"/>
  </r>
  <r>
    <n v="2705"/>
    <s v="Fischer Theatre Marquee"/>
    <s v="Help light the lights at the historic Fischer Theatre in Danville, IL."/>
    <n v="16500"/>
    <n v="1739"/>
    <x v="3"/>
    <x v="0"/>
    <s v="USD"/>
    <n v="1490389158"/>
    <n v="1486504758"/>
    <b v="0"/>
    <n v="8"/>
    <b v="0"/>
    <s v="theater/spaces"/>
    <n v="10.539393939393939"/>
    <n v="217.375"/>
    <x v="1"/>
    <s v="spaces"/>
    <x v="2705"/>
    <d v="2017-03-24T14:59:18"/>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x v="2706"/>
    <d v="2014-10-16T00:59:00"/>
    <x v="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x v="2707"/>
    <d v="2013-05-27T00:59:00"/>
    <x v="4"/>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0:45:26"/>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x v="2709"/>
    <d v="2016-10-03T21:59:00"/>
    <x v="2"/>
  </r>
  <r>
    <n v="2710"/>
    <s v="House of Yes"/>
    <s v="Building Brooklyn's own creative venue for circus, theater and events of all types."/>
    <n v="60000"/>
    <n v="92340.21"/>
    <x v="0"/>
    <x v="0"/>
    <s v="USD"/>
    <n v="1407549600"/>
    <n v="1404797428"/>
    <b v="1"/>
    <n v="1088"/>
    <b v="1"/>
    <s v="theater/spaces"/>
    <n v="153.90035000000003"/>
    <n v="84.871516544117654"/>
    <x v="1"/>
    <s v="spaces"/>
    <x v="2710"/>
    <d v="2014-08-08T20:00:00"/>
    <x v="3"/>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16:01:00"/>
    <x v="3"/>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2:00:00"/>
    <x v="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09:41:24"/>
    <x v="0"/>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17:00:00"/>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x v="2715"/>
    <d v="2016-02-21T03:33:48"/>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1:59:53"/>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16:57:29"/>
    <x v="3"/>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17:00:00"/>
    <x v="2"/>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17:44:54"/>
    <x v="2"/>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06:10:53"/>
    <x v="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3:00:00"/>
    <x v="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x v="2722"/>
    <d v="2017-01-29T14:34:13"/>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15:08:08"/>
    <x v="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x v="2724"/>
    <d v="2015-08-15T01:50:59"/>
    <x v="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x v="2725"/>
    <d v="2017-03-01T11:52:15"/>
    <x v="1"/>
  </r>
  <r>
    <n v="2726"/>
    <s v="Krimston TWO - Dual SIM case for iPhone"/>
    <s v="Krimston TWO: iPhone Dual SIM Case"/>
    <n v="100000"/>
    <n v="105745"/>
    <x v="0"/>
    <x v="0"/>
    <s v="USD"/>
    <n v="1461333311"/>
    <n v="1458741311"/>
    <b v="0"/>
    <n v="404"/>
    <b v="1"/>
    <s v="technology/hardware"/>
    <n v="105.745"/>
    <n v="261.74504950495049"/>
    <x v="2"/>
    <s v="hardware"/>
    <x v="2726"/>
    <d v="2016-04-22T07:55:11"/>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x v="2727"/>
    <d v="2015-08-07T10:14:23"/>
    <x v="0"/>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x v="2728"/>
    <d v="2015-12-30T08:23:54"/>
    <x v="0"/>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4-30T23:46:37"/>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06:59:35"/>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7T22:00:00"/>
    <x v="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7T18:00:00"/>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09T23:32:54"/>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4"/>
    <d v="2016-10-13T15:59:00"/>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x v="2735"/>
    <d v="2013-03-13T14:00:00"/>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x v="2736"/>
    <d v="2014-04-23T09:59:33"/>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x v="2737"/>
    <d v="2014-01-15T13:00:00"/>
    <x v="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5T21:26:44"/>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x v="2739"/>
    <d v="2014-05-05T15:18:37"/>
    <x v="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17:45:52"/>
    <x v="0"/>
  </r>
  <r>
    <n v="2741"/>
    <s v="Mrs. Brown and Her Lost Puppy."/>
    <s v="Help me publish my 1st children's book as an aspiring author!"/>
    <n v="8000"/>
    <n v="35"/>
    <x v="2"/>
    <x v="0"/>
    <s v="USD"/>
    <n v="1413770820"/>
    <n v="1412005602"/>
    <b v="0"/>
    <n v="4"/>
    <b v="0"/>
    <s v="publishing/children's books"/>
    <n v="0.43750000000000006"/>
    <n v="8.75"/>
    <x v="3"/>
    <s v="children's books"/>
    <x v="2741"/>
    <d v="2014-10-19T20:07:00"/>
    <x v="3"/>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x v="2742"/>
    <d v="2012-05-15T11:16:27"/>
    <x v="5"/>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1:53:27"/>
    <x v="2"/>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x v="2744"/>
    <d v="2012-02-28T19:29:58"/>
    <x v="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x v="2745"/>
    <d v="2012-07-14T17:42:48"/>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x v="2746"/>
    <d v="2014-08-29T12:45:11"/>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x v="2747"/>
    <d v="2012-06-15T21:10:00"/>
    <x v="5"/>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x v="2748"/>
    <d v="2016-09-02T11:03:22"/>
    <x v="2"/>
  </r>
  <r>
    <n v="2749"/>
    <s v="A Tree is a Tree, no matter what you see.  CHILDREN'S BOOK"/>
    <s v="Self-publishing my children's book."/>
    <n v="10000"/>
    <n v="110"/>
    <x v="2"/>
    <x v="0"/>
    <s v="USD"/>
    <n v="1428171037"/>
    <n v="1425582637"/>
    <b v="0"/>
    <n v="2"/>
    <b v="0"/>
    <s v="publishing/children's books"/>
    <n v="1.0999999999999999"/>
    <n v="55"/>
    <x v="3"/>
    <s v="children's books"/>
    <x v="2749"/>
    <d v="2015-04-04T12:10:37"/>
    <x v="0"/>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14:00:00"/>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15:17:22"/>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x v="2752"/>
    <d v="2011-12-18T12:21:44"/>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15:37:03"/>
    <x v="5"/>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09:15:51"/>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5"/>
    <d v="2015-04-08T12:58:47"/>
    <x v="0"/>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x v="2756"/>
    <d v="2014-01-11T15:36:41"/>
    <x v="4"/>
  </r>
  <r>
    <n v="2757"/>
    <s v="C is for Crooked"/>
    <s v="A children's letter book that Lampoons Hillary Clinton"/>
    <n v="1500"/>
    <n v="10"/>
    <x v="2"/>
    <x v="0"/>
    <s v="USD"/>
    <n v="1470498332"/>
    <n v="1469202332"/>
    <b v="0"/>
    <n v="2"/>
    <b v="0"/>
    <s v="publishing/children's books"/>
    <n v="0.66666666666666674"/>
    <n v="5"/>
    <x v="3"/>
    <s v="children's books"/>
    <x v="2757"/>
    <d v="2016-08-06T09:45:32"/>
    <x v="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x v="2758"/>
    <d v="2016-10-10T04:36:23"/>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x v="2759"/>
    <d v="2016-07-16T02:47:46"/>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05:04:18"/>
    <x v="4"/>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x v="2761"/>
    <d v="2013-01-02T19:31:33"/>
    <x v="5"/>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x v="2762"/>
    <d v="2012-03-18T17:53:15"/>
    <x v="5"/>
  </r>
  <r>
    <n v="2763"/>
    <s v="My Christmas Star"/>
    <s v="How Santa finds childrens homes without getting lost by following certain stars."/>
    <n v="39400"/>
    <n v="90"/>
    <x v="2"/>
    <x v="0"/>
    <s v="USD"/>
    <n v="1369403684"/>
    <n v="1365515684"/>
    <b v="0"/>
    <n v="3"/>
    <b v="0"/>
    <s v="publishing/children's books"/>
    <n v="0.22842639593908631"/>
    <n v="30"/>
    <x v="3"/>
    <s v="children's books"/>
    <x v="2763"/>
    <d v="2013-05-24T07:54:44"/>
    <x v="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x v="2764"/>
    <d v="2012-05-30T13:00:00"/>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07:53:48"/>
    <x v="5"/>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0:01:58"/>
    <x v="6"/>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x v="2767"/>
    <d v="2015-08-16T17:00:50"/>
    <x v="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x v="2768"/>
    <d v="2012-03-29T07:45:23"/>
    <x v="5"/>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x v="2769"/>
    <d v="2014-06-05T13:49:50"/>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x v="2770"/>
    <d v="2014-03-18T09:55:30"/>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1:00:00"/>
    <x v="5"/>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14:51:34"/>
    <x v="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x v="2773"/>
    <d v="2016-04-24T14:45:21"/>
    <x v="2"/>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x v="2774"/>
    <d v="2013-03-07T21:02:08"/>
    <x v="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5T18:19:14"/>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x v="2776"/>
    <d v="2015-06-12T01:07:56"/>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x v="2777"/>
    <d v="2015-07-17T10:03:24"/>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x v="2778"/>
    <d v="2014-08-25T17:28:26"/>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x v="2779"/>
    <d v="2015-11-22T09:03:41"/>
    <x v="0"/>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04:44:48"/>
    <x v="1"/>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1:00:00"/>
    <x v="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82"/>
    <d v="2015-02-16T22:59:00"/>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06:50:46"/>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2:54:03"/>
    <x v="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x v="2785"/>
    <d v="2016-08-05T15:00:00"/>
    <x v="2"/>
  </r>
  <r>
    <n v="2786"/>
    <s v="Fierce"/>
    <s v="A heart-melting farce about sex, art and the lovelorn lay-abouts of London-town."/>
    <n v="2500"/>
    <n v="2946"/>
    <x v="0"/>
    <x v="1"/>
    <s v="GBP"/>
    <n v="1404913180"/>
    <n v="1403703580"/>
    <b v="0"/>
    <n v="74"/>
    <b v="1"/>
    <s v="theater/plays"/>
    <n v="117.83999999999999"/>
    <n v="39.810810810810814"/>
    <x v="1"/>
    <s v="plays"/>
    <x v="2786"/>
    <d v="2014-07-09T07:39:40"/>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x v="2787"/>
    <d v="2014-07-17T22:45:52"/>
    <x v="3"/>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0:50:43"/>
    <x v="2"/>
  </r>
  <r>
    <n v="2789"/>
    <s v="The Adventurers Club"/>
    <s v="BNT's Biggest Adventure So Far: Our 2015 full length production!"/>
    <n v="3000"/>
    <n v="3035"/>
    <x v="0"/>
    <x v="0"/>
    <s v="USD"/>
    <n v="1426132800"/>
    <n v="1424477934"/>
    <b v="0"/>
    <n v="24"/>
    <b v="1"/>
    <s v="theater/plays"/>
    <n v="101.16666666666667"/>
    <n v="126.45833333333333"/>
    <x v="1"/>
    <s v="plays"/>
    <x v="2789"/>
    <d v="2015-03-11T22:00:00"/>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x v="2790"/>
    <d v="2015-02-11T16:31:43"/>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8T22:00:00"/>
    <x v="2"/>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1T23:32:39"/>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04:03:25"/>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3:00:00"/>
    <x v="2"/>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17:00:00"/>
    <x v="3"/>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06:40:28"/>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x v="2797"/>
    <d v="2014-07-08T16:34:00"/>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0:00:00"/>
    <x v="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x v="2799"/>
    <d v="2016-06-17T10:00:00"/>
    <x v="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07:16:06"/>
    <x v="3"/>
  </r>
  <r>
    <n v="2801"/>
    <s v="A Dream Play"/>
    <s v="Arise Theatre Company's production of August Strindberg's expressionist masterpiece 'A Dream Play'."/>
    <n v="500"/>
    <n v="666"/>
    <x v="0"/>
    <x v="2"/>
    <s v="AUD"/>
    <n v="1412938800"/>
    <n v="1411019409"/>
    <b v="0"/>
    <n v="13"/>
    <b v="1"/>
    <s v="theater/plays"/>
    <n v="133.20000000000002"/>
    <n v="51.230769230769234"/>
    <x v="1"/>
    <s v="plays"/>
    <x v="2801"/>
    <d v="2014-10-10T05:00:00"/>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09:31:47"/>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x v="2803"/>
    <d v="2015-07-15T18:00:00"/>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04:53:10"/>
    <x v="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06:07:53"/>
    <x v="0"/>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05:00:00"/>
    <x v="0"/>
  </r>
  <r>
    <n v="2807"/>
    <s v="The Commission Theatre Co."/>
    <s v="Bringing Shakespeare back to the Playwrights"/>
    <n v="5000"/>
    <n v="6300"/>
    <x v="0"/>
    <x v="0"/>
    <s v="USD"/>
    <n v="1435611438"/>
    <n v="1433019438"/>
    <b v="0"/>
    <n v="93"/>
    <b v="1"/>
    <s v="theater/plays"/>
    <n v="126"/>
    <n v="67.741935483870961"/>
    <x v="1"/>
    <s v="plays"/>
    <x v="2807"/>
    <d v="2015-06-29T14:57:18"/>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x v="2808"/>
    <d v="2015-08-22T14:18:55"/>
    <x v="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08:39:00"/>
    <x v="2"/>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x v="2810"/>
    <d v="2014-05-31T21:59:00"/>
    <x v="3"/>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x v="2811"/>
    <d v="2015-02-23T05:55:03"/>
    <x v="0"/>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5T22:00:00"/>
    <x v="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1:49:21"/>
    <x v="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x v="2814"/>
    <d v="2015-05-09T03:35:15"/>
    <x v="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2:38:29"/>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0:00:00"/>
    <x v="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7"/>
    <d v="2015-02-28T09:14:22"/>
    <x v="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08:21:26"/>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x v="2819"/>
    <d v="2015-06-14T06:36:49"/>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5T18:00:00"/>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21"/>
    <d v="2014-09-23T16:08:55"/>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22"/>
    <d v="2015-03-27T09:24:52"/>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16:59:00"/>
    <x v="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2T19:43:0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3:01:26"/>
    <x v="0"/>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1:00:0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0:30:00"/>
    <x v="2"/>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x v="2828"/>
    <d v="2015-10-02T17:00:00"/>
    <x v="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x v="2829"/>
    <d v="2016-06-02T04:25:18"/>
    <x v="2"/>
  </r>
  <r>
    <n v="2830"/>
    <s v="Nakhtik and Avalon"/>
    <s v="Avalon is a new South African Township play and Nakhtik is a  danced political lecture."/>
    <n v="3000"/>
    <n v="3000"/>
    <x v="0"/>
    <x v="0"/>
    <s v="USD"/>
    <n v="1399867140"/>
    <n v="1398802148"/>
    <b v="0"/>
    <n v="11"/>
    <b v="1"/>
    <s v="theater/plays"/>
    <n v="100"/>
    <n v="272.72727272727275"/>
    <x v="1"/>
    <s v="plays"/>
    <x v="2830"/>
    <d v="2014-05-11T21:59:00"/>
    <x v="3"/>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3:47:50"/>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16:00:00"/>
    <x v="3"/>
  </r>
  <r>
    <n v="2833"/>
    <s v="Star Man Rocket Man"/>
    <s v="A new play about exploring outer space"/>
    <n v="2700"/>
    <n v="2923"/>
    <x v="0"/>
    <x v="0"/>
    <s v="USD"/>
    <n v="1444528800"/>
    <n v="1442804633"/>
    <b v="0"/>
    <n v="35"/>
    <b v="1"/>
    <s v="theater/plays"/>
    <n v="108.25925925925925"/>
    <n v="83.51428571428572"/>
    <x v="1"/>
    <s v="plays"/>
    <x v="2833"/>
    <d v="2015-10-10T20:00:00"/>
    <x v="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4"/>
    <d v="2015-01-30T17:02:10"/>
    <x v="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4T18:00:00"/>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7T22:59:00"/>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7"/>
    <d v="2015-12-09T16:48:04"/>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16:00:00"/>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4T22:59:00"/>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1:00:00"/>
    <x v="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2:44:57"/>
    <x v="0"/>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05:00:00"/>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2T22:00:00"/>
    <x v="2"/>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x v="2844"/>
    <d v="2017-01-04T07:06:20"/>
    <x v="2"/>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x v="2845"/>
    <d v="2015-06-07T18:23:53"/>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0:36:34"/>
    <x v="0"/>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3:21:05"/>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x v="2848"/>
    <d v="2015-05-29T09:34:19"/>
    <x v="0"/>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04:16:40"/>
    <x v="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x v="2850"/>
    <d v="2014-09-05T18:10:11"/>
    <x v="3"/>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17:17:00"/>
    <x v="2"/>
  </r>
  <r>
    <n v="2852"/>
    <s v="Freedom Train"/>
    <s v="Just one time back to the past on the Freedom Train will open your eyes and your lives will never ever be the same!"/>
    <n v="5000"/>
    <n v="95"/>
    <x v="2"/>
    <x v="0"/>
    <s v="USD"/>
    <n v="1403312703"/>
    <n v="1400720703"/>
    <b v="0"/>
    <n v="6"/>
    <b v="0"/>
    <s v="theater/plays"/>
    <n v="1.9"/>
    <n v="15.833333333333334"/>
    <x v="1"/>
    <s v="plays"/>
    <x v="2852"/>
    <d v="2014-06-20T19:05:03"/>
    <x v="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3T22:34:57"/>
    <x v="3"/>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x v="2854"/>
    <d v="2015-05-07T11:11:59"/>
    <x v="0"/>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17:34:00"/>
    <x v="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x v="2856"/>
    <d v="2015-08-08T15:34:00"/>
    <x v="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x v="2857"/>
    <d v="2017-02-20T12:00:00"/>
    <x v="2"/>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05:28:00"/>
    <x v="3"/>
  </r>
  <r>
    <n v="2859"/>
    <s v="Grover Theatre Company (GTC)"/>
    <s v="A theatre company that will create works to inspire young people and get everyone involved."/>
    <n v="2000"/>
    <n v="35"/>
    <x v="2"/>
    <x v="2"/>
    <s v="AUD"/>
    <n v="1444984904"/>
    <n v="1439800904"/>
    <b v="0"/>
    <n v="1"/>
    <b v="0"/>
    <s v="theater/plays"/>
    <n v="1.7500000000000002"/>
    <n v="35"/>
    <x v="1"/>
    <s v="plays"/>
    <x v="2859"/>
    <d v="2015-10-16T02:41:44"/>
    <x v="0"/>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x v="2860"/>
    <d v="2016-06-19T13:12:56"/>
    <x v="2"/>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61"/>
    <d v="2015-09-24T08:10:48"/>
    <x v="0"/>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x v="2862"/>
    <d v="2014-06-24T12:57:09"/>
    <x v="3"/>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x v="2863"/>
    <d v="2014-09-09T10:12:03"/>
    <x v="3"/>
  </r>
  <r>
    <n v="2864"/>
    <s v="'Haunting Julia' by Alan Ayckbourn"/>
    <s v="Accessible, original theatre for all!"/>
    <n v="2500"/>
    <n v="40"/>
    <x v="2"/>
    <x v="1"/>
    <s v="GBP"/>
    <n v="1437139080"/>
    <n v="1434552207"/>
    <b v="0"/>
    <n v="3"/>
    <b v="0"/>
    <s v="theater/plays"/>
    <n v="1.6"/>
    <n v="13.333333333333334"/>
    <x v="1"/>
    <s v="plays"/>
    <x v="2864"/>
    <d v="2015-07-17T07:18:00"/>
    <x v="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5T20:44:19"/>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x v="2866"/>
    <d v="2016-10-14T16:00:00"/>
    <x v="2"/>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x v="2867"/>
    <d v="2016-07-03T22:00:00"/>
    <x v="2"/>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x v="2868"/>
    <d v="2016-10-05T13:50:54"/>
    <x v="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x v="2869"/>
    <d v="2016-07-19T08:14:41"/>
    <x v="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70"/>
    <d v="2014-05-16T22:32:45"/>
    <x v="3"/>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x v="2871"/>
    <d v="2014-12-21T11:43:33"/>
    <x v="3"/>
  </r>
  <r>
    <n v="2872"/>
    <s v="Loud Arts"/>
    <s v="Local Theatre group in Loudoun County, Virginia. Looking for funds to start producing shows!"/>
    <n v="3000"/>
    <n v="0"/>
    <x v="2"/>
    <x v="0"/>
    <s v="USD"/>
    <n v="1434768438"/>
    <n v="1429584438"/>
    <b v="0"/>
    <n v="0"/>
    <b v="0"/>
    <s v="theater/plays"/>
    <n v="0"/>
    <e v="#DIV/0!"/>
    <x v="1"/>
    <s v="plays"/>
    <x v="2872"/>
    <d v="2015-06-19T20:47:18"/>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x v="2873"/>
    <d v="2015-01-28T13:37:11"/>
    <x v="3"/>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x v="2874"/>
    <d v="2017-01-17T14:16:26"/>
    <x v="2"/>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x v="2875"/>
    <d v="2016-05-04T21:04:53"/>
    <x v="2"/>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1:51:19"/>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x v="2877"/>
    <d v="2016-11-30T11:00:00"/>
    <x v="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x v="2878"/>
    <d v="2015-07-03T08:46:35"/>
    <x v="0"/>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x v="2879"/>
    <d v="2016-01-20T11:24:21"/>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x v="2880"/>
    <d v="2015-08-20T11:05:00"/>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09:20:36"/>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x v="2882"/>
    <d v="2016-05-01T08:18:38"/>
    <x v="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x v="2883"/>
    <d v="2016-02-05T22:59:00"/>
    <x v="2"/>
  </r>
  <r>
    <n v="2884"/>
    <s v="The Lizard King, a play by Jay Jeff Jones"/>
    <s v="Come explore the dream world of Jim Morrison, rock singer, mystic, poet, shaman."/>
    <n v="45000"/>
    <n v="185"/>
    <x v="2"/>
    <x v="0"/>
    <s v="USD"/>
    <n v="1417800435"/>
    <n v="1415208435"/>
    <b v="0"/>
    <n v="4"/>
    <b v="0"/>
    <s v="theater/plays"/>
    <n v="0.41111111111111115"/>
    <n v="46.25"/>
    <x v="1"/>
    <s v="plays"/>
    <x v="2884"/>
    <d v="2014-12-05T11:27:15"/>
    <x v="3"/>
  </r>
  <r>
    <n v="2885"/>
    <s v="The Wedding"/>
    <s v="An historic and proud work of Polish nationalistic literature performed on stage."/>
    <n v="400"/>
    <n v="130"/>
    <x v="2"/>
    <x v="0"/>
    <s v="USD"/>
    <n v="1426294201"/>
    <n v="1423705801"/>
    <b v="0"/>
    <n v="5"/>
    <b v="0"/>
    <s v="theater/plays"/>
    <n v="32.5"/>
    <n v="26"/>
    <x v="1"/>
    <s v="plays"/>
    <x v="2885"/>
    <d v="2015-03-13T18:50:01"/>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8T21:59:00"/>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x v="2887"/>
    <d v="2015-01-11T04:15:24"/>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7T22:59:00"/>
    <x v="3"/>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x v="2889"/>
    <d v="2014-08-29T14:43:05"/>
    <x v="3"/>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x v="2890"/>
    <d v="2014-08-08T21:00:00"/>
    <x v="3"/>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x v="2891"/>
    <d v="2016-04-15T14:12:08"/>
    <x v="2"/>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x v="2892"/>
    <d v="2014-08-25T15:00:00"/>
    <x v="3"/>
  </r>
  <r>
    <n v="2893"/>
    <s v="REDISCOVERING KIA THE PLAY"/>
    <s v="Fundraising for REDISCOVERING KIA THE PLAY"/>
    <n v="5000"/>
    <n v="25"/>
    <x v="2"/>
    <x v="0"/>
    <s v="USD"/>
    <n v="1420768800"/>
    <n v="1415644395"/>
    <b v="0"/>
    <n v="2"/>
    <b v="0"/>
    <s v="theater/plays"/>
    <n v="0.5"/>
    <n v="12.5"/>
    <x v="1"/>
    <s v="plays"/>
    <x v="2893"/>
    <d v="2015-01-08T20:00:00"/>
    <x v="3"/>
  </r>
  <r>
    <n v="2894"/>
    <s v="How Could You Do This To Me (The Stage Play)"/>
    <s v="This Is A Story About A Woman A Man And A Woman"/>
    <n v="50000"/>
    <n v="0"/>
    <x v="2"/>
    <x v="0"/>
    <s v="USD"/>
    <n v="1428100815"/>
    <n v="1422920415"/>
    <b v="0"/>
    <n v="0"/>
    <b v="0"/>
    <s v="theater/plays"/>
    <n v="0"/>
    <e v="#DIV/0!"/>
    <x v="1"/>
    <s v="plays"/>
    <x v="2894"/>
    <d v="2015-04-03T16:40:15"/>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x v="2895"/>
    <d v="2014-06-22T15:00:00"/>
    <x v="3"/>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x v="2896"/>
    <d v="2016-12-12T00:00:00"/>
    <x v="2"/>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x v="2897"/>
    <d v="2015-10-11T09:29:05"/>
    <x v="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x v="2898"/>
    <d v="2015-10-31T09:57:33"/>
    <x v="0"/>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3T19:52:38"/>
    <x v="2"/>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x v="2900"/>
    <d v="2014-08-08T23:37:12"/>
    <x v="3"/>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x v="2901"/>
    <d v="2015-02-07T15:42:19"/>
    <x v="3"/>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x v="2902"/>
    <d v="2015-08-24T04:33:16"/>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x v="2903"/>
    <d v="2015-09-08T22:00:18"/>
    <x v="0"/>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06:00:00"/>
    <x v="3"/>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x v="2905"/>
    <d v="2016-09-06T19:21:53"/>
    <x v="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x v="2906"/>
    <d v="2015-07-31T19:00:00"/>
    <x v="0"/>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x v="2907"/>
    <d v="2016-05-14T15:03:57"/>
    <x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x v="2908"/>
    <d v="2016-06-08T11:33:39"/>
    <x v="2"/>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x v="2909"/>
    <d v="2014-11-25T13:46:00"/>
    <x v="3"/>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x v="2910"/>
    <d v="2015-06-12T14:11:27"/>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x v="2911"/>
    <d v="2015-06-27T12:27:06"/>
    <x v="0"/>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x v="2912"/>
    <d v="2016-01-14T21:09:34"/>
    <x v="0"/>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x v="2913"/>
    <d v="2014-09-06T16:08:59"/>
    <x v="3"/>
  </r>
  <r>
    <n v="2914"/>
    <s v="Hercules the Panto"/>
    <s v="Hercules must complete four challenges in order to meet the father he never knew"/>
    <n v="25000"/>
    <n v="1"/>
    <x v="2"/>
    <x v="1"/>
    <s v="GBP"/>
    <n v="1426365994"/>
    <n v="1421185594"/>
    <b v="0"/>
    <n v="1"/>
    <b v="0"/>
    <s v="theater/plays"/>
    <n v="4.0000000000000001E-3"/>
    <n v="1"/>
    <x v="1"/>
    <s v="plays"/>
    <x v="2914"/>
    <d v="2015-03-14T14:46:34"/>
    <x v="0"/>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x v="2915"/>
    <d v="2016-03-16T02:33:10"/>
    <x v="2"/>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x v="2916"/>
    <d v="2014-05-19T05:26:29"/>
    <x v="3"/>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x v="2917"/>
    <d v="2015-09-15T23:37:27"/>
    <x v="0"/>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x v="2918"/>
    <d v="2015-10-29T09:06:47"/>
    <x v="0"/>
  </r>
  <r>
    <n v="2919"/>
    <s v="While the Stars Fall"/>
    <s v="A full staged reading of a new play about a boy who learns how to be happy from the most unexpected person."/>
    <n v="600"/>
    <n v="51"/>
    <x v="2"/>
    <x v="0"/>
    <s v="USD"/>
    <n v="1407250329"/>
    <n v="1404658329"/>
    <b v="0"/>
    <n v="6"/>
    <b v="0"/>
    <s v="theater/plays"/>
    <n v="8.5"/>
    <n v="8.5"/>
    <x v="1"/>
    <s v="plays"/>
    <x v="2919"/>
    <d v="2014-08-05T08:52:09"/>
    <x v="3"/>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x v="2920"/>
    <d v="2015-03-25T12:01:10"/>
    <x v="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15:16:44"/>
    <x v="3"/>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22"/>
    <d v="2015-05-18T14:58:47"/>
    <x v="0"/>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3T21:00:00"/>
    <x v="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8T21:59:00"/>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08:01:08"/>
    <x v="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2:22:59"/>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x v="2927"/>
    <d v="2014-07-14T23:00:00"/>
    <x v="3"/>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8"/>
    <d v="2016-03-04T17:57:26"/>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x v="2929"/>
    <d v="2014-05-25T07:32:38"/>
    <x v="3"/>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x v="2930"/>
    <d v="2015-05-07T08:01:04"/>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0:08:00"/>
    <x v="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x v="2932"/>
    <d v="2015-02-21T05:00:0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x v="2933"/>
    <d v="2016-06-04T16:57:33"/>
    <x v="2"/>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09:16:04"/>
    <x v="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1:00:00"/>
    <x v="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2T22:59:00"/>
    <x v="3"/>
  </r>
  <r>
    <n v="2937"/>
    <s v="UCAS"/>
    <s v="UCAS is a new British musical premiering at the Edinburgh Fringe Festival 2014."/>
    <n v="1500"/>
    <n v="2000"/>
    <x v="0"/>
    <x v="1"/>
    <s v="GBP"/>
    <n v="1405249113"/>
    <n v="1402657113"/>
    <b v="0"/>
    <n v="55"/>
    <b v="1"/>
    <s v="theater/musical"/>
    <n v="133.33333333333331"/>
    <n v="36.363636363636367"/>
    <x v="1"/>
    <s v="musical"/>
    <x v="2937"/>
    <d v="2014-07-13T04:58:33"/>
    <x v="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x v="2938"/>
    <d v="2015-01-30T10:53:34"/>
    <x v="3"/>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x v="2939"/>
    <d v="2014-08-27T19:00:00"/>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x v="2940"/>
    <d v="2015-01-18T12:33:38"/>
    <x v="3"/>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x v="2941"/>
    <d v="2015-03-01T17:02:35"/>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x v="2942"/>
    <d v="2015-12-16T14:18:00"/>
    <x v="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2T21:06:20"/>
    <x v="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15:56:38"/>
    <x v="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3T21:21:00"/>
    <x v="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x v="2946"/>
    <d v="2016-08-15T06:44:52"/>
    <x v="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x v="2947"/>
    <d v="2016-11-24T11:11:00"/>
    <x v="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x v="2948"/>
    <d v="2015-06-02T09:34:53"/>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x v="2949"/>
    <d v="2015-11-19T14:45:17"/>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2:45:52"/>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x v="2951"/>
    <d v="2014-10-05T13:16:13"/>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x v="2952"/>
    <d v="2016-10-16T22:00:00"/>
    <x v="2"/>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x v="2953"/>
    <d v="2015-10-08T13:00:21"/>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07:00:03"/>
    <x v="1"/>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x v="2955"/>
    <d v="2015-06-16T11:47:29"/>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x v="2956"/>
    <d v="2016-05-04T17:00:50"/>
    <x v="2"/>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s v="spaces"/>
    <x v="2957"/>
    <d v="2015-03-27T17:16:12"/>
    <x v="0"/>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1:41:57"/>
    <x v="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6T18:12:05"/>
    <x v="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2:10:23"/>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x v="2961"/>
    <d v="2015-03-25T22:00:00"/>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0:59:00"/>
    <x v="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05:17:04"/>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15:32:00"/>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1:30:33"/>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1:43:32"/>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8T21:44:52"/>
    <x v="0"/>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6T21:59:00"/>
    <x v="2"/>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16:51:00"/>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0:04:11"/>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09:47:58"/>
    <x v="3"/>
  </r>
  <r>
    <n v="2972"/>
    <s v="A Bad Plan"/>
    <s v="A group of artists. A mythical art piece. A harrowing quest. And some margaritas."/>
    <n v="2000"/>
    <n v="2107"/>
    <x v="0"/>
    <x v="0"/>
    <s v="USD"/>
    <n v="1480899600"/>
    <n v="1479609520"/>
    <b v="0"/>
    <n v="17"/>
    <b v="1"/>
    <s v="theater/plays"/>
    <n v="105.35000000000001"/>
    <n v="123.94117647058823"/>
    <x v="1"/>
    <s v="plays"/>
    <x v="2972"/>
    <d v="2016-12-04T19:00:00"/>
    <x v="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5-12-31T22:00:00"/>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5T19:35:00"/>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6T21:00:00"/>
    <x v="3"/>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06:00:00"/>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2T20:14:00"/>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x v="2978"/>
    <d v="2014-10-19T23:59:00"/>
    <x v="3"/>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0:00:00"/>
    <x v="3"/>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3T20:00:00"/>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x v="2981"/>
    <d v="2015-09-23T07:25:56"/>
    <x v="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0:29:03"/>
    <x v="2"/>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x v="2983"/>
    <d v="2014-11-11T10:10:36"/>
    <x v="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0:41:21"/>
    <x v="2"/>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0T22:00:00"/>
    <x v="2"/>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x v="2986"/>
    <d v="2016-05-01T05:00:06"/>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x v="2987"/>
    <d v="2016-10-12T18:00:00"/>
    <x v="2"/>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8"/>
    <d v="2016-06-20T02:41:21"/>
    <x v="2"/>
  </r>
  <r>
    <n v="2989"/>
    <s v="Let's Light Up The Gem!"/>
    <s v="Bring the movies back to Bethel, Maine."/>
    <n v="20000"/>
    <n v="35307"/>
    <x v="0"/>
    <x v="0"/>
    <s v="USD"/>
    <n v="1450673940"/>
    <n v="1448756962"/>
    <b v="0"/>
    <n v="364"/>
    <b v="1"/>
    <s v="theater/spaces"/>
    <n v="176.535"/>
    <n v="96.997252747252745"/>
    <x v="1"/>
    <s v="spaces"/>
    <x v="2989"/>
    <d v="2015-12-20T22:59:00"/>
    <x v="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90"/>
    <d v="2016-01-07T07:47:00"/>
    <x v="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14:05:30"/>
    <x v="1"/>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x v="2992"/>
    <d v="2016-10-09T12:25:10"/>
    <x v="2"/>
  </r>
  <r>
    <n v="2993"/>
    <s v="TRUE WEST: Think, Dog! Productions"/>
    <s v="Help us build the Kitchen from Hell!"/>
    <n v="1000"/>
    <n v="1003"/>
    <x v="0"/>
    <x v="0"/>
    <s v="USD"/>
    <n v="1455998867"/>
    <n v="1453406867"/>
    <b v="0"/>
    <n v="22"/>
    <b v="1"/>
    <s v="theater/spaces"/>
    <n v="100.29999999999998"/>
    <n v="45.590909090909093"/>
    <x v="1"/>
    <s v="spaces"/>
    <x v="2993"/>
    <d v="2016-02-20T14:07:47"/>
    <x v="2"/>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x v="2994"/>
    <d v="2014-10-03T05:29:32"/>
    <x v="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09:57:51"/>
    <x v="2"/>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15:54:00"/>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x v="2997"/>
    <d v="2017-02-26T22:59:00"/>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x v="2998"/>
    <d v="2014-06-15T22:25:00"/>
    <x v="3"/>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2-28T20:00:00"/>
    <x v="1"/>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2:00:00"/>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x v="3001"/>
    <d v="2016-07-13T15:29:42"/>
    <x v="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14:04:12"/>
    <x v="5"/>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2-29T23:59:00"/>
    <x v="2"/>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16:08:44"/>
    <x v="3"/>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0:11:45"/>
    <x v="3"/>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2:09:51"/>
    <x v="3"/>
  </r>
  <r>
    <n v="3007"/>
    <s v="Bethlem"/>
    <s v="Consuite for 2015 CoreCon.  An adventure into insanity."/>
    <n v="600"/>
    <n v="1080"/>
    <x v="0"/>
    <x v="0"/>
    <s v="USD"/>
    <n v="1429938683"/>
    <n v="1428124283"/>
    <b v="0"/>
    <n v="20"/>
    <b v="1"/>
    <s v="theater/spaces"/>
    <n v="180"/>
    <n v="54"/>
    <x v="1"/>
    <s v="spaces"/>
    <x v="3007"/>
    <d v="2015-04-24T23:11:23"/>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0T23:05:19"/>
    <x v="0"/>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08:40:40"/>
    <x v="3"/>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3:58:39"/>
    <x v="3"/>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16:59:00"/>
    <x v="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0:52:10"/>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x v="3013"/>
    <d v="2015-06-21T14:04:09"/>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4T23:00:00"/>
    <x v="3"/>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0T22:00:00"/>
    <x v="3"/>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07:09:12"/>
    <x v="3"/>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x v="3017"/>
    <d v="2014-08-20T14:24:03"/>
    <x v="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16:00:0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x v="3019"/>
    <d v="2014-05-26T21:00:00"/>
    <x v="3"/>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14:18:53"/>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1T23:59:00"/>
    <x v="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x v="3022"/>
    <d v="2016-08-27T16:53:29"/>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0:13:06"/>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x v="3024"/>
    <d v="2012-10-06T17:51:15"/>
    <x v="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x v="3025"/>
    <d v="2014-05-30T10:00:00"/>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x v="3026"/>
    <d v="2017-03-03T05:01:32"/>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09:54:11"/>
    <x v="0"/>
  </r>
  <r>
    <n v="3028"/>
    <s v="A Home for Vegas Theatre Hub"/>
    <s v="We have a space! Help us fill it with a stage, chairs, gear and audiences' laughter!"/>
    <n v="5000"/>
    <n v="8401"/>
    <x v="0"/>
    <x v="0"/>
    <s v="USD"/>
    <n v="1471242025"/>
    <n v="1468650025"/>
    <b v="0"/>
    <n v="99"/>
    <b v="1"/>
    <s v="theater/spaces"/>
    <n v="168.01999999999998"/>
    <n v="84.858585858585855"/>
    <x v="1"/>
    <s v="spaces"/>
    <x v="3028"/>
    <d v="2016-08-15T00:20:25"/>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x v="3029"/>
    <d v="2014-11-17T22:35:00"/>
    <x v="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x v="3030"/>
    <d v="2015-09-16T11:56:11"/>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31"/>
    <d v="2016-10-14T15:10:47"/>
    <x v="2"/>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0T19:04:19"/>
    <x v="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x v="3033"/>
    <d v="2016-08-17T20:38:45"/>
    <x v="2"/>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0-31T21:59:00"/>
    <x v="2"/>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07:26:49"/>
    <x v="4"/>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05:59:00"/>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x v="3037"/>
    <d v="2010-10-01T22:59:00"/>
    <x v="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0:03:17"/>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x v="3039"/>
    <d v="2013-12-29T01:59:00"/>
    <x v="4"/>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17:00:00"/>
    <x v="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14:50:48"/>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0:30:47"/>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5T20:50:00"/>
    <x v="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1:26:38"/>
    <x v="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x v="3045"/>
    <d v="2014-08-21T21:44:15"/>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x v="3046"/>
    <d v="2014-09-09T22:52:00"/>
    <x v="3"/>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07:16:00"/>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x v="3048"/>
    <d v="2014-12-31T15:22:00"/>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3T18:20:55"/>
    <x v="0"/>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4T22:02:40"/>
    <x v="2"/>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x v="3051"/>
    <d v="2017-02-08T03:59:05"/>
    <x v="1"/>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x v="3052"/>
    <d v="2015-05-28T09:59:00"/>
    <x v="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x v="3053"/>
    <d v="2014-10-01T21:59:00"/>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1T19:04:00"/>
    <x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x v="3055"/>
    <d v="2015-01-09T16:59:50"/>
    <x v="3"/>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09:16:24"/>
    <x v="3"/>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08:36:51"/>
    <x v="2"/>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x v="3058"/>
    <d v="2016-05-20T02:59:00"/>
    <x v="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x v="3059"/>
    <d v="2014-08-08T16:27:26"/>
    <x v="3"/>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x v="3060"/>
    <d v="2015-09-28T00:35:34"/>
    <x v="0"/>
  </r>
  <r>
    <n v="3061"/>
    <s v="Help Save Parkway Cinemas!"/>
    <s v="Save a historic Local theater."/>
    <n v="1000000"/>
    <n v="0"/>
    <x v="2"/>
    <x v="0"/>
    <s v="USD"/>
    <n v="1407955748"/>
    <n v="1405363748"/>
    <b v="0"/>
    <n v="0"/>
    <b v="0"/>
    <s v="theater/spaces"/>
    <n v="0"/>
    <e v="#DIV/0!"/>
    <x v="1"/>
    <s v="spaces"/>
    <x v="3061"/>
    <d v="2014-08-13T12:49:08"/>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x v="3062"/>
    <d v="2015-09-30T12:00:00"/>
    <x v="0"/>
  </r>
  <r>
    <n v="3063"/>
    <s v="Spec Haus"/>
    <s v="Members of the local Miami music scene are putting together a venue/creative space in Kendall!"/>
    <n v="3000"/>
    <n v="587"/>
    <x v="2"/>
    <x v="0"/>
    <s v="USD"/>
    <n v="1477174138"/>
    <n v="1474150138"/>
    <b v="0"/>
    <n v="23"/>
    <b v="0"/>
    <s v="theater/spaces"/>
    <n v="19.566666666666666"/>
    <n v="25.521739130434781"/>
    <x v="1"/>
    <s v="spaces"/>
    <x v="3063"/>
    <d v="2016-10-22T16:08:58"/>
    <x v="2"/>
  </r>
  <r>
    <n v="3064"/>
    <s v="Kickstart the Crossroads Community"/>
    <s v="An epicenter for connection, creation and expression of the community."/>
    <n v="75000"/>
    <n v="8471"/>
    <x v="2"/>
    <x v="0"/>
    <s v="USD"/>
    <n v="1448175540"/>
    <n v="1445483246"/>
    <b v="0"/>
    <n v="72"/>
    <b v="0"/>
    <s v="theater/spaces"/>
    <n v="11.294666666666666"/>
    <n v="117.65277777777777"/>
    <x v="1"/>
    <s v="spaces"/>
    <x v="3064"/>
    <d v="2015-11-22T00:59:00"/>
    <x v="0"/>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x v="3065"/>
    <d v="2014-07-29T19:19:32"/>
    <x v="3"/>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x v="3066"/>
    <d v="2016-07-09T23:28:57"/>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x v="3067"/>
    <d v="2015-09-09T16:31:19"/>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x v="3068"/>
    <d v="2015-10-16T10:35:52"/>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x v="3069"/>
    <d v="2014-12-14T14:00:34"/>
    <x v="3"/>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x v="3070"/>
    <d v="2016-12-07T11:36:09"/>
    <x v="2"/>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x v="3071"/>
    <d v="2015-04-20T23:59:00"/>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x v="3072"/>
    <d v="2016-10-29T19:46:00"/>
    <x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x v="3073"/>
    <d v="2015-06-14T13:19:00"/>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x v="3074"/>
    <d v="2016-03-10T07:42:39"/>
    <x v="2"/>
  </r>
  <r>
    <n v="3075"/>
    <s v="The Little MAGIC Theatre"/>
    <s v="Magic Morgan &amp; Liliana are raising funds to expand their famed traveling magic show to a theater of magic."/>
    <n v="15000"/>
    <n v="1296"/>
    <x v="2"/>
    <x v="0"/>
    <s v="USD"/>
    <n v="1471573640"/>
    <n v="1467253640"/>
    <b v="0"/>
    <n v="20"/>
    <b v="0"/>
    <s v="theater/spaces"/>
    <n v="8.64"/>
    <n v="64.8"/>
    <x v="1"/>
    <s v="spaces"/>
    <x v="3075"/>
    <d v="2016-08-18T20:27:20"/>
    <x v="2"/>
  </r>
  <r>
    <n v="3076"/>
    <s v="10,000 Hours"/>
    <s v="Helping female comedians get in their 10,000 Hours of practice!"/>
    <n v="10000"/>
    <n v="1506"/>
    <x v="2"/>
    <x v="0"/>
    <s v="USD"/>
    <n v="1444405123"/>
    <n v="1439221123"/>
    <b v="0"/>
    <n v="50"/>
    <b v="0"/>
    <s v="theater/spaces"/>
    <n v="15.06"/>
    <n v="30.12"/>
    <x v="1"/>
    <s v="spaces"/>
    <x v="3076"/>
    <d v="2015-10-09T09:38:43"/>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x v="3077"/>
    <d v="2017-03-02T16:57:58"/>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x v="3078"/>
    <d v="2015-02-25T21:19:55"/>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x v="3079"/>
    <d v="2015-03-22T10:07:15"/>
    <x v="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x v="3080"/>
    <d v="2014-12-26T19:40:44"/>
    <x v="3"/>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x v="3081"/>
    <d v="2015-09-19T22:21:31"/>
    <x v="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17:09:06"/>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x v="3083"/>
    <d v="2014-08-31T23:00:00"/>
    <x v="3"/>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x v="3084"/>
    <d v="2015-05-05T12:48:00"/>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x v="3085"/>
    <d v="2015-09-29T15:12:39"/>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x v="3086"/>
    <d v="2015-08-17T10:05:59"/>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x v="3087"/>
    <d v="2016-12-20T22:36:30"/>
    <x v="2"/>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x v="3088"/>
    <d v="2015-01-08T07:41:00"/>
    <x v="3"/>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x v="3089"/>
    <d v="2016-07-08T19:59:00"/>
    <x v="2"/>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x v="3090"/>
    <d v="2015-05-01T12:39:05"/>
    <x v="0"/>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x v="3091"/>
    <d v="2016-08-14T16:45:43"/>
    <x v="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x v="3092"/>
    <d v="2015-10-15T16:00:00"/>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x v="3093"/>
    <d v="2014-05-31T21:59:00"/>
    <x v="3"/>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x v="3094"/>
    <d v="2015-09-20T13:05:56"/>
    <x v="0"/>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x v="3095"/>
    <d v="2016-07-31T18:36:20"/>
    <x v="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x v="3096"/>
    <d v="2015-05-20T13:48:46"/>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x v="3097"/>
    <d v="2016-10-07T08:00:00"/>
    <x v="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x v="3098"/>
    <d v="2016-02-07T18:17:00"/>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x v="3099"/>
    <d v="2016-02-11T22:33:11"/>
    <x v="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x v="3100"/>
    <d v="2014-10-20T08:56:15"/>
    <x v="3"/>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1:56:00"/>
    <x v="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x v="3102"/>
    <d v="2016-08-23T02:10:18"/>
    <x v="2"/>
  </r>
  <r>
    <n v="3103"/>
    <s v="Professional Venue for local artists!!"/>
    <s v="Creating a place for local artists to perform, at substantially less cost for them"/>
    <n v="4100"/>
    <n v="11"/>
    <x v="2"/>
    <x v="0"/>
    <s v="USD"/>
    <n v="1434080706"/>
    <n v="1428896706"/>
    <b v="0"/>
    <n v="2"/>
    <b v="0"/>
    <s v="theater/spaces"/>
    <n v="0.26829268292682928"/>
    <n v="5.5"/>
    <x v="1"/>
    <s v="spaces"/>
    <x v="3103"/>
    <d v="2015-06-11T21:45:06"/>
    <x v="0"/>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x v="3104"/>
    <d v="2015-02-02T20:00:00"/>
    <x v="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x v="3105"/>
    <d v="2014-10-18T23:00:00"/>
    <x v="3"/>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x v="3106"/>
    <d v="2015-09-16T16:00:00"/>
    <x v="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x v="3107"/>
    <d v="2015-05-11T13:32:31"/>
    <x v="0"/>
  </r>
  <r>
    <n v="3108"/>
    <s v="Funding a home for our Children's Theater"/>
    <s v="We need a permanent home for the theater!"/>
    <n v="50000"/>
    <n v="26"/>
    <x v="2"/>
    <x v="0"/>
    <s v="USD"/>
    <n v="1430234394"/>
    <n v="1425053994"/>
    <b v="0"/>
    <n v="2"/>
    <b v="0"/>
    <s v="theater/spaces"/>
    <n v="5.1999999999999998E-2"/>
    <n v="13"/>
    <x v="1"/>
    <s v="spaces"/>
    <x v="3108"/>
    <d v="2015-04-28T09:19:54"/>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x v="3109"/>
    <d v="2014-08-27T21:00:10"/>
    <x v="3"/>
  </r>
  <r>
    <n v="3110"/>
    <s v="Hip Justice Catmunity Center"/>
    <s v="Cat People Unite! It's time we get a space of our own to relax, socialize and learn! Join the Catmunity!"/>
    <n v="25000"/>
    <n v="10"/>
    <x v="2"/>
    <x v="0"/>
    <s v="USD"/>
    <n v="1487465119"/>
    <n v="1484009119"/>
    <b v="0"/>
    <n v="1"/>
    <b v="0"/>
    <s v="theater/spaces"/>
    <n v="0.04"/>
    <n v="10"/>
    <x v="1"/>
    <s v="spaces"/>
    <x v="3110"/>
    <d v="2017-02-18T18:45:19"/>
    <x v="1"/>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x v="3111"/>
    <d v="2014-10-04T08:17:00"/>
    <x v="3"/>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x v="3112"/>
    <d v="2016-10-31T20:55:34"/>
    <x v="2"/>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x v="3113"/>
    <d v="2015-04-17T11:33:02"/>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09:10:50"/>
    <x v="3"/>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04:43:47"/>
    <x v="2"/>
  </r>
  <r>
    <n v="3116"/>
    <s v="CoreCon Asylum"/>
    <s v="Creating a consuite for CoreCon. A focus on the insanity of asylums and early medical practices from history."/>
    <n v="750"/>
    <n v="430"/>
    <x v="2"/>
    <x v="0"/>
    <s v="USD"/>
    <n v="1427890925"/>
    <n v="1426681325"/>
    <b v="0"/>
    <n v="10"/>
    <b v="0"/>
    <s v="theater/spaces"/>
    <n v="57.333333333333336"/>
    <n v="43"/>
    <x v="1"/>
    <s v="spaces"/>
    <x v="3116"/>
    <d v="2015-04-01T06:22:05"/>
    <x v="0"/>
  </r>
  <r>
    <n v="3117"/>
    <s v="Cowes and The Sea"/>
    <s v="Performing Arts workshops, for young people aged 5 -16, exploring how the sea has shaped Cowes as a settlement."/>
    <n v="1000"/>
    <n v="1"/>
    <x v="2"/>
    <x v="1"/>
    <s v="GBP"/>
    <n v="1464354720"/>
    <n v="1463648360"/>
    <b v="0"/>
    <n v="1"/>
    <b v="0"/>
    <s v="theater/spaces"/>
    <n v="0.1"/>
    <n v="1"/>
    <x v="1"/>
    <s v="spaces"/>
    <x v="3117"/>
    <d v="2016-05-27T07:12:00"/>
    <x v="2"/>
  </r>
  <r>
    <n v="3118"/>
    <s v="Garden Eden, theatre, meeting, culture, music, art"/>
    <s v="a magical place for all kind of people, like a fairytaile in all colours"/>
    <n v="500000"/>
    <n v="1550"/>
    <x v="2"/>
    <x v="11"/>
    <s v="SEK"/>
    <n v="1467473723"/>
    <n v="1465832123"/>
    <b v="0"/>
    <n v="2"/>
    <b v="0"/>
    <s v="theater/spaces"/>
    <n v="0.31"/>
    <n v="775"/>
    <x v="1"/>
    <s v="spaces"/>
    <x v="3118"/>
    <d v="2016-07-02T09:35:23"/>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x v="3119"/>
    <d v="2015-03-26T18:05:32"/>
    <x v="0"/>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x v="3120"/>
    <d v="2016-05-05T15:36:36"/>
    <x v="2"/>
  </r>
  <r>
    <n v="3121"/>
    <s v="Ant Farm Theatre Project (Canceled)"/>
    <s v="I going to build a theatre for a local ant farm so that Ants can put on their theatre productions."/>
    <n v="1500"/>
    <n v="10"/>
    <x v="1"/>
    <x v="5"/>
    <s v="CAD"/>
    <n v="1411748335"/>
    <n v="1406564335"/>
    <b v="0"/>
    <n v="1"/>
    <b v="0"/>
    <s v="theater/spaces"/>
    <n v="0.66666666666666674"/>
    <n v="10"/>
    <x v="1"/>
    <s v="spaces"/>
    <x v="3121"/>
    <d v="2014-09-26T10:18:55"/>
    <x v="3"/>
  </r>
  <r>
    <n v="3122"/>
    <s v="be back soon (Canceled)"/>
    <s v="cancelled until further notice"/>
    <n v="199"/>
    <n v="116"/>
    <x v="1"/>
    <x v="0"/>
    <s v="USD"/>
    <n v="1478733732"/>
    <n v="1478298132"/>
    <b v="0"/>
    <n v="2"/>
    <b v="0"/>
    <s v="theater/spaces"/>
    <n v="58.291457286432156"/>
    <n v="58"/>
    <x v="1"/>
    <s v="spaces"/>
    <x v="3122"/>
    <d v="2016-11-09T17:22:12"/>
    <x v="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x v="3123"/>
    <d v="2016-07-09T17:49:58"/>
    <x v="2"/>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x v="3124"/>
    <d v="2015-02-02T12:43:21"/>
    <x v="3"/>
  </r>
  <r>
    <n v="3125"/>
    <s v="N/A (Canceled)"/>
    <s v="N/A"/>
    <n v="1500000"/>
    <n v="0"/>
    <x v="1"/>
    <x v="0"/>
    <s v="USD"/>
    <n v="1452142672"/>
    <n v="1449550672"/>
    <b v="0"/>
    <n v="0"/>
    <b v="0"/>
    <s v="theater/spaces"/>
    <n v="0"/>
    <e v="#DIV/0!"/>
    <x v="1"/>
    <s v="spaces"/>
    <x v="3125"/>
    <d v="2016-01-06T22:57:52"/>
    <x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x v="3126"/>
    <d v="2016-03-27T17:26:02"/>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14:33:49"/>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2:49:01"/>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x v="3129"/>
    <d v="2017-04-18T13:13:39"/>
    <x v="1"/>
  </r>
  <r>
    <n v="3130"/>
    <s v="MEDEA | A New Vision"/>
    <s v="A shockingly relevant modern take on a 2,000-year-old tragedy that confronts current gender politics."/>
    <n v="10000"/>
    <n v="375"/>
    <x v="3"/>
    <x v="0"/>
    <s v="USD"/>
    <n v="1492145940"/>
    <n v="1489504916"/>
    <b v="0"/>
    <n v="4"/>
    <b v="0"/>
    <s v="theater/plays"/>
    <n v="3.75"/>
    <n v="93.75"/>
    <x v="1"/>
    <s v="plays"/>
    <x v="3130"/>
    <d v="2017-04-13T22:59:00"/>
    <x v="1"/>
  </r>
  <r>
    <n v="3131"/>
    <s v="SNAKE EYES"/>
    <s v="A Staged Reading of &quot;Snake Eyes,&quot; a new play by Alex Rafala"/>
    <n v="4100"/>
    <n v="645"/>
    <x v="3"/>
    <x v="0"/>
    <s v="USD"/>
    <n v="1491656045"/>
    <n v="1489067645"/>
    <b v="0"/>
    <n v="12"/>
    <b v="0"/>
    <s v="theater/plays"/>
    <n v="15.731707317073171"/>
    <n v="53.75"/>
    <x v="1"/>
    <s v="plays"/>
    <x v="3131"/>
    <d v="2017-04-08T06:54:05"/>
    <x v="1"/>
  </r>
  <r>
    <n v="3132"/>
    <s v="A Bite of a Snake Play"/>
    <s v="Smells Like Money, Drips Like Honey, Taste Like Mocha, Better Run AWAY"/>
    <n v="30000"/>
    <n v="10"/>
    <x v="3"/>
    <x v="0"/>
    <s v="USD"/>
    <n v="1492759460"/>
    <n v="1487579060"/>
    <b v="0"/>
    <n v="1"/>
    <b v="0"/>
    <s v="theater/plays"/>
    <n v="3.3333333333333333E-2"/>
    <n v="10"/>
    <x v="1"/>
    <s v="plays"/>
    <x v="3132"/>
    <d v="2017-04-21T01:24:20"/>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06:33:54"/>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x v="3134"/>
    <d v="2017-03-27T10:16:59"/>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x v="3135"/>
    <d v="2017-04-03T21:38:41"/>
    <x v="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16:59:00"/>
    <x v="1"/>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x v="3137"/>
    <d v="2017-05-03T13:12:00"/>
    <x v="1"/>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09:30:07"/>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x v="3139"/>
    <d v="2017-03-24T22:33:00"/>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x v="3140"/>
    <d v="2017-04-07T10:15:03"/>
    <x v="1"/>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x v="3141"/>
    <d v="2017-04-16T14:00:00"/>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x v="3142"/>
    <d v="2017-03-19T05:18:59"/>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2:35:56"/>
    <x v="1"/>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x v="3144"/>
    <d v="2017-03-19T00:00:00"/>
    <x v="1"/>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17:58:54"/>
    <x v="1"/>
  </r>
  <r>
    <n v="3146"/>
    <s v="SoÃ±Ã© una ciudad amurallada"/>
    <s v="Somos... Podemos... Amamos... Nuestra muralla, nuestra utopÃ­a. Que el amor sea el lÃ­mite"/>
    <n v="50000"/>
    <n v="5250"/>
    <x v="3"/>
    <x v="14"/>
    <s v="MXN"/>
    <n v="1492356166"/>
    <n v="1488471766"/>
    <b v="0"/>
    <n v="12"/>
    <b v="0"/>
    <s v="theater/plays"/>
    <n v="10.5"/>
    <n v="437.5"/>
    <x v="1"/>
    <s v="plays"/>
    <x v="3146"/>
    <d v="2017-04-16T09:22:46"/>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6T18:15:55"/>
    <x v="3"/>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x v="3148"/>
    <d v="2014-09-30T22:00:00"/>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6T20: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4T22:00:00"/>
    <x v="7"/>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14:09:34"/>
    <x v="3"/>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x v="3152"/>
    <d v="2013-11-02T14:49:27"/>
    <x v="4"/>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x v="3153"/>
    <d v="2011-04-30T22:59:00"/>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14:00:58"/>
    <x v="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x v="3155"/>
    <d v="2012-12-20T05:58:45"/>
    <x v="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16:52:24"/>
    <x v="5"/>
  </r>
  <r>
    <n v="3157"/>
    <s v="Summer FourPlay"/>
    <s v="Four Directors.  Four One Acts.  Four Genres.  For You."/>
    <n v="4000"/>
    <n v="4040"/>
    <x v="0"/>
    <x v="0"/>
    <s v="USD"/>
    <n v="1405746000"/>
    <n v="1404932105"/>
    <b v="1"/>
    <n v="41"/>
    <b v="1"/>
    <s v="theater/plays"/>
    <n v="101"/>
    <n v="98.536585365853654"/>
    <x v="1"/>
    <s v="plays"/>
    <x v="3157"/>
    <d v="2014-07-18T23:00:00"/>
    <x v="3"/>
  </r>
  <r>
    <n v="3158"/>
    <s v="Nursery Crimes"/>
    <s v="A 40s crime-noir play using nursery rhyme characters."/>
    <n v="5000"/>
    <n v="5700"/>
    <x v="0"/>
    <x v="0"/>
    <s v="USD"/>
    <n v="1374523752"/>
    <n v="1371931752"/>
    <b v="1"/>
    <n v="69"/>
    <b v="1"/>
    <s v="theater/plays"/>
    <n v="113.99999999999999"/>
    <n v="82.608695652173907"/>
    <x v="1"/>
    <s v="plays"/>
    <x v="3158"/>
    <d v="2013-07-22T14:09:12"/>
    <x v="4"/>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17:00:00"/>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x v="3160"/>
    <d v="2014-08-12T22:59:00"/>
    <x v="3"/>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x v="3161"/>
    <d v="2014-10-15T06:52:02"/>
    <x v="3"/>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x v="3162"/>
    <d v="2014-07-06T20:00:00"/>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2:05:25"/>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x v="3164"/>
    <d v="2014-06-09T13:20:15"/>
    <x v="3"/>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x v="3165"/>
    <d v="2011-05-02T21:59:00"/>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1:59:00"/>
    <x v="3"/>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1T22:13:01"/>
    <x v="3"/>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16:00:00"/>
    <x v="3"/>
  </r>
  <r>
    <n v="3169"/>
    <s v="The Window"/>
    <s v="We're bringing The Window to the Cherry Lane Theater in January 2014."/>
    <n v="8000"/>
    <n v="8241"/>
    <x v="0"/>
    <x v="0"/>
    <s v="USD"/>
    <n v="1386910740"/>
    <n v="1384364561"/>
    <b v="1"/>
    <n v="82"/>
    <b v="1"/>
    <s v="theater/plays"/>
    <n v="103.01249999999999"/>
    <n v="100.5"/>
    <x v="1"/>
    <s v="plays"/>
    <x v="3169"/>
    <d v="2013-12-12T22:59:00"/>
    <x v="4"/>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x v="3170"/>
    <d v="2014-07-01T22:00:00"/>
    <x v="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x v="3171"/>
    <d v="2016-05-06T08:35:58"/>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1:31:08"/>
    <x v="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15:04:52"/>
    <x v="3"/>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14:45:08"/>
    <x v="3"/>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15:17:07"/>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09:00:00"/>
    <x v="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0:00:09"/>
    <x v="3"/>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x v="3178"/>
    <d v="2014-07-16T08:31:15"/>
    <x v="3"/>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0:51:11"/>
    <x v="4"/>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3:54:09"/>
    <x v="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0:00:00"/>
    <x v="3"/>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1:00:00"/>
    <x v="6"/>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3:04:29"/>
    <x v="4"/>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17:50:31"/>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85"/>
    <d v="2014-07-16T17:27:21"/>
    <x v="3"/>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15:00:00"/>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09:59:33"/>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8"/>
    <d v="2015-06-10T03:58:22"/>
    <x v="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x v="3189"/>
    <d v="2015-05-24T02:18:52"/>
    <x v="0"/>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8T22:37:55"/>
    <x v="2"/>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x v="3191"/>
    <d v="2016-08-16T12:07:49"/>
    <x v="2"/>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x v="3192"/>
    <d v="2015-02-28T16:00:00"/>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x v="3193"/>
    <d v="2015-02-20T17:14:16"/>
    <x v="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6T19:29:58"/>
    <x v="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x v="3195"/>
    <d v="2015-02-12T08:15:42"/>
    <x v="0"/>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x v="3196"/>
    <d v="2015-08-01T08:00:00"/>
    <x v="0"/>
  </r>
  <r>
    <n v="3197"/>
    <s v="Mirror, mirror on the wall"/>
    <s v="This years most important stage project for young artists in our region. www.ungespor.no"/>
    <n v="10000"/>
    <n v="1145"/>
    <x v="2"/>
    <x v="10"/>
    <s v="NOK"/>
    <n v="1423050618"/>
    <n v="1420458618"/>
    <b v="0"/>
    <n v="4"/>
    <b v="0"/>
    <s v="theater/musical"/>
    <n v="11.450000000000001"/>
    <n v="286.25"/>
    <x v="1"/>
    <s v="musical"/>
    <x v="3197"/>
    <d v="2015-02-04T05:50:18"/>
    <x v="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x v="3198"/>
    <d v="2015-02-16T04:11:17"/>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x v="3199"/>
    <d v="2014-09-06T15:00:00"/>
    <x v="3"/>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x v="3200"/>
    <d v="2016-04-29T23:34:00"/>
    <x v="2"/>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x v="3201"/>
    <d v="2014-08-31T12:24:37"/>
    <x v="3"/>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x v="3202"/>
    <d v="2015-12-13T23:59:00"/>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203"/>
    <d v="2015-09-25T17:43:42"/>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0:14:0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x v="3205"/>
    <d v="2015-05-01T02:59:32"/>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0:37:31"/>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x v="3207"/>
    <d v="2015-04-22T23:40:07"/>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08:31:17"/>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17:00:00"/>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5-31T21:59:00"/>
    <x v="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x v="3211"/>
    <d v="2014-08-14T20:00:00"/>
    <x v="3"/>
  </r>
  <r>
    <n v="3212"/>
    <s v="Campo Maldito"/>
    <s v="Help us bring our production of Campo Maldito to New York AND San Francisco!"/>
    <n v="4000"/>
    <n v="5050"/>
    <x v="0"/>
    <x v="0"/>
    <s v="USD"/>
    <n v="1407524751"/>
    <n v="1404932751"/>
    <b v="1"/>
    <n v="94"/>
    <b v="1"/>
    <s v="theater/plays"/>
    <n v="126.25"/>
    <n v="53.723404255319146"/>
    <x v="1"/>
    <s v="plays"/>
    <x v="3212"/>
    <d v="2014-08-08T13:05:51"/>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x v="3213"/>
    <d v="2015-07-26T12:19:19"/>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17:55:0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09T21:59:00"/>
    <x v="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x v="3216"/>
    <d v="2015-07-11T08:30:00"/>
    <x v="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07:06:24"/>
    <x v="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x v="3218"/>
    <d v="2014-12-30T18:00:00"/>
    <x v="3"/>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16:35:47"/>
    <x v="0"/>
  </r>
  <r>
    <n v="3220"/>
    <s v="Burners"/>
    <s v="A sci-fi thriller for the stage opening March 10 in Los Angeles."/>
    <n v="15000"/>
    <n v="15126"/>
    <x v="0"/>
    <x v="0"/>
    <s v="USD"/>
    <n v="1489352400"/>
    <n v="1486411204"/>
    <b v="1"/>
    <n v="59"/>
    <b v="1"/>
    <s v="theater/plays"/>
    <n v="100.84"/>
    <n v="256.37288135593218"/>
    <x v="1"/>
    <s v="plays"/>
    <x v="3220"/>
    <d v="2017-03-12T15:00:00"/>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x v="3221"/>
    <d v="2015-07-05T10:43:23"/>
    <x v="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15:29:00"/>
    <x v="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x v="3223"/>
    <d v="2015-08-20T14:02:56"/>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09T23:00:00"/>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15:00:00"/>
    <x v="2"/>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08:00:12"/>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15:10:36"/>
    <x v="2"/>
  </r>
  <r>
    <n v="3228"/>
    <s v="Hear Me Roar: A Season of Powerful Women"/>
    <s v="A Season of Powerful Women. A Season of Defiance."/>
    <n v="7000"/>
    <n v="7164"/>
    <x v="0"/>
    <x v="0"/>
    <s v="USD"/>
    <n v="1450328340"/>
    <n v="1447606884"/>
    <b v="1"/>
    <n v="37"/>
    <b v="1"/>
    <s v="theater/plays"/>
    <n v="102.34285714285714"/>
    <n v="193.62162162162161"/>
    <x v="1"/>
    <s v="plays"/>
    <x v="3228"/>
    <d v="2015-12-16T22:59:00"/>
    <x v="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1:59:58"/>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x v="3230"/>
    <d v="2014-09-30T21:59:00"/>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16:39:07"/>
    <x v="2"/>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x v="3232"/>
    <d v="2016-05-03T21:59:00"/>
    <x v="2"/>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x v="3233"/>
    <d v="2017-03-02T13:19:15"/>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17:31:00"/>
    <x v="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x v="3235"/>
    <d v="2016-07-01T02:20:51"/>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16:00:33"/>
    <x v="2"/>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x v="3237"/>
    <d v="2015-09-28T21:59:00"/>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06:14:58"/>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17:59:00"/>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x v="3240"/>
    <d v="2017-02-16T17:00:00"/>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0:59:00"/>
    <x v="3"/>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x v="3242"/>
    <d v="2014-09-19T12:08:12"/>
    <x v="3"/>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x v="3243"/>
    <d v="2015-10-08T18:00:00"/>
    <x v="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x v="3244"/>
    <d v="2016-12-01T11:39:42"/>
    <x v="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1T20:00:00"/>
    <x v="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1T21:59:00"/>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04:25:12"/>
    <x v="0"/>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14:19:17"/>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1:55:14"/>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x v="3250"/>
    <d v="2014-11-05T12:48:44"/>
    <x v="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1:32:46"/>
    <x v="0"/>
  </r>
  <r>
    <n v="3252"/>
    <s v="Modern Love"/>
    <s v="How do we navigate the boundaries between friendship, sexual intimacy and obsessive desire?"/>
    <n v="2250"/>
    <n v="2876"/>
    <x v="0"/>
    <x v="1"/>
    <s v="GBP"/>
    <n v="1473247240"/>
    <n v="1470655240"/>
    <b v="1"/>
    <n v="50"/>
    <b v="1"/>
    <s v="theater/plays"/>
    <n v="127.82222222222221"/>
    <n v="57.52"/>
    <x v="1"/>
    <s v="plays"/>
    <x v="3252"/>
    <d v="2016-09-07T05:20:40"/>
    <x v="2"/>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x v="3253"/>
    <d v="2016-09-07T21:45:00"/>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x v="3254"/>
    <d v="2015-03-25T19:03:29"/>
    <x v="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2:26:15"/>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0T21:59:00"/>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07:25:52"/>
    <x v="1"/>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x v="3258"/>
    <d v="2015-01-08T15:17:41"/>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09-30T21:59:00"/>
    <x v="2"/>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x v="3260"/>
    <d v="2015-11-30T11:08:38"/>
    <x v="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x v="3261"/>
    <d v="2015-07-16T11:24:36"/>
    <x v="0"/>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1T22:00:00"/>
    <x v="3"/>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15:00:00"/>
    <x v="0"/>
  </r>
  <r>
    <n v="3264"/>
    <s v="Kapow-i GoGo at The PIT"/>
    <s v="The three part comedic saga of Kapow-i GoGo, who saves the world.  Again.  And again."/>
    <n v="2500"/>
    <n v="2575"/>
    <x v="0"/>
    <x v="0"/>
    <s v="USD"/>
    <n v="1422482400"/>
    <n v="1421089938"/>
    <b v="1"/>
    <n v="49"/>
    <b v="1"/>
    <s v="theater/plays"/>
    <n v="103"/>
    <n v="52.551020408163268"/>
    <x v="1"/>
    <s v="plays"/>
    <x v="3264"/>
    <d v="2015-01-28T16:00:00"/>
    <x v="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1:00:00"/>
    <x v="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15:00:0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x v="3267"/>
    <d v="2015-07-17T12:11:0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15:42:08"/>
    <x v="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05:00:0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06:47:45"/>
    <x v="0"/>
  </r>
  <r>
    <n v="3271"/>
    <s v="Saxon Court at Southwark Playhouse"/>
    <s v="A razor sharp satire to darken your Christmas."/>
    <n v="1500"/>
    <n v="1950"/>
    <x v="0"/>
    <x v="1"/>
    <s v="GBP"/>
    <n v="1414927775"/>
    <n v="1412332175"/>
    <b v="1"/>
    <n v="51"/>
    <b v="1"/>
    <s v="theater/plays"/>
    <n v="130"/>
    <n v="38.235294117647058"/>
    <x v="1"/>
    <s v="plays"/>
    <x v="3271"/>
    <d v="2014-11-02T05:29:35"/>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07:00:09"/>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x v="3273"/>
    <d v="2016-09-14T13:00:00"/>
    <x v="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x v="3274"/>
    <d v="2016-03-15T15:00:00"/>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x v="3275"/>
    <d v="2015-02-08T22:30:00"/>
    <x v="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x v="3276"/>
    <d v="2016-03-31T21:59:00"/>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1:23:26"/>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14:21:43"/>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3-31T19:27:39"/>
    <x v="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5-31T23:00:00"/>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1T18:28:25"/>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8T22:39:48"/>
    <x v="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15:00:00"/>
    <x v="2"/>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8T23:59:00"/>
    <x v="2"/>
  </r>
  <r>
    <n v="3285"/>
    <s v="By Morning"/>
    <s v="A new play by Matthew Gasda"/>
    <n v="4999"/>
    <n v="5604"/>
    <x v="0"/>
    <x v="0"/>
    <s v="USD"/>
    <n v="1488258000"/>
    <n v="1485556626"/>
    <b v="0"/>
    <n v="81"/>
    <b v="1"/>
    <s v="theater/plays"/>
    <n v="112.10242048409683"/>
    <n v="69.18518518518519"/>
    <x v="1"/>
    <s v="plays"/>
    <x v="3285"/>
    <d v="2017-02-27T23:00:00"/>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14:09:42"/>
    <x v="2"/>
  </r>
  <r>
    <n v="3287"/>
    <s v="Three Things: Stories About Life"/>
    <s v="An inspirational one-man play about crisis, community, and the search for wholeness."/>
    <n v="2500"/>
    <n v="2500"/>
    <x v="0"/>
    <x v="5"/>
    <s v="CAD"/>
    <n v="1448733628"/>
    <n v="1446573628"/>
    <b v="0"/>
    <n v="34"/>
    <b v="1"/>
    <s v="theater/plays"/>
    <n v="100"/>
    <n v="73.529411764705884"/>
    <x v="1"/>
    <s v="plays"/>
    <x v="3287"/>
    <d v="2015-11-28T12:00:28"/>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x v="3288"/>
    <d v="2016-06-20T17:00:00"/>
    <x v="2"/>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x v="3289"/>
    <d v="2017-02-20T02:50:02"/>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06:21:3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6T21:59:00"/>
    <x v="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x v="3292"/>
    <d v="2015-12-04T13:29:08"/>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x v="3293"/>
    <d v="2017-03-04T04:12:32"/>
    <x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06:59:14"/>
    <x v="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04:37:09"/>
    <x v="2"/>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x v="3296"/>
    <d v="2015-11-22T16:00:00"/>
    <x v="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x v="3297"/>
    <d v="2015-07-27T16:59:00"/>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x v="3298"/>
    <d v="2015-09-12T18:00:00"/>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16:01:03"/>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1:51:02"/>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0:59:00"/>
    <x v="2"/>
  </r>
  <r>
    <n v="3302"/>
    <s v="El muro de BorÃ­s KiÃ©n"/>
    <s v="FilosofÃ­a de los anÃ³nimos"/>
    <n v="8400"/>
    <n v="8685"/>
    <x v="0"/>
    <x v="3"/>
    <s v="EUR"/>
    <n v="1481099176"/>
    <n v="1478507176"/>
    <b v="0"/>
    <n v="50"/>
    <b v="1"/>
    <s v="theater/plays"/>
    <n v="103.39285714285715"/>
    <n v="173.7"/>
    <x v="1"/>
    <s v="plays"/>
    <x v="3302"/>
    <d v="2016-12-07T02:26:16"/>
    <x v="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08:38:04"/>
    <x v="0"/>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x v="3304"/>
    <d v="2016-12-22T08:59:12"/>
    <x v="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14:32:28"/>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09T21:00:00"/>
    <x v="2"/>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x v="3307"/>
    <d v="2016-05-14T19:22:19"/>
    <x v="2"/>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15:02:45"/>
    <x v="2"/>
  </r>
  <r>
    <n v="3309"/>
    <s v="Collision Course"/>
    <s v="Two unlikely friends, a garage, tinned beans &amp; the end of the world."/>
    <n v="350"/>
    <n v="558"/>
    <x v="0"/>
    <x v="1"/>
    <s v="GBP"/>
    <n v="1476632178"/>
    <n v="1473953778"/>
    <b v="0"/>
    <n v="31"/>
    <b v="1"/>
    <s v="theater/plays"/>
    <n v="159.42857142857144"/>
    <n v="18"/>
    <x v="1"/>
    <s v="plays"/>
    <x v="3309"/>
    <d v="2016-10-16T09:36:18"/>
    <x v="2"/>
  </r>
  <r>
    <n v="3310"/>
    <s v="The Island Boys: A New Play"/>
    <s v="A new play about coming coming home, recovery, and trying to find God in the process."/>
    <n v="6500"/>
    <n v="6505"/>
    <x v="0"/>
    <x v="0"/>
    <s v="USD"/>
    <n v="1444169825"/>
    <n v="1441577825"/>
    <b v="0"/>
    <n v="31"/>
    <b v="1"/>
    <s v="theater/plays"/>
    <n v="100.07692307692308"/>
    <n v="209.83870967741936"/>
    <x v="1"/>
    <s v="plays"/>
    <x v="3310"/>
    <d v="2015-10-06T16:17:05"/>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1:00:10"/>
    <x v="0"/>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x v="3312"/>
    <d v="2016-11-11T16:00:00"/>
    <x v="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6T19:00:00"/>
    <x v="2"/>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x v="3314"/>
    <d v="2015-05-08T14:05:00"/>
    <x v="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1:17:21"/>
    <x v="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x v="3316"/>
    <d v="2014-08-08T07:54:00"/>
    <x v="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7T18:57:04"/>
    <x v="2"/>
  </r>
  <r>
    <n v="3318"/>
    <s v="ROOMIES - Atlantic Canada Tour 2016-17"/>
    <s v="Help us strengthen and inspire disability arts in Atlantic Canada"/>
    <n v="2000"/>
    <n v="2512"/>
    <x v="0"/>
    <x v="5"/>
    <s v="CAD"/>
    <n v="1460341800"/>
    <n v="1456902893"/>
    <b v="0"/>
    <n v="32"/>
    <b v="1"/>
    <s v="theater/plays"/>
    <n v="125.6"/>
    <n v="78.5"/>
    <x v="1"/>
    <s v="plays"/>
    <x v="3318"/>
    <d v="2016-04-10T20:30:00"/>
    <x v="2"/>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08:03:06"/>
    <x v="3"/>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1T19:05:57"/>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x v="3321"/>
    <d v="2014-10-15T21:59:00"/>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x v="3322"/>
    <d v="2016-06-21T21:55:00"/>
    <x v="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2:46:48"/>
    <x v="2"/>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07:59:50"/>
    <x v="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1:51:17"/>
    <x v="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x v="3326"/>
    <d v="2015-03-08T10:08:25"/>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2:59:26"/>
    <x v="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x v="3328"/>
    <d v="2014-07-04T19:00:00"/>
    <x v="3"/>
  </r>
  <r>
    <n v="3329"/>
    <s v="Jestia and Raedon"/>
    <s v="Jestia and Raedon is a brand new romantic comedy play going to the Edinburgh Fringe Festival this summer."/>
    <n v="1000"/>
    <n v="1168"/>
    <x v="0"/>
    <x v="1"/>
    <s v="GBP"/>
    <n v="1406502000"/>
    <n v="1405583108"/>
    <b v="0"/>
    <n v="26"/>
    <b v="1"/>
    <s v="theater/plays"/>
    <n v="116.8"/>
    <n v="44.92307692307692"/>
    <x v="1"/>
    <s v="plays"/>
    <x v="3329"/>
    <d v="2014-07-27T17:00:00"/>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x v="3330"/>
    <d v="2015-04-01T14:17:48"/>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x v="3331"/>
    <d v="2015-10-06T10:44:46"/>
    <x v="0"/>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32"/>
    <d v="2014-07-19T14:38:50"/>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0:14:40"/>
    <x v="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06:30:22"/>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17:00:00"/>
    <x v="3"/>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36"/>
    <d v="2016-04-05T02:34:06"/>
    <x v="2"/>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x v="3337"/>
    <d v="2014-10-10T15:00:00"/>
    <x v="3"/>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07:48:00"/>
    <x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09:58:38"/>
    <x v="2"/>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17:22:34"/>
    <x v="2"/>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41"/>
    <d v="2016-06-12T11:00:00"/>
    <x v="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3-31T22:59:00"/>
    <x v="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07:18:00"/>
    <x v="2"/>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x v="3344"/>
    <d v="2014-08-29T22:48:13"/>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7T18:37:00"/>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5T18:35:10"/>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15:00:00"/>
    <x v="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29T21:59:00"/>
    <x v="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1:00:00"/>
    <x v="2"/>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17:00:00"/>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x v="3351"/>
    <d v="2014-07-23T05:00:00"/>
    <x v="3"/>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x v="3352"/>
    <d v="2016-07-01T17:00:00"/>
    <x v="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17:00:00"/>
    <x v="2"/>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8T22:01:00"/>
    <x v="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05:17:00"/>
    <x v="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3:34:32"/>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04:01:50"/>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x v="3358"/>
    <d v="2014-11-19T02:27:59"/>
    <x v="3"/>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4T19:22:14"/>
    <x v="1"/>
  </r>
  <r>
    <n v="3360"/>
    <s v="Pretty Butch"/>
    <s v="World Premiere, an M1 Singapore Fringe Festival 2017 commission."/>
    <n v="9000"/>
    <n v="9124"/>
    <x v="0"/>
    <x v="20"/>
    <s v="SGD"/>
    <n v="1481731140"/>
    <n v="1479866343"/>
    <b v="0"/>
    <n v="72"/>
    <b v="1"/>
    <s v="theater/plays"/>
    <n v="101.37777777777779"/>
    <n v="126.72222222222223"/>
    <x v="1"/>
    <s v="plays"/>
    <x v="3360"/>
    <d v="2016-12-14T09:59:00"/>
    <x v="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09:59:00"/>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x v="3362"/>
    <d v="2015-03-06T22:55:00"/>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x v="3363"/>
    <d v="2014-08-19T10:00:00"/>
    <x v="3"/>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15:00:00"/>
    <x v="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2T20:26:32"/>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2T19:37:17"/>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x v="3367"/>
    <d v="2015-08-01T16:24:54"/>
    <x v="0"/>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x v="3368"/>
    <d v="2014-12-31T23:00:00"/>
    <x v="3"/>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4T18:59:40"/>
    <x v="2"/>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2:00:00"/>
    <x v="2"/>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14:59:25"/>
    <x v="0"/>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4T22:59:00"/>
    <x v="3"/>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x v="3373"/>
    <d v="2015-07-18T10:00:00"/>
    <x v="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1:33:36"/>
    <x v="0"/>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75"/>
    <d v="2014-05-18T08:39:33"/>
    <x v="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09:49:54"/>
    <x v="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0:56:00"/>
    <x v="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07:08:00"/>
    <x v="3"/>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x v="3379"/>
    <d v="2015-08-26T17:00:00"/>
    <x v="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x v="3380"/>
    <d v="2014-11-29T17:52:58"/>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0T21:26:23"/>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16:59:00"/>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2:47:00"/>
    <x v="2"/>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0T21:00:0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85"/>
    <d v="2014-12-10T14:49:12"/>
    <x v="3"/>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09:28:26"/>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2:18:08"/>
    <x v="3"/>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05:04:01"/>
    <x v="0"/>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07:31:22"/>
    <x v="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2:35:45"/>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16:28:00"/>
    <x v="3"/>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92"/>
    <d v="2016-05-06T14:17:35"/>
    <x v="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5T18:46:00"/>
    <x v="3"/>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x v="3394"/>
    <d v="2014-07-27T08:17:25"/>
    <x v="3"/>
  </r>
  <r>
    <n v="3395"/>
    <s v="MIRAMAR"/>
    <s v="Miramar is a a darkly funny play exploring what it is we call â€˜homeâ€™."/>
    <n v="500"/>
    <n v="920"/>
    <x v="0"/>
    <x v="1"/>
    <s v="GBP"/>
    <n v="1433009400"/>
    <n v="1431795944"/>
    <b v="0"/>
    <n v="38"/>
    <b v="1"/>
    <s v="theater/plays"/>
    <n v="184"/>
    <n v="24.210526315789473"/>
    <x v="1"/>
    <s v="plays"/>
    <x v="3395"/>
    <d v="2015-05-30T12:10:00"/>
    <x v="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x v="3396"/>
    <d v="2014-05-31T21:59:00"/>
    <x v="3"/>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16:00:00"/>
    <x v="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1:00:00"/>
    <x v="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16:05:25"/>
    <x v="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16:53:34"/>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1:22:26"/>
    <x v="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x v="3402"/>
    <d v="2015-11-11T20:31:00"/>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403"/>
    <d v="2015-06-25T05:05:24"/>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06:05:02"/>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x v="3405"/>
    <d v="2016-03-01T17:59:00"/>
    <x v="2"/>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x v="3406"/>
    <d v="2014-07-16T05:49:36"/>
    <x v="3"/>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04:08:09"/>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17:48:24"/>
    <x v="3"/>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14:58:00"/>
    <x v="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1:00:00"/>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x v="3411"/>
    <d v="2015-10-07T18:32:52"/>
    <x v="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12"/>
    <d v="2014-09-27T17:01:02"/>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13"/>
    <d v="2015-02-27T22:59:00"/>
    <x v="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1:59:00"/>
    <x v="2"/>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15"/>
    <d v="2016-04-17T17:30:00"/>
    <x v="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2:30:00"/>
    <x v="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5T18:43:00"/>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14:01:47"/>
    <x v="3"/>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x v="3419"/>
    <d v="2016-04-06T15:30:00"/>
    <x v="2"/>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3T18:00:00"/>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x v="3421"/>
    <d v="2015-03-04T12:59:23"/>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3T18:00:00"/>
    <x v="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15:52:21"/>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0:59:00"/>
    <x v="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x v="3425"/>
    <d v="2014-10-04T08:48:56"/>
    <x v="3"/>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0T20:00:00"/>
    <x v="3"/>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27"/>
    <d v="2014-07-02T09:29:12"/>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1:00:00"/>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1T18:31:01"/>
    <x v="2"/>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16:41:4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31"/>
    <d v="2014-08-18T11:32:33"/>
    <x v="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16:00:00"/>
    <x v="2"/>
  </r>
  <r>
    <n v="3433"/>
    <s v="The Dybbuk"/>
    <s v="death&amp;pretzels presents their first Chicago based project:_x000a_The Dybbuk by S. Ansky"/>
    <n v="9500"/>
    <n v="9525"/>
    <x v="0"/>
    <x v="0"/>
    <s v="USD"/>
    <n v="1402974000"/>
    <n v="1400290255"/>
    <b v="0"/>
    <n v="71"/>
    <b v="1"/>
    <s v="theater/plays"/>
    <n v="100.26315789473684"/>
    <n v="134.1549295774648"/>
    <x v="1"/>
    <s v="plays"/>
    <x v="3433"/>
    <d v="2014-06-16T21:00:00"/>
    <x v="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3:07:49"/>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6T21:00:00"/>
    <x v="2"/>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0:28:00"/>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1:03:40"/>
    <x v="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15:00:00"/>
    <x v="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8T22:59:00"/>
    <x v="2"/>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0:15:00"/>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x v="3441"/>
    <d v="2015-11-13T14:17:00"/>
    <x v="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14:11:12"/>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06:35:46"/>
    <x v="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07:59:00"/>
    <x v="2"/>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45"/>
    <d v="2015-10-23T06:43:56"/>
    <x v="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x v="3446"/>
    <d v="2015-02-05T06:20:00"/>
    <x v="0"/>
  </r>
  <r>
    <n v="3447"/>
    <s v="The Vagabond Halfback"/>
    <s v="&quot;He was a poet, a vagrant, a philosopher, a lady's man and a hard drinker&quot;"/>
    <n v="1000"/>
    <n v="1078"/>
    <x v="0"/>
    <x v="0"/>
    <s v="USD"/>
    <n v="1458332412"/>
    <n v="1454448012"/>
    <b v="0"/>
    <n v="14"/>
    <b v="1"/>
    <s v="theater/plays"/>
    <n v="107.80000000000001"/>
    <n v="77"/>
    <x v="1"/>
    <s v="plays"/>
    <x v="3447"/>
    <d v="2016-03-18T14:20:12"/>
    <x v="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6T20:51:29"/>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8T22:00:00"/>
    <x v="2"/>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09:54:31"/>
    <x v="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1:22:07"/>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x v="3452"/>
    <d v="2014-07-22T21:59:00"/>
    <x v="3"/>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17:29:16"/>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0:45:59"/>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x v="3455"/>
    <d v="2016-10-13T12:00:27"/>
    <x v="2"/>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0:59:00"/>
    <x v="3"/>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1T23:59:00"/>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2T22:27:00"/>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05:31:00"/>
    <x v="2"/>
  </r>
  <r>
    <n v="3460"/>
    <s v="Pushers"/>
    <s v="'Pushers' is an exciting new play and the first project for brand new theatre company, Ain't Got No Home Productions."/>
    <n v="500"/>
    <n v="950"/>
    <x v="0"/>
    <x v="1"/>
    <s v="GBP"/>
    <n v="1408106352"/>
    <n v="1406896752"/>
    <b v="0"/>
    <n v="19"/>
    <b v="1"/>
    <s v="theater/plays"/>
    <n v="190"/>
    <n v="50"/>
    <x v="1"/>
    <s v="plays"/>
    <x v="3460"/>
    <d v="2014-08-15T06:39:12"/>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8T21:00:00"/>
    <x v="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2:00:00"/>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0T21:59:00"/>
    <x v="2"/>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2T21:07:17"/>
    <x v="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0:00:00"/>
    <x v="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17:27:30"/>
    <x v="2"/>
  </r>
  <r>
    <n v="3467"/>
    <s v="Venus in Fur, Los Angeles."/>
    <s v="Venus in Fur, By David Ives."/>
    <n v="3000"/>
    <n v="3030"/>
    <x v="0"/>
    <x v="0"/>
    <s v="USD"/>
    <n v="1426864032"/>
    <n v="1424275632"/>
    <b v="0"/>
    <n v="47"/>
    <b v="1"/>
    <s v="theater/plays"/>
    <n v="101"/>
    <n v="64.468085106382972"/>
    <x v="1"/>
    <s v="plays"/>
    <x v="3467"/>
    <d v="2015-03-20T09:07:12"/>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0T21:00:00"/>
    <x v="2"/>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09:24:05"/>
    <x v="2"/>
  </r>
  <r>
    <n v="3470"/>
    <s v="She Kills Monsters"/>
    <s v="The New Artist's Circle is a theatre company dedicated to bringing the arts to young people."/>
    <n v="250"/>
    <n v="375"/>
    <x v="0"/>
    <x v="0"/>
    <s v="USD"/>
    <n v="1468618680"/>
    <n v="1465345902"/>
    <b v="0"/>
    <n v="9"/>
    <b v="1"/>
    <s v="theater/plays"/>
    <n v="150"/>
    <n v="41.666666666666664"/>
    <x v="1"/>
    <s v="plays"/>
    <x v="3470"/>
    <d v="2016-07-15T15:38:00"/>
    <x v="2"/>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x v="3471"/>
    <d v="2014-08-31T14:00:00"/>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5T23:59:00"/>
    <x v="3"/>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73"/>
    <d v="2015-03-20T14:27:00"/>
    <x v="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06:02:11"/>
    <x v="2"/>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2T18:00:00"/>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6T21:00:00"/>
    <x v="3"/>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6T21:00:00"/>
    <x v="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15:00:00"/>
    <x v="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14:31:20"/>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x v="3480"/>
    <d v="2015-07-10T15:00:00"/>
    <x v="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x v="3481"/>
    <d v="2015-01-01T23:56:28"/>
    <x v="3"/>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x v="3482"/>
    <d v="2014-07-06T12:31:06"/>
    <x v="3"/>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0:03:01"/>
    <x v="3"/>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2:14:59"/>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0:38:00"/>
    <x v="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x v="3486"/>
    <d v="2015-06-03T00:59:00"/>
    <x v="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16:34:12"/>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0:00:00"/>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15:00:00"/>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3:15:24"/>
    <x v="2"/>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x v="3491"/>
    <d v="2015-05-17T23:59:44"/>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5T18:13:17"/>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93"/>
    <d v="2014-08-16T23:11:00"/>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94"/>
    <d v="2016-11-26T00:00:00"/>
    <x v="2"/>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1:18:00"/>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14:19:26"/>
    <x v="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16:00:00"/>
    <x v="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15:44:00"/>
    <x v="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x v="3499"/>
    <d v="2015-07-01T00:59:00"/>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x v="3500"/>
    <d v="2016-03-06T22:59:00"/>
    <x v="2"/>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2:19:55"/>
    <x v="0"/>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5T21:59:00"/>
    <x v="2"/>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05:28:48"/>
    <x v="2"/>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2:58:11"/>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x v="3505"/>
    <d v="2014-05-12T22:00:00"/>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1:37:20"/>
    <x v="3"/>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16:08:57"/>
    <x v="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15:00:00"/>
    <x v="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x v="3509"/>
    <d v="2014-11-20T22:55:00"/>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x v="3510"/>
    <d v="2014-07-02T08:54:06"/>
    <x v="3"/>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2:30:00"/>
    <x v="3"/>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12"/>
    <d v="2015-04-23T05:53:12"/>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3T22:59:00"/>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1T22:59:00"/>
    <x v="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2:32:51"/>
    <x v="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16"/>
    <d v="2014-09-07T21:00:00"/>
    <x v="3"/>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17"/>
    <d v="2014-07-04T05:00:00"/>
    <x v="3"/>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x v="3518"/>
    <d v="2014-10-02T08:21:00"/>
    <x v="3"/>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08:22:30"/>
    <x v="0"/>
  </r>
  <r>
    <n v="3520"/>
    <s v="Protocols"/>
    <s v="Help us to bring &quot;Protocols&quot; at the 2015 Camden Fringe. The most controversial play of the year."/>
    <n v="2000"/>
    <n v="2015"/>
    <x v="0"/>
    <x v="1"/>
    <s v="GBP"/>
    <n v="1441547220"/>
    <n v="1439322412"/>
    <b v="0"/>
    <n v="21"/>
    <b v="1"/>
    <s v="theater/plays"/>
    <n v="100.75"/>
    <n v="95.952380952380949"/>
    <x v="1"/>
    <s v="plays"/>
    <x v="3520"/>
    <d v="2015-09-06T07:47:00"/>
    <x v="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2:40:20"/>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22"/>
    <d v="2015-09-15T04:06:00"/>
    <x v="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x v="3523"/>
    <d v="2016-09-25T17:00:00"/>
    <x v="2"/>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x v="3524"/>
    <d v="2014-09-12T22:00:00"/>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0:00:00"/>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7T23:59:00"/>
    <x v="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0T21:59:00"/>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x v="3528"/>
    <d v="2017-01-18T06:01:58"/>
    <x v="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2T19:00:00"/>
    <x v="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14:00:00"/>
    <x v="2"/>
  </r>
  <r>
    <n v="3531"/>
    <s v="The Reinvention of Lily Johnson"/>
    <s v="A political comedy for a crazy election year"/>
    <n v="1000"/>
    <n v="1280"/>
    <x v="0"/>
    <x v="0"/>
    <s v="USD"/>
    <n v="1467301334"/>
    <n v="1464709334"/>
    <b v="0"/>
    <n v="26"/>
    <b v="1"/>
    <s v="theater/plays"/>
    <n v="128"/>
    <n v="49.230769230769234"/>
    <x v="1"/>
    <s v="plays"/>
    <x v="3531"/>
    <d v="2016-06-30T09:42:14"/>
    <x v="2"/>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7T21:59:00"/>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3:16:07"/>
    <x v="0"/>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x v="3534"/>
    <d v="2015-10-01T09:00:23"/>
    <x v="0"/>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x v="3535"/>
    <d v="2015-10-02T12:00:0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05:59:00"/>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x v="3537"/>
    <d v="2014-11-17T01:59:00"/>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x v="3538"/>
    <d v="2016-08-17T04:05:40"/>
    <x v="2"/>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x v="3539"/>
    <d v="2016-09-08T12:08:42"/>
    <x v="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5T18:04:51"/>
    <x v="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1:31:15"/>
    <x v="0"/>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x v="3542"/>
    <d v="2014-09-07T08:23:42"/>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2:07:39"/>
    <x v="0"/>
  </r>
  <r>
    <n v="3544"/>
    <s v="Gruoch, or Lady Macbeth"/>
    <s v="Death &amp; Pretzels presents the world premiere of Paul Pasulka's Gruoch, or Lady Macbeth"/>
    <n v="2500"/>
    <n v="2500"/>
    <x v="0"/>
    <x v="0"/>
    <s v="USD"/>
    <n v="1425758257"/>
    <n v="1423166257"/>
    <b v="0"/>
    <n v="24"/>
    <b v="1"/>
    <s v="theater/plays"/>
    <n v="100"/>
    <n v="104.16666666666667"/>
    <x v="1"/>
    <s v="plays"/>
    <x v="3544"/>
    <d v="2015-03-07T13:57:37"/>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3:22:39"/>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3-31T21:59:00"/>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x v="3547"/>
    <d v="2016-05-13T21:59:00"/>
    <x v="2"/>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4T19:00:00"/>
    <x v="2"/>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3:27:53"/>
    <x v="0"/>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x v="3550"/>
    <d v="2016-05-02T15:26:38"/>
    <x v="2"/>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16:07:00"/>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08:05:24"/>
    <x v="3"/>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x v="3553"/>
    <d v="2015-08-11T18:00:00"/>
    <x v="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x v="3554"/>
    <d v="2015-02-11T11:00:00"/>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55"/>
    <d v="2016-11-17T05:36:34"/>
    <x v="2"/>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x v="3556"/>
    <d v="2014-08-17T09:35:24"/>
    <x v="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0:38:31"/>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15:00:00"/>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2:58:00"/>
    <x v="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6T20:45:0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2:36:00"/>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16:00:00"/>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3:00:00"/>
    <x v="2"/>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0:00:00"/>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x v="3565"/>
    <d v="2014-12-31T11:50:08"/>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06:11:23"/>
    <x v="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3:27:24"/>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1:46:34"/>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0:31:36"/>
    <x v="3"/>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1:00:00"/>
    <x v="3"/>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14:36:53"/>
    <x v="3"/>
  </r>
  <r>
    <n v="3572"/>
    <s v="Monster"/>
    <s v="A darkly comic one woman show by Abram Rooney as part of The Camden Fringe 2015."/>
    <n v="500"/>
    <n v="500"/>
    <x v="0"/>
    <x v="1"/>
    <s v="GBP"/>
    <n v="1434894082"/>
    <n v="1432302082"/>
    <b v="0"/>
    <n v="9"/>
    <b v="1"/>
    <s v="theater/plays"/>
    <n v="100"/>
    <n v="55.555555555555557"/>
    <x v="1"/>
    <s v="plays"/>
    <x v="3572"/>
    <d v="2015-06-21T07:41:22"/>
    <x v="0"/>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04:00:46"/>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17:37:28"/>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0T21:59:00"/>
    <x v="2"/>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08:10:54"/>
    <x v="2"/>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77"/>
    <d v="2015-04-26T00:28:00"/>
    <x v="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x v="3578"/>
    <d v="2016-04-30T11:36:17"/>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79"/>
    <d v="2016-03-31T11:17:36"/>
    <x v="2"/>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x v="3580"/>
    <d v="2015-02-28T22:59:00"/>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81"/>
    <d v="2014-07-30T05:18:30"/>
    <x v="3"/>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4T20:18:02"/>
    <x v="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3:13:25"/>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1:35:44"/>
    <x v="0"/>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x v="3585"/>
    <d v="2014-12-21T11:11:30"/>
    <x v="3"/>
  </r>
  <r>
    <n v="3586"/>
    <s v="Actors &amp; Musicians who are Blind or Autistic"/>
    <s v="See Theatre In A New Light"/>
    <n v="7500"/>
    <n v="8207"/>
    <x v="0"/>
    <x v="0"/>
    <s v="USD"/>
    <n v="1474649070"/>
    <n v="1469465070"/>
    <b v="0"/>
    <n v="54"/>
    <b v="1"/>
    <s v="theater/plays"/>
    <n v="109.42666666666668"/>
    <n v="151.9814814814815"/>
    <x v="1"/>
    <s v="plays"/>
    <x v="3586"/>
    <d v="2016-09-23T10:44:30"/>
    <x v="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3:00:00"/>
    <x v="2"/>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17:00:00"/>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09:32:27"/>
    <x v="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2:00:34"/>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3T22:59:00"/>
    <x v="3"/>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0T22:59:00"/>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14:26:00"/>
    <x v="3"/>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3T19:36:22"/>
    <x v="2"/>
  </r>
  <r>
    <n v="3595"/>
    <s v="The Flu Season"/>
    <s v="A new theatre company staging Will Eno's The Flu Season in Seattle"/>
    <n v="2600"/>
    <n v="3081"/>
    <x v="0"/>
    <x v="0"/>
    <s v="USD"/>
    <n v="1426229940"/>
    <n v="1423959123"/>
    <b v="0"/>
    <n v="62"/>
    <b v="1"/>
    <s v="theater/plays"/>
    <n v="118.5"/>
    <n v="49.693548387096776"/>
    <x v="1"/>
    <s v="plays"/>
    <x v="3595"/>
    <d v="2015-03-13T00:59:00"/>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x v="3596"/>
    <d v="2014-08-26T11:09:42"/>
    <x v="3"/>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x v="3597"/>
    <d v="2016-03-02T23:59:00"/>
    <x v="2"/>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2T22:59:00"/>
    <x v="3"/>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29T18:00:00"/>
    <x v="0"/>
  </r>
  <r>
    <n v="3600"/>
    <s v="Pariah"/>
    <s v="The First Play From The Man Who Brought You The Black James Bond!"/>
    <n v="10"/>
    <n v="13"/>
    <x v="0"/>
    <x v="0"/>
    <s v="USD"/>
    <n v="1476390164"/>
    <n v="1473970964"/>
    <b v="0"/>
    <n v="4"/>
    <b v="1"/>
    <s v="theater/plays"/>
    <n v="130"/>
    <n v="3.25"/>
    <x v="1"/>
    <s v="plays"/>
    <x v="3600"/>
    <d v="2016-10-13T14:22:44"/>
    <x v="2"/>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17:58:02"/>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x v="3602"/>
    <d v="2016-05-17T15:27:59"/>
    <x v="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x v="3603"/>
    <d v="2015-11-05T15:44:40"/>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0:59:00"/>
    <x v="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3:02:06"/>
    <x v="2"/>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x v="3606"/>
    <d v="2016-08-14T08:30:57"/>
    <x v="2"/>
  </r>
  <r>
    <n v="3607"/>
    <s v="E15 at The Pleasance and CPT"/>
    <s v="'E15' is a verbatim project that looks at the story of the Focus E15 Campaign"/>
    <n v="550"/>
    <n v="580"/>
    <x v="0"/>
    <x v="1"/>
    <s v="GBP"/>
    <n v="1450137600"/>
    <n v="1448924882"/>
    <b v="0"/>
    <n v="20"/>
    <b v="1"/>
    <s v="theater/plays"/>
    <n v="105.45454545454544"/>
    <n v="29"/>
    <x v="1"/>
    <s v="plays"/>
    <x v="3607"/>
    <d v="2015-12-14T18:00:00"/>
    <x v="0"/>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608"/>
    <d v="2016-06-17T08:00:00"/>
    <x v="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x v="3609"/>
    <d v="2016-03-30T16:48:05"/>
    <x v="2"/>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x v="3610"/>
    <d v="2015-08-17T04:22:16"/>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2:53:21"/>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1:26:51"/>
    <x v="3"/>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08:09:34"/>
    <x v="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8T19:00:16"/>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08:14:56"/>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15:47:44"/>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x v="3617"/>
    <d v="2017-02-27T18:00:00"/>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09:04:10"/>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16:00:00"/>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4T22:00:00"/>
    <x v="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x v="3621"/>
    <d v="2016-09-30T15:00:00"/>
    <x v="2"/>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7T21:23:00"/>
    <x v="3"/>
  </r>
  <r>
    <n v="3623"/>
    <s v="Since I've Been Here"/>
    <s v="An original play exploring the complications of romantic relationships in all forms."/>
    <n v="2500"/>
    <n v="3000"/>
    <x v="0"/>
    <x v="0"/>
    <s v="USD"/>
    <n v="1406358000"/>
    <n v="1404841270"/>
    <b v="0"/>
    <n v="34"/>
    <b v="1"/>
    <s v="theater/plays"/>
    <n v="120"/>
    <n v="88.235294117647058"/>
    <x v="1"/>
    <s v="plays"/>
    <x v="3623"/>
    <d v="2014-07-26T01:00:00"/>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2:34:50"/>
    <x v="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09:39:37"/>
    <x v="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x v="3626"/>
    <d v="2014-08-16T10:00:57"/>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27"/>
    <d v="2016-05-20T21:59:00"/>
    <x v="2"/>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14:59:56"/>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x v="3629"/>
    <d v="2016-05-05T11:00:00"/>
    <x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x v="3630"/>
    <d v="2014-11-29T15:19:50"/>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x v="3631"/>
    <d v="2014-09-22T21:59:00"/>
    <x v="3"/>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16:29:09"/>
    <x v="3"/>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x v="3633"/>
    <d v="2016-11-18T19:00:00"/>
    <x v="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x v="3634"/>
    <d v="2017-01-13T21:59:00"/>
    <x v="2"/>
  </r>
  <r>
    <n v="3635"/>
    <s v="Mary's Son"/>
    <s v="Mary's Son is a pop opera about Jesus and the hope he brings to all people."/>
    <n v="3500"/>
    <n v="1276"/>
    <x v="2"/>
    <x v="0"/>
    <s v="USD"/>
    <n v="1461186676"/>
    <n v="1458594676"/>
    <b v="0"/>
    <n v="10"/>
    <b v="0"/>
    <s v="theater/musical"/>
    <n v="36.457142857142856"/>
    <n v="127.6"/>
    <x v="1"/>
    <s v="musical"/>
    <x v="3635"/>
    <d v="2016-04-20T15:11:16"/>
    <x v="2"/>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0:40:29"/>
    <x v="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x v="3637"/>
    <d v="2015-01-01T10:48:55"/>
    <x v="3"/>
  </r>
  <r>
    <n v="3638"/>
    <s v="Project Hedwig and the Angry Inch"/>
    <s v="A rock and roll journey that explores love, loss, redemption, duality and ascension."/>
    <n v="3300"/>
    <n v="216"/>
    <x v="2"/>
    <x v="5"/>
    <s v="CAD"/>
    <n v="1429456132"/>
    <n v="1424275732"/>
    <b v="0"/>
    <n v="2"/>
    <b v="0"/>
    <s v="theater/musical"/>
    <n v="6.5454545454545459"/>
    <n v="108"/>
    <x v="1"/>
    <s v="musical"/>
    <x v="3638"/>
    <d v="2015-04-19T09:08:52"/>
    <x v="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x v="3639"/>
    <d v="2016-10-07T09:11:00"/>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x v="3640"/>
    <d v="2015-05-10T12:45:30"/>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4T23:00:00"/>
    <x v="3"/>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x v="3642"/>
    <d v="2015-11-30T11:00:00"/>
    <x v="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6T22:27:19"/>
    <x v="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x v="3644"/>
    <d v="2016-03-07T22:59:00"/>
    <x v="2"/>
  </r>
  <r>
    <n v="3645"/>
    <s v="If the Shoe Fits"/>
    <s v="This new musical comedy empowers women and girls of all ages to be themselves in their shoes, whatever shoes they choose."/>
    <n v="1000"/>
    <n v="1"/>
    <x v="2"/>
    <x v="5"/>
    <s v="CAD"/>
    <n v="1479773838"/>
    <n v="1477178238"/>
    <b v="0"/>
    <n v="1"/>
    <b v="0"/>
    <s v="theater/musical"/>
    <n v="0.1"/>
    <n v="1"/>
    <x v="1"/>
    <s v="musical"/>
    <x v="3645"/>
    <d v="2016-11-21T18:17:18"/>
    <x v="2"/>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x v="3646"/>
    <d v="2015-06-16T17:30:00"/>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1:58:47"/>
    <x v="2"/>
  </r>
  <r>
    <n v="3648"/>
    <s v="Moth Theater Lives"/>
    <s v="Help Moth Live! Support Moth and its artist collective to achieve its 2014/15 season."/>
    <n v="40000"/>
    <n v="40153"/>
    <x v="0"/>
    <x v="0"/>
    <s v="USD"/>
    <n v="1412492445"/>
    <n v="1409900445"/>
    <b v="0"/>
    <n v="73"/>
    <b v="1"/>
    <s v="theater/plays"/>
    <n v="100.38249999999999"/>
    <n v="550.04109589041093"/>
    <x v="1"/>
    <s v="plays"/>
    <x v="3648"/>
    <d v="2014-10-05T01:00:45"/>
    <x v="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1:06:34"/>
    <x v="3"/>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50"/>
    <d v="2016-02-02T05:29:44"/>
    <x v="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09:59:00"/>
    <x v="3"/>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x v="3652"/>
    <d v="2016-08-24T21:59:00"/>
    <x v="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2:43:27"/>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1:00:00"/>
    <x v="2"/>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x v="3655"/>
    <d v="2015-07-18T00:59:00"/>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x v="3656"/>
    <d v="2017-02-01T16:59:00"/>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x v="3657"/>
    <d v="2016-06-01T15:42:00"/>
    <x v="2"/>
  </r>
  <r>
    <n v="3658"/>
    <s v="Mr. Marmalade"/>
    <s v="Life is hard when your own imaginary friend can't make time for you."/>
    <n v="1500"/>
    <n v="1510"/>
    <x v="0"/>
    <x v="0"/>
    <s v="USD"/>
    <n v="1404273540"/>
    <n v="1400272580"/>
    <b v="0"/>
    <n v="20"/>
    <b v="1"/>
    <s v="theater/plays"/>
    <n v="100.66666666666666"/>
    <n v="75.5"/>
    <x v="1"/>
    <s v="plays"/>
    <x v="3658"/>
    <d v="2014-07-01T21:59:00"/>
    <x v="3"/>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08:39:00"/>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60"/>
    <d v="2014-12-23T15:08:45"/>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09T22:00:00"/>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0T22:16:54"/>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05:50:30"/>
    <x v="2"/>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5T23:58:09"/>
    <x v="2"/>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x v="3665"/>
    <d v="2015-10-28T13:54:00"/>
    <x v="0"/>
  </r>
  <r>
    <n v="3666"/>
    <s v="Israel LÃ³pez @ Ojai Playwrights Conference"/>
    <s v="Artistic Internship @ Ojai Playwrights Conference"/>
    <n v="1200"/>
    <n v="1200"/>
    <x v="0"/>
    <x v="0"/>
    <s v="USD"/>
    <n v="1406185200"/>
    <n v="1404337382"/>
    <b v="0"/>
    <n v="38"/>
    <b v="1"/>
    <s v="theater/plays"/>
    <n v="100"/>
    <n v="31.578947368421051"/>
    <x v="1"/>
    <s v="plays"/>
    <x v="3666"/>
    <d v="2014-07-24T01:00:00"/>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x v="3667"/>
    <d v="2015-07-18T17:16:59"/>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2:33:00"/>
    <x v="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0:12:17"/>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17:00:00"/>
    <x v="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x v="3671"/>
    <d v="2014-07-20T21:59:00"/>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x v="3672"/>
    <d v="2014-09-26T16:43:04"/>
    <x v="3"/>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06:52:00"/>
    <x v="3"/>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74"/>
    <d v="2016-09-03T14:57:09"/>
    <x v="2"/>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75"/>
    <d v="2016-05-15T17:00:00"/>
    <x v="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x v="3676"/>
    <d v="2014-09-12T13:34:44"/>
    <x v="3"/>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x v="3677"/>
    <d v="2014-07-02T21:59:00"/>
    <x v="3"/>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06:44:58"/>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6-30T22:59:00"/>
    <x v="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x v="3680"/>
    <d v="2016-10-05T04:53:54"/>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09:38:10"/>
    <x v="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0:59:00"/>
    <x v="3"/>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x v="3683"/>
    <d v="2016-10-19T20:48:16"/>
    <x v="2"/>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x v="3684"/>
    <d v="2015-09-01T22:19:46"/>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15:00:00"/>
    <x v="3"/>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8T21:59:00"/>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x v="3687"/>
    <d v="2014-06-26T23:14:15"/>
    <x v="3"/>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2:53:24"/>
    <x v="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16:25:00"/>
    <x v="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90"/>
    <d v="2014-11-27T09:21:23"/>
    <x v="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1T22:59:00"/>
    <x v="0"/>
  </r>
  <r>
    <n v="3692"/>
    <s v="An Evening With Durang"/>
    <s v="Help us independently produce two great comedies by Christopher Durang."/>
    <n v="1000"/>
    <n v="1260"/>
    <x v="0"/>
    <x v="0"/>
    <s v="USD"/>
    <n v="1411084800"/>
    <n v="1410304179"/>
    <b v="0"/>
    <n v="17"/>
    <b v="1"/>
    <s v="theater/plays"/>
    <n v="126"/>
    <n v="74.117647058823536"/>
    <x v="1"/>
    <s v="plays"/>
    <x v="3692"/>
    <d v="2014-09-18T18:00:00"/>
    <x v="3"/>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16:30:00"/>
    <x v="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5T20:00:00"/>
    <x v="2"/>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14:53:30"/>
    <x v="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08:48:36"/>
    <x v="3"/>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05:10:48"/>
    <x v="2"/>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3:21:27"/>
    <x v="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08:26:56"/>
    <x v="3"/>
  </r>
  <r>
    <n v="3700"/>
    <s v="Generations (Senior Project)"/>
    <s v="Help me produce the play I have written for my senior project!"/>
    <n v="500"/>
    <n v="606"/>
    <x v="0"/>
    <x v="0"/>
    <s v="USD"/>
    <n v="1412092800"/>
    <n v="1409493800"/>
    <b v="0"/>
    <n v="18"/>
    <b v="1"/>
    <s v="theater/plays"/>
    <n v="121.2"/>
    <n v="33.666666666666664"/>
    <x v="1"/>
    <s v="plays"/>
    <x v="3700"/>
    <d v="2014-09-30T10:00:00"/>
    <x v="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06:59:53"/>
    <x v="0"/>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16:59:00"/>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0:59:00"/>
    <x v="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x v="3704"/>
    <d v="2016-05-31T10:33:14"/>
    <x v="2"/>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x v="3705"/>
    <d v="2014-06-23T12:00:00"/>
    <x v="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15:55:49"/>
    <x v="3"/>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1T23:26:00"/>
    <x v="2"/>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708"/>
    <d v="2014-07-03T21:24:46"/>
    <x v="3"/>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0:59:06"/>
    <x v="3"/>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07:49:48"/>
    <x v="0"/>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0:00:00"/>
    <x v="3"/>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x v="3712"/>
    <d v="2015-05-31T00:59:00"/>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1:42:46"/>
    <x v="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5T21:59:00"/>
    <x v="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06:52:00"/>
    <x v="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x v="3716"/>
    <d v="2016-01-21T15:18:29"/>
    <x v="0"/>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x v="3717"/>
    <d v="2015-05-09T14:47:29"/>
    <x v="0"/>
  </r>
  <r>
    <n v="3718"/>
    <s v="PUNK ROCK"/>
    <s v="William Carlisle has the world at his feet but its weight on his shoulders. He is intelligent, articulate and fucked."/>
    <n v="500"/>
    <n v="1197"/>
    <x v="0"/>
    <x v="1"/>
    <s v="GBP"/>
    <n v="1425057075"/>
    <n v="1422465075"/>
    <b v="0"/>
    <n v="46"/>
    <b v="1"/>
    <s v="theater/plays"/>
    <n v="239.4"/>
    <n v="26.021739130434781"/>
    <x v="1"/>
    <s v="plays"/>
    <x v="3718"/>
    <d v="2015-02-27T11:11:15"/>
    <x v="0"/>
  </r>
  <r>
    <n v="3719"/>
    <s v="Corium"/>
    <s v="A new piece of physical theatre about love, regret and longing."/>
    <n v="200"/>
    <n v="420"/>
    <x v="0"/>
    <x v="1"/>
    <s v="GBP"/>
    <n v="1434994266"/>
    <n v="1432402266"/>
    <b v="0"/>
    <n v="4"/>
    <b v="1"/>
    <s v="theater/plays"/>
    <n v="210"/>
    <n v="105"/>
    <x v="1"/>
    <s v="plays"/>
    <x v="3719"/>
    <d v="2015-06-22T11:31:06"/>
    <x v="0"/>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17:50:06"/>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17:28:04"/>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x v="3722"/>
    <d v="2016-02-11T16:59:00"/>
    <x v="2"/>
  </r>
  <r>
    <n v="3723"/>
    <s v="Beauty and the Beast"/>
    <s v="Saltmine Theatre Company present Beauty and the Beast:"/>
    <n v="4500"/>
    <n v="4592"/>
    <x v="0"/>
    <x v="1"/>
    <s v="GBP"/>
    <n v="1417374262"/>
    <n v="1414778662"/>
    <b v="0"/>
    <n v="63"/>
    <b v="1"/>
    <s v="theater/plays"/>
    <n v="102.04444444444445"/>
    <n v="72.888888888888886"/>
    <x v="1"/>
    <s v="plays"/>
    <x v="3723"/>
    <d v="2014-11-30T13:04:22"/>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17:00:00"/>
    <x v="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15:30:00"/>
    <x v="2"/>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x v="3726"/>
    <d v="2016-04-29T15:00:00"/>
    <x v="2"/>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x v="3727"/>
    <d v="2016-10-19T22:55:00"/>
    <x v="2"/>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x v="3728"/>
    <d v="2015-08-18T22:06:16"/>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x v="3729"/>
    <d v="2015-03-22T21:55:12"/>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0:15:59"/>
    <x v="0"/>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x v="3731"/>
    <d v="2015-01-09T21:23:00"/>
    <x v="3"/>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x v="3732"/>
    <d v="2015-01-24T06:00:00"/>
    <x v="3"/>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16:30:00"/>
    <x v="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x v="3734"/>
    <d v="2015-05-25T15:38:16"/>
    <x v="0"/>
  </r>
  <r>
    <n v="3735"/>
    <s v="Women Beware Women"/>
    <s v="Young Actor's taking on a Jacobean tragedy. Family, betrayal, love, lust, sex and death."/>
    <n v="150"/>
    <n v="20"/>
    <x v="2"/>
    <x v="1"/>
    <s v="GBP"/>
    <n v="1432831089"/>
    <n v="1430239089"/>
    <b v="0"/>
    <n v="2"/>
    <b v="0"/>
    <s v="theater/plays"/>
    <n v="13.333333333333334"/>
    <n v="10"/>
    <x v="1"/>
    <s v="plays"/>
    <x v="3735"/>
    <d v="2015-05-28T10:38:09"/>
    <x v="0"/>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x v="3736"/>
    <d v="2015-03-23T12:00:00"/>
    <x v="0"/>
  </r>
  <r>
    <n v="3737"/>
    <s v="Measure For Measure"/>
    <s v="The ASU Theatre and Shakespeare Club presents Measure For Measure directed by Jordyn Ochser."/>
    <n v="700"/>
    <n v="150"/>
    <x v="2"/>
    <x v="0"/>
    <s v="USD"/>
    <n v="1447311540"/>
    <n v="1445358903"/>
    <b v="0"/>
    <n v="4"/>
    <b v="0"/>
    <s v="theater/plays"/>
    <n v="21.428571428571427"/>
    <n v="37.5"/>
    <x v="1"/>
    <s v="plays"/>
    <x v="3737"/>
    <d v="2015-11-12T00:59:00"/>
    <x v="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16:00:00"/>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x v="3739"/>
    <d v="2016-07-17T04:47:48"/>
    <x v="2"/>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x v="3740"/>
    <d v="2014-08-11T19:53:58"/>
    <x v="3"/>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16:05:50"/>
    <x v="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5T23:09:04"/>
    <x v="3"/>
  </r>
  <r>
    <n v="3743"/>
    <s v="Down the Mississippi"/>
    <s v="I'm taking the Adventures of Huckleberry Finn puppet show down the Mississippi River!"/>
    <n v="2200"/>
    <n v="0"/>
    <x v="2"/>
    <x v="0"/>
    <s v="USD"/>
    <n v="1404406964"/>
    <n v="1401814964"/>
    <b v="0"/>
    <n v="0"/>
    <b v="0"/>
    <s v="theater/plays"/>
    <n v="0"/>
    <e v="#DIV/0!"/>
    <x v="1"/>
    <s v="plays"/>
    <x v="3743"/>
    <d v="2014-07-03T11:02:44"/>
    <x v="3"/>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4T21:59:00"/>
    <x v="3"/>
  </r>
  <r>
    <n v="3745"/>
    <s v="Tyke Theatre Web Show"/>
    <s v="Tyke wants to expand her puppet theater show to weekly online web shows and is looking for backers."/>
    <n v="100"/>
    <n v="10"/>
    <x v="2"/>
    <x v="0"/>
    <s v="USD"/>
    <n v="1407689102"/>
    <n v="1405097102"/>
    <b v="0"/>
    <n v="1"/>
    <b v="0"/>
    <s v="theater/plays"/>
    <n v="10"/>
    <n v="10"/>
    <x v="1"/>
    <s v="plays"/>
    <x v="3745"/>
    <d v="2014-08-10T10:45:02"/>
    <x v="3"/>
  </r>
  <r>
    <n v="3746"/>
    <s v="Stage Play Production - &quot;I Love You to Death&quot;"/>
    <s v="Generational curses CAN be broken...right?"/>
    <n v="8500"/>
    <n v="202"/>
    <x v="2"/>
    <x v="0"/>
    <s v="USD"/>
    <n v="1475918439"/>
    <n v="1473326439"/>
    <b v="0"/>
    <n v="1"/>
    <b v="0"/>
    <s v="theater/plays"/>
    <n v="2.3764705882352941"/>
    <n v="202"/>
    <x v="1"/>
    <s v="plays"/>
    <x v="3746"/>
    <d v="2016-10-08T03:20:39"/>
    <x v="2"/>
  </r>
  <r>
    <n v="3747"/>
    <s v="Counting Stars"/>
    <s v="The world premiere of an astonishing new play by acclaimed writer Atiha Sen Gupta."/>
    <n v="2500"/>
    <n v="25"/>
    <x v="2"/>
    <x v="1"/>
    <s v="GBP"/>
    <n v="1436137140"/>
    <n v="1433833896"/>
    <b v="0"/>
    <n v="1"/>
    <b v="0"/>
    <s v="theater/plays"/>
    <n v="1"/>
    <n v="25"/>
    <x v="1"/>
    <s v="plays"/>
    <x v="3747"/>
    <d v="2015-07-05T16:59:00"/>
    <x v="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x v="3748"/>
    <d v="2016-02-15T23:59:00"/>
    <x v="2"/>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8T21:59:00"/>
    <x v="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1:59:00"/>
    <x v="0"/>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x v="3751"/>
    <d v="2016-04-02T17:51:13"/>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15:00:00"/>
    <x v="2"/>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x v="3753"/>
    <d v="2015-06-02T18:00:00"/>
    <x v="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54"/>
    <d v="2014-07-25T22:59:00"/>
    <x v="3"/>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x v="3755"/>
    <d v="2016-04-15T14:48:27"/>
    <x v="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3:33:18"/>
    <x v="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14:25:15"/>
    <x v="3"/>
  </r>
  <r>
    <n v="3758"/>
    <s v="Luigi's Ladies"/>
    <s v="LUIGI'S LADIES: an original one-woman musical comedy"/>
    <n v="1500"/>
    <n v="1535"/>
    <x v="0"/>
    <x v="0"/>
    <s v="USD"/>
    <n v="1400475600"/>
    <n v="1397819938"/>
    <b v="0"/>
    <n v="26"/>
    <b v="1"/>
    <s v="theater/musical"/>
    <n v="102.33333333333334"/>
    <n v="59.03846153846154"/>
    <x v="1"/>
    <s v="musical"/>
    <x v="3758"/>
    <d v="2014-05-18T23:00:00"/>
    <x v="3"/>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5T20:35:53"/>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06:36:26"/>
    <x v="3"/>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61"/>
    <d v="2015-08-10T17:00:00"/>
    <x v="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3:31:29"/>
    <x v="0"/>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63"/>
    <d v="2015-04-01T11:00:26"/>
    <x v="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64"/>
    <d v="2016-05-28T18:36:00"/>
    <x v="2"/>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2:38:02"/>
    <x v="3"/>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2T22:00:45"/>
    <x v="3"/>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2-28T22:59:00"/>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x v="3768"/>
    <d v="2014-06-12T11:28:10"/>
    <x v="3"/>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69"/>
    <d v="2016-04-15T08:21:19"/>
    <x v="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16:20:10"/>
    <x v="0"/>
  </r>
  <r>
    <n v="3771"/>
    <s v="COME OUT SWINGIN'!"/>
    <s v="I would like to make a demo recording of six songs from COME OUT SWINGIN'!"/>
    <n v="1000"/>
    <n v="1460"/>
    <x v="0"/>
    <x v="0"/>
    <s v="USD"/>
    <n v="1463529600"/>
    <n v="1462307652"/>
    <b v="0"/>
    <n v="38"/>
    <b v="1"/>
    <s v="theater/musical"/>
    <n v="146"/>
    <n v="38.421052631578945"/>
    <x v="1"/>
    <s v="musical"/>
    <x v="3771"/>
    <d v="2016-05-17T18:00:00"/>
    <x v="2"/>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x v="3772"/>
    <d v="2016-11-29T00:00:00"/>
    <x v="2"/>
  </r>
  <r>
    <n v="3773"/>
    <s v="Dundee: A Hip-Hopera"/>
    <s v="A dramatic hip-hopera, inspired from monologues written by the performers."/>
    <n v="5000"/>
    <n v="5410"/>
    <x v="0"/>
    <x v="0"/>
    <s v="USD"/>
    <n v="1479175680"/>
    <n v="1476317247"/>
    <b v="0"/>
    <n v="57"/>
    <b v="1"/>
    <s v="theater/musical"/>
    <n v="108.2"/>
    <n v="94.912280701754383"/>
    <x v="1"/>
    <s v="musical"/>
    <x v="3773"/>
    <d v="2016-11-14T20:08:00"/>
    <x v="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3:00:55"/>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x v="3775"/>
    <d v="2015-04-08T22:00:00"/>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7-31T19:00:00"/>
    <x v="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6T22:00:00"/>
    <x v="3"/>
  </r>
  <r>
    <n v="3778"/>
    <s v="Give a Puppet a Hand"/>
    <s v="Sponsor an AVENUE Q puppet for The Barn Players April 2015 production."/>
    <n v="2400"/>
    <n v="2521"/>
    <x v="0"/>
    <x v="0"/>
    <s v="USD"/>
    <n v="1423942780"/>
    <n v="1418758780"/>
    <b v="0"/>
    <n v="36"/>
    <b v="1"/>
    <s v="theater/musical"/>
    <n v="105.04166666666667"/>
    <n v="70.027777777777771"/>
    <x v="1"/>
    <s v="musical"/>
    <x v="3778"/>
    <d v="2015-02-14T13:39:40"/>
    <x v="3"/>
  </r>
  <r>
    <n v="3779"/>
    <s v="&quot;The Last Adam&quot; A New Musical, NYC reading"/>
    <s v="A fresh, re-telling of the Jesus story for a new generation."/>
    <n v="15000"/>
    <n v="15597"/>
    <x v="0"/>
    <x v="0"/>
    <s v="USD"/>
    <n v="1459010340"/>
    <n v="1456421940"/>
    <b v="0"/>
    <n v="115"/>
    <b v="1"/>
    <s v="theater/musical"/>
    <n v="103.98"/>
    <n v="135.62608695652173"/>
    <x v="1"/>
    <s v="musical"/>
    <x v="3779"/>
    <d v="2016-03-26T10:39:00"/>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14:06:0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15:11:25"/>
    <x v="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x v="3782"/>
    <d v="2016-07-24T17:00:00"/>
    <x v="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0:00:00"/>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17:32:12"/>
    <x v="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x v="3785"/>
    <d v="2016-08-02T04:03:00"/>
    <x v="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x v="3786"/>
    <d v="2016-05-26T18:54:35"/>
    <x v="2"/>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0T21:59:00"/>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x v="3788"/>
    <d v="2015-12-23T10:18:00"/>
    <x v="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x v="3789"/>
    <d v="2015-06-15T13:10:18"/>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1:00:23"/>
    <x v="2"/>
  </r>
  <r>
    <n v="3791"/>
    <s v="Spin! at The Cumming Playhouse"/>
    <s v="Spin! is an original musical comedy-drama presented by Blue Palm Productions."/>
    <n v="1500"/>
    <n v="0"/>
    <x v="2"/>
    <x v="0"/>
    <s v="USD"/>
    <n v="1404664592"/>
    <n v="1399480592"/>
    <b v="0"/>
    <n v="0"/>
    <b v="0"/>
    <s v="theater/musical"/>
    <n v="0"/>
    <e v="#DIV/0!"/>
    <x v="1"/>
    <s v="musical"/>
    <x v="3791"/>
    <d v="2014-07-06T10:36:32"/>
    <x v="3"/>
  </r>
  <r>
    <n v="3792"/>
    <s v="BorikÃ©n: The Show"/>
    <s v="A cultural and historic journey through Puerto Rico's music and dance!"/>
    <n v="12500"/>
    <n v="35"/>
    <x v="2"/>
    <x v="0"/>
    <s v="USD"/>
    <n v="1436957022"/>
    <n v="1434365022"/>
    <b v="0"/>
    <n v="2"/>
    <b v="0"/>
    <s v="theater/musical"/>
    <n v="0.27999999999999997"/>
    <n v="17.5"/>
    <x v="1"/>
    <s v="musical"/>
    <x v="3792"/>
    <d v="2015-07-15T04:43:42"/>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x v="3793"/>
    <d v="2014-12-16T16:32:09"/>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07:55:54"/>
    <x v="0"/>
  </r>
  <r>
    <n v="3795"/>
    <s v="Duodeca"/>
    <s v="Poppin Productions are currently entering the development stage of their very first production -  &quot;Duodeca&quot;."/>
    <n v="600"/>
    <n v="10"/>
    <x v="2"/>
    <x v="1"/>
    <s v="GBP"/>
    <n v="1440801000"/>
    <n v="1437042490"/>
    <b v="0"/>
    <n v="2"/>
    <b v="0"/>
    <s v="theater/musical"/>
    <n v="1.6666666666666667"/>
    <n v="5"/>
    <x v="1"/>
    <s v="musical"/>
    <x v="3795"/>
    <d v="2015-08-28T16:30:00"/>
    <x v="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x v="3796"/>
    <d v="2017-01-13T18:42:36"/>
    <x v="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x v="3797"/>
    <d v="2015-04-20T15:09:25"/>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x v="3798"/>
    <d v="2014-08-10T11:20:48"/>
    <x v="3"/>
  </r>
  <r>
    <n v="3799"/>
    <s v="A Story Once Told"/>
    <s v="An original musical on it's way to the stage in Minneapolis, MN. Feel free to ask any questions."/>
    <n v="10000"/>
    <n v="402"/>
    <x v="2"/>
    <x v="0"/>
    <s v="USD"/>
    <n v="1457734843"/>
    <n v="1455142843"/>
    <b v="0"/>
    <n v="4"/>
    <b v="0"/>
    <s v="theater/musical"/>
    <n v="4.0199999999999996"/>
    <n v="100.5"/>
    <x v="1"/>
    <s v="musical"/>
    <x v="3799"/>
    <d v="2016-03-11T16:20:43"/>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x v="3800"/>
    <d v="2015-01-10T22:59:00"/>
    <x v="3"/>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x v="3801"/>
    <d v="2015-01-02T10:13:36"/>
    <x v="3"/>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1T21:01:46"/>
    <x v="0"/>
  </r>
  <r>
    <n v="3803"/>
    <s v="Benjamin Button the Musical Concept Album"/>
    <s v="A fully orchestrated concept album of Benjamin Button the Musical!"/>
    <n v="12000"/>
    <n v="2358"/>
    <x v="2"/>
    <x v="0"/>
    <s v="USD"/>
    <n v="1457133568"/>
    <n v="1454541568"/>
    <b v="0"/>
    <n v="40"/>
    <b v="0"/>
    <s v="theater/musical"/>
    <n v="19.650000000000002"/>
    <n v="58.95"/>
    <x v="1"/>
    <s v="musical"/>
    <x v="3803"/>
    <d v="2016-03-04T17:19:28"/>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1:00:00"/>
    <x v="2"/>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x v="3805"/>
    <d v="2014-09-27T15:17:20"/>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x v="3806"/>
    <d v="2014-06-29T00:13:01"/>
    <x v="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x v="3807"/>
    <d v="2015-04-03T15:48:59"/>
    <x v="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808"/>
    <d v="2015-04-25T03:53:39"/>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17:00:00"/>
    <x v="3"/>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x v="3810"/>
    <d v="2015-03-21T13:22:38"/>
    <x v="0"/>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811"/>
    <d v="2016-05-31T05:00:00"/>
    <x v="2"/>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x v="3812"/>
    <d v="2015-05-31T21:59:00"/>
    <x v="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15:43:00"/>
    <x v="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3-31T21:59:00"/>
    <x v="0"/>
  </r>
  <r>
    <n v="3815"/>
    <s v="The Canterbury Shakespeare Festival - first season"/>
    <s v="Come and help us make the Canterbury Shakespeare Festival a reality"/>
    <n v="1000"/>
    <n v="1000.01"/>
    <x v="0"/>
    <x v="1"/>
    <s v="GBP"/>
    <n v="1440111600"/>
    <n v="1437545657"/>
    <b v="0"/>
    <n v="20"/>
    <b v="1"/>
    <s v="theater/plays"/>
    <n v="100.001"/>
    <n v="50.000500000000002"/>
    <x v="1"/>
    <s v="plays"/>
    <x v="3815"/>
    <d v="2015-08-20T17:00:00"/>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0:33:43"/>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3T21:59:00"/>
    <x v="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x v="3818"/>
    <d v="2015-03-12T13:13:02"/>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x v="3819"/>
    <d v="2015-07-17T15:02:00"/>
    <x v="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x v="3820"/>
    <d v="2015-07-05T09:38:37"/>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3T22:20:07"/>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16:59:00"/>
    <x v="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19T21:59:0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07:41:00"/>
    <x v="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6T19:40:14"/>
    <x v="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04:09:54"/>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6T18:00:00"/>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28"/>
    <d v="2014-12-31T07:39:47"/>
    <x v="3"/>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14:46:11"/>
    <x v="2"/>
  </r>
  <r>
    <n v="3830"/>
    <s v="Run Away"/>
    <s v="The Aeon Theatre company is producing another original play by Parker Hale at the Manhattan Reportory Theatre"/>
    <n v="100"/>
    <n v="225"/>
    <x v="0"/>
    <x v="0"/>
    <s v="USD"/>
    <n v="1464371211"/>
    <n v="1463161611"/>
    <b v="0"/>
    <n v="3"/>
    <b v="1"/>
    <s v="theater/plays"/>
    <n v="225"/>
    <n v="75"/>
    <x v="1"/>
    <s v="plays"/>
    <x v="3830"/>
    <d v="2016-05-27T11:46:51"/>
    <x v="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15:22:25"/>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19T20:45:35"/>
    <x v="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3:09:00"/>
    <x v="3"/>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x v="3834"/>
    <d v="2015-06-18T04:41:07"/>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16:36:48"/>
    <x v="2"/>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2T22:09:00"/>
    <x v="2"/>
  </r>
  <r>
    <n v="3837"/>
    <s v="Farcical Elements Presents Boeing-Boeing"/>
    <s v="A high-flying French farce with the thrust of a well-tuned jet engine"/>
    <n v="2000"/>
    <n v="2042"/>
    <x v="0"/>
    <x v="1"/>
    <s v="GBP"/>
    <n v="1435947758"/>
    <n v="1432837358"/>
    <b v="0"/>
    <n v="17"/>
    <b v="1"/>
    <s v="theater/plays"/>
    <n v="102.1"/>
    <n v="120.11764705882354"/>
    <x v="1"/>
    <s v="plays"/>
    <x v="3837"/>
    <d v="2015-07-03T12:22:38"/>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1:03:29"/>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29T21:25:24"/>
    <x v="0"/>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40"/>
    <d v="2016-03-28T09:50:29"/>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x v="3841"/>
    <d v="2014-07-20T12:51:27"/>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x v="3842"/>
    <d v="2014-05-11T05:50:52"/>
    <x v="3"/>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x v="3843"/>
    <d v="2014-05-31T19:44:24"/>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x v="3844"/>
    <d v="2014-06-03T00:59:00"/>
    <x v="3"/>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x v="3845"/>
    <d v="2015-10-01T09:02:54"/>
    <x v="0"/>
  </r>
  <r>
    <n v="3846"/>
    <s v="My Insane Shakespeare"/>
    <s v="My Insane Shakespeare. An original play by Arthur Elbakyan premiering October 13th at United Solo, New York City."/>
    <n v="7000"/>
    <n v="189"/>
    <x v="2"/>
    <x v="0"/>
    <s v="USD"/>
    <n v="1412405940"/>
    <n v="1409721542"/>
    <b v="1"/>
    <n v="8"/>
    <b v="0"/>
    <s v="theater/plays"/>
    <n v="2.7"/>
    <n v="23.625"/>
    <x v="1"/>
    <s v="plays"/>
    <x v="3846"/>
    <d v="2014-10-04T00:59:00"/>
    <x v="3"/>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x v="3847"/>
    <d v="2015-07-18T23:23:11"/>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x v="3848"/>
    <d v="2015-10-18T13:36:29"/>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x v="3849"/>
    <d v="2015-06-11T12:24:44"/>
    <x v="0"/>
  </r>
  <r>
    <n v="3850"/>
    <s v="The Vagina Monologues 2015"/>
    <s v="V-Day is a global activist movement to end violence against women and girls."/>
    <n v="1000"/>
    <n v="38"/>
    <x v="2"/>
    <x v="0"/>
    <s v="USD"/>
    <n v="1420081143"/>
    <n v="1417489143"/>
    <b v="1"/>
    <n v="4"/>
    <b v="0"/>
    <s v="theater/plays"/>
    <n v="3.8"/>
    <n v="9.5"/>
    <x v="1"/>
    <s v="plays"/>
    <x v="3850"/>
    <d v="2014-12-31T20:59:03"/>
    <x v="3"/>
  </r>
  <r>
    <n v="3851"/>
    <s v="Waving Goodbye"/>
    <s v="A play about the horrible choices we have to make every day. Should we take a risk, or take the road most travelled?"/>
    <n v="2500"/>
    <n v="852"/>
    <x v="2"/>
    <x v="1"/>
    <s v="GBP"/>
    <n v="1437129179"/>
    <n v="1434537179"/>
    <b v="1"/>
    <n v="24"/>
    <b v="0"/>
    <s v="theater/plays"/>
    <n v="34.08"/>
    <n v="35.5"/>
    <x v="1"/>
    <s v="plays"/>
    <x v="3851"/>
    <d v="2015-07-17T04:32:59"/>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x v="3852"/>
    <d v="2015-03-26T21:34:36"/>
    <x v="0"/>
  </r>
  <r>
    <n v="3853"/>
    <s v="The Original Laughter Therapist"/>
    <s v="A dose of One-woman &quot;Dramedy&quot; to cure those daily blues is just what the doctor ordered!"/>
    <n v="100000"/>
    <n v="26"/>
    <x v="2"/>
    <x v="0"/>
    <s v="USD"/>
    <n v="1409602178"/>
    <n v="1406578178"/>
    <b v="0"/>
    <n v="2"/>
    <b v="0"/>
    <s v="theater/plays"/>
    <n v="2.5999999999999999E-2"/>
    <n v="13"/>
    <x v="1"/>
    <s v="plays"/>
    <x v="3853"/>
    <d v="2014-09-01T14:09:38"/>
    <x v="3"/>
  </r>
  <r>
    <n v="3854"/>
    <s v="The Case Of Soghomon Tehlirian"/>
    <s v="A play dedicated to the 100th anniversary of the Armenian Genocide."/>
    <n v="11000"/>
    <n v="1788"/>
    <x v="2"/>
    <x v="0"/>
    <s v="USD"/>
    <n v="1431206058"/>
    <n v="1428614058"/>
    <b v="0"/>
    <n v="20"/>
    <b v="0"/>
    <s v="theater/plays"/>
    <n v="16.254545454545454"/>
    <n v="89.4"/>
    <x v="1"/>
    <s v="plays"/>
    <x v="3854"/>
    <d v="2015-05-09T15:14:18"/>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x v="3855"/>
    <d v="2015-03-26T16:17:51"/>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x v="3856"/>
    <d v="2015-03-08T10:50:03"/>
    <x v="0"/>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x v="3857"/>
    <d v="2014-08-01T11:12:00"/>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15:00:00"/>
    <x v="0"/>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x v="3859"/>
    <d v="2014-06-25T15:00:00"/>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x v="3860"/>
    <d v="2014-08-12T09:51:50"/>
    <x v="3"/>
  </r>
  <r>
    <n v="3861"/>
    <s v="READY OR NOT HERE I COME"/>
    <s v="THE COMING OF THE LORD!"/>
    <n v="2000"/>
    <n v="100"/>
    <x v="2"/>
    <x v="0"/>
    <s v="USD"/>
    <n v="1415828820"/>
    <n v="1412258977"/>
    <b v="0"/>
    <n v="1"/>
    <b v="0"/>
    <s v="theater/plays"/>
    <n v="5"/>
    <n v="100"/>
    <x v="1"/>
    <s v="plays"/>
    <x v="3861"/>
    <d v="2014-11-12T15:47:00"/>
    <x v="3"/>
  </r>
  <r>
    <n v="3862"/>
    <s v="The Container Play"/>
    <s v="The hit immersive theatre experience of England comes to Corpus Christi!"/>
    <n v="7500"/>
    <n v="1"/>
    <x v="2"/>
    <x v="0"/>
    <s v="USD"/>
    <n v="1473699540"/>
    <n v="1472451356"/>
    <b v="0"/>
    <n v="1"/>
    <b v="0"/>
    <s v="theater/plays"/>
    <n v="1.3333333333333334E-2"/>
    <n v="1"/>
    <x v="1"/>
    <s v="plays"/>
    <x v="3862"/>
    <d v="2016-09-12T10:59:00"/>
    <x v="2"/>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0:11:45"/>
    <x v="0"/>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x v="3864"/>
    <d v="2015-11-17T16:24:14"/>
    <x v="0"/>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x v="3865"/>
    <d v="2014-08-29T23:30:00"/>
    <x v="3"/>
  </r>
  <r>
    <n v="3866"/>
    <s v="a feminine ending, brought to you by the East End Theatre Co"/>
    <s v="A funny, moving, witty piece about a girl, her oboe, and her dreams."/>
    <n v="2000"/>
    <n v="11"/>
    <x v="2"/>
    <x v="0"/>
    <s v="USD"/>
    <n v="1458703740"/>
    <n v="1454453021"/>
    <b v="0"/>
    <n v="2"/>
    <b v="0"/>
    <s v="theater/plays"/>
    <n v="0.54999999999999993"/>
    <n v="5.5"/>
    <x v="1"/>
    <s v="plays"/>
    <x v="3866"/>
    <d v="2016-03-22T21:29:00"/>
    <x v="2"/>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x v="3867"/>
    <d v="2016-06-18T13:32:19"/>
    <x v="2"/>
  </r>
  <r>
    <n v="3868"/>
    <s v="1000 words (Canceled)"/>
    <s v="New collection of music by Scott Evan Davis!"/>
    <n v="5000"/>
    <n v="10"/>
    <x v="1"/>
    <x v="1"/>
    <s v="GBP"/>
    <n v="1410191405"/>
    <n v="1408031405"/>
    <b v="0"/>
    <n v="1"/>
    <b v="0"/>
    <s v="theater/musical"/>
    <n v="0.2"/>
    <n v="10"/>
    <x v="1"/>
    <s v="musical"/>
    <x v="3868"/>
    <d v="2014-09-08T09:50:05"/>
    <x v="3"/>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x v="3869"/>
    <d v="2015-03-13T21:11:00"/>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2T22:07:58"/>
    <x v="3"/>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s v="musical"/>
    <x v="3871"/>
    <d v="2017-03-29T11:44:10"/>
    <x v="1"/>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3T21:29:56"/>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0:42:15"/>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3T19:00:00"/>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04:00:00"/>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x v="3876"/>
    <d v="2016-02-02T08:58:48"/>
    <x v="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x v="3877"/>
    <d v="2016-12-08T10:15:52"/>
    <x v="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x v="3878"/>
    <d v="2015-06-29T21:59:00"/>
    <x v="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14:39:56"/>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x v="3880"/>
    <d v="2014-07-30T17:00:00"/>
    <x v="3"/>
  </r>
  <r>
    <n v="3881"/>
    <s v="My Real Mother's Name is... (Canceled)"/>
    <s v="A musical journey coming to the Blue Venue at the 2017 Orlando Fringe Festival!"/>
    <n v="500"/>
    <n v="25"/>
    <x v="1"/>
    <x v="0"/>
    <s v="USD"/>
    <n v="1487550399"/>
    <n v="1484958399"/>
    <b v="0"/>
    <n v="1"/>
    <b v="0"/>
    <s v="theater/musical"/>
    <n v="5"/>
    <n v="25"/>
    <x v="1"/>
    <s v="musical"/>
    <x v="3881"/>
    <d v="2017-02-19T18:26:39"/>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17:03:00"/>
    <x v="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08:27:49"/>
    <x v="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1:59:52"/>
    <x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16:49:51"/>
    <x v="2"/>
  </r>
  <r>
    <n v="3886"/>
    <s v="a (Canceled)"/>
    <n v="1"/>
    <n v="10000"/>
    <n v="0"/>
    <x v="1"/>
    <x v="2"/>
    <s v="AUD"/>
    <n v="1418275702"/>
    <n v="1415683702"/>
    <b v="0"/>
    <n v="0"/>
    <b v="0"/>
    <s v="theater/musical"/>
    <n v="0"/>
    <e v="#DIV/0!"/>
    <x v="1"/>
    <s v="musical"/>
    <x v="3886"/>
    <d v="2014-12-10T23:28:22"/>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x v="3887"/>
    <d v="2015-05-01T16:00:00"/>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x v="3888"/>
    <d v="2017-02-26T07:05:58"/>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x v="3889"/>
    <d v="2015-01-04T17:26:00"/>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x v="3890"/>
    <d v="2015-08-15T12:12:24"/>
    <x v="0"/>
  </r>
  <r>
    <n v="3891"/>
    <s v="Out of the Box: A Mime Story"/>
    <s v="A comedy about a mime who dreams of becoming a stand up comedian."/>
    <n v="800"/>
    <n v="260"/>
    <x v="2"/>
    <x v="0"/>
    <s v="USD"/>
    <n v="1427086740"/>
    <n v="1424488244"/>
    <b v="0"/>
    <n v="7"/>
    <b v="0"/>
    <s v="theater/plays"/>
    <n v="32.5"/>
    <n v="37.142857142857146"/>
    <x v="1"/>
    <s v="plays"/>
    <x v="3891"/>
    <d v="2015-03-22T22:59:00"/>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1:00:00"/>
    <x v="3"/>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x v="3893"/>
    <d v="2014-07-01T00:00:00"/>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x v="3894"/>
    <d v="2016-12-05T22:59:00"/>
    <x v="2"/>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0:00:18"/>
    <x v="0"/>
  </r>
  <r>
    <n v="3896"/>
    <s v="Yorick and Company"/>
    <s v="Yorick and Co. is a comedy about a struggling theatre company whose mysterious benefactor starts haunting the show!"/>
    <n v="1600"/>
    <n v="170"/>
    <x v="2"/>
    <x v="0"/>
    <s v="USD"/>
    <n v="1402979778"/>
    <n v="1401770178"/>
    <b v="0"/>
    <n v="4"/>
    <b v="0"/>
    <s v="theater/plays"/>
    <n v="10.625"/>
    <n v="42.5"/>
    <x v="1"/>
    <s v="plays"/>
    <x v="3896"/>
    <d v="2014-06-16T22:36:18"/>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x v="3897"/>
    <d v="2015-01-08T14:58:03"/>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x v="3898"/>
    <d v="2015-08-17T10:00:00"/>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x v="3899"/>
    <d v="2014-08-12T12:36:01"/>
    <x v="3"/>
  </r>
  <r>
    <n v="3900"/>
    <s v="HUB Theatre Group presents John Logan's RED"/>
    <s v="HUB Theatre Group collaborates with local artists to present John Logan's RED to the community."/>
    <n v="2500"/>
    <n v="135"/>
    <x v="2"/>
    <x v="0"/>
    <s v="USD"/>
    <n v="1433988791"/>
    <n v="1431396791"/>
    <b v="0"/>
    <n v="5"/>
    <b v="0"/>
    <s v="theater/plays"/>
    <n v="5.4"/>
    <n v="27"/>
    <x v="1"/>
    <s v="plays"/>
    <x v="3900"/>
    <d v="2015-06-10T20:13:11"/>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x v="3901"/>
    <d v="2015-12-19T13:49:59"/>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x v="3902"/>
    <d v="2016-11-14T06:14:02"/>
    <x v="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3:38:00"/>
    <x v="0"/>
  </r>
  <r>
    <n v="3904"/>
    <s v="Black America from Prophets to Pimps"/>
    <s v="A play that will cover 4000 years of black history."/>
    <n v="10000"/>
    <n v="3"/>
    <x v="2"/>
    <x v="0"/>
    <s v="USD"/>
    <n v="1429074240"/>
    <n v="1427866200"/>
    <b v="0"/>
    <n v="2"/>
    <b v="0"/>
    <s v="theater/plays"/>
    <n v="0.03"/>
    <n v="1.5"/>
    <x v="1"/>
    <s v="plays"/>
    <x v="3904"/>
    <d v="2015-04-14T23:04:00"/>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x v="3905"/>
    <d v="2015-06-11T17:00:00"/>
    <x v="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x v="3906"/>
    <d v="2015-06-26T07:25:00"/>
    <x v="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x v="3907"/>
    <d v="2014-10-26T14:08:00"/>
    <x v="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x v="3908"/>
    <d v="2014-07-28T21:14:56"/>
    <x v="3"/>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x v="3909"/>
    <d v="2014-09-11T02:37:22"/>
    <x v="3"/>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x v="3910"/>
    <d v="2015-09-07T12:09:57"/>
    <x v="0"/>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x v="3911"/>
    <d v="2014-11-26T14:29:37"/>
    <x v="3"/>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x v="3912"/>
    <d v="2015-04-24T22:35:00"/>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913"/>
    <d v="2015-11-30T00:04:09"/>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x v="3914"/>
    <d v="2015-05-10T16:59:00"/>
    <x v="0"/>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x v="3915"/>
    <d v="2016-06-01T17:38:29"/>
    <x v="2"/>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05:19:12"/>
    <x v="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x v="3917"/>
    <d v="2014-09-11T06:39:21"/>
    <x v="3"/>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x v="3918"/>
    <d v="2014-08-04T10:00:00"/>
    <x v="3"/>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x v="3919"/>
    <d v="2016-01-17T18:00:00"/>
    <x v="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x v="3920"/>
    <d v="2016-11-13T04:17:40"/>
    <x v="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2:00:00"/>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x v="3922"/>
    <d v="2015-03-02T17:00:00"/>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x v="3923"/>
    <d v="2015-04-09T17:31:11"/>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x v="3924"/>
    <d v="2014-06-26T17:02:02"/>
    <x v="3"/>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14:53:59"/>
    <x v="3"/>
  </r>
  <r>
    <n v="3926"/>
    <s v="Caryl Churchill's 'Top Girls' - NSW HSC Text"/>
    <s v="Producing syllabus-relevant theatre targeted to HSC students on the NSW Central Coast"/>
    <n v="5000"/>
    <n v="15"/>
    <x v="2"/>
    <x v="2"/>
    <s v="AUD"/>
    <n v="1419645748"/>
    <n v="1417053748"/>
    <b v="0"/>
    <n v="1"/>
    <b v="0"/>
    <s v="theater/plays"/>
    <n v="0.3"/>
    <n v="15"/>
    <x v="1"/>
    <s v="plays"/>
    <x v="3926"/>
    <d v="2014-12-26T20:02:28"/>
    <x v="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0:25:04"/>
    <x v="3"/>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x v="3928"/>
    <d v="2015-10-15T22:59:00"/>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x v="3929"/>
    <d v="2016-09-18T13:51:05"/>
    <x v="2"/>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0:00:00"/>
    <x v="2"/>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5T21:38:27"/>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x v="3932"/>
    <d v="2016-03-15T21:02:44"/>
    <x v="2"/>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x v="3933"/>
    <d v="2016-07-16T18:43:00"/>
    <x v="2"/>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34"/>
    <d v="2015-10-01T07:00:00"/>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x v="3935"/>
    <d v="2015-10-04T09:45:46"/>
    <x v="0"/>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1:18:40"/>
    <x v="2"/>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x v="3937"/>
    <d v="2016-07-11T09:09:20"/>
    <x v="2"/>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x v="3938"/>
    <d v="2015-06-27T15:44:14"/>
    <x v="0"/>
  </r>
  <r>
    <n v="3939"/>
    <s v="'Potter.' Funding 2015"/>
    <s v="'Potter.' is a parody of the popular Harry Potter series allowing aspiring actors a chance to work in a professional production."/>
    <n v="5000"/>
    <n v="5"/>
    <x v="2"/>
    <x v="2"/>
    <s v="AUD"/>
    <n v="1412656200"/>
    <n v="1412328979"/>
    <b v="0"/>
    <n v="1"/>
    <b v="0"/>
    <s v="theater/plays"/>
    <n v="0.1"/>
    <n v="5"/>
    <x v="1"/>
    <s v="plays"/>
    <x v="3939"/>
    <d v="2014-10-06T22:30:00"/>
    <x v="3"/>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x v="3940"/>
    <d v="2015-01-02T05:49:1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x v="3941"/>
    <d v="2014-11-24T19:00:00"/>
    <x v="3"/>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15:41:54"/>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x v="3943"/>
    <d v="2015-11-02T10:50:00"/>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09:54:35"/>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x v="3945"/>
    <d v="2015-05-15T13:14:28"/>
    <x v="0"/>
  </r>
  <r>
    <n v="3946"/>
    <s v="DR. Mecurio's Mythical Marvels &amp; Beastiry"/>
    <s v="Dr. Mecurio's is an original work of fantasy designed and written for the stage."/>
    <n v="6000"/>
    <n v="195"/>
    <x v="2"/>
    <x v="0"/>
    <s v="USD"/>
    <n v="1425110400"/>
    <n v="1422388822"/>
    <b v="0"/>
    <n v="5"/>
    <b v="0"/>
    <s v="theater/plays"/>
    <n v="3.25"/>
    <n v="39"/>
    <x v="1"/>
    <s v="plays"/>
    <x v="3946"/>
    <d v="2015-02-28T02:00:00"/>
    <x v="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x v="3947"/>
    <d v="2016-10-01T21:25:44"/>
    <x v="2"/>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1:48:4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x v="3949"/>
    <d v="2015-02-10T20:53:41"/>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x v="3950"/>
    <d v="2016-04-08T12:35:00"/>
    <x v="2"/>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x v="3951"/>
    <d v="2016-05-03T12:49:02"/>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x v="3952"/>
    <d v="2015-10-26T12:58:10"/>
    <x v="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17:29:00"/>
    <x v="2"/>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09:37:44"/>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x v="3955"/>
    <d v="2015-11-28T15:22:21"/>
    <x v="0"/>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4T18:20:00"/>
    <x v="2"/>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x v="3957"/>
    <d v="2016-07-08T17:25:54"/>
    <x v="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x v="3958"/>
    <d v="2014-08-02T08:00:00"/>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x v="3959"/>
    <d v="2014-09-28T12:55:56"/>
    <x v="3"/>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60"/>
    <d v="2016-01-03T14:17:36"/>
    <x v="0"/>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x v="3961"/>
    <d v="2014-05-08T15:23:30"/>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x v="3962"/>
    <d v="2015-11-28T08:54:54"/>
    <x v="0"/>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7T22:41:57"/>
    <x v="0"/>
  </r>
  <r>
    <n v="3964"/>
    <s v="MAMA'Z BA-B: The StagePlay"/>
    <s v="&quot;MAMA'Z BA-B&quot; is the story of Marcus Williams who struggles to find a place for himself as a young black male."/>
    <n v="2000"/>
    <n v="126"/>
    <x v="2"/>
    <x v="0"/>
    <s v="USD"/>
    <n v="1429460386"/>
    <n v="1424279986"/>
    <b v="0"/>
    <n v="3"/>
    <b v="0"/>
    <s v="theater/plays"/>
    <n v="6.3"/>
    <n v="42"/>
    <x v="1"/>
    <s v="plays"/>
    <x v="3964"/>
    <d v="2015-04-19T10:19:46"/>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x v="3965"/>
    <d v="2016-04-13T22:39:40"/>
    <x v="2"/>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x v="3966"/>
    <d v="2014-07-23T20:59:00"/>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x v="3967"/>
    <d v="2017-03-06T00:58:27"/>
    <x v="1"/>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x v="3968"/>
    <d v="2016-05-22T13:34:33"/>
    <x v="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x v="3969"/>
    <d v="2016-08-28T21:55:00"/>
    <x v="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x v="3970"/>
    <d v="2016-04-17T14:43:31"/>
    <x v="2"/>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x v="3971"/>
    <d v="2014-07-21T06:52:06"/>
    <x v="3"/>
  </r>
  <r>
    <n v="3972"/>
    <s v="Valkyrie Theatre Company"/>
    <s v="We're a horror based theatre company in Oklahoma City beginning our first season of shows."/>
    <n v="1000"/>
    <n v="211"/>
    <x v="2"/>
    <x v="0"/>
    <s v="USD"/>
    <n v="1423186634"/>
    <n v="1418002634"/>
    <b v="0"/>
    <n v="8"/>
    <b v="0"/>
    <s v="theater/plays"/>
    <n v="21.099999999999998"/>
    <n v="26.375"/>
    <x v="1"/>
    <s v="plays"/>
    <x v="3972"/>
    <d v="2015-02-05T19:37:14"/>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x v="3973"/>
    <d v="2016-05-08T22:00:00"/>
    <x v="2"/>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74"/>
    <d v="2016-06-02T07:07:28"/>
    <x v="2"/>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14:48:18"/>
    <x v="2"/>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x v="3976"/>
    <d v="2014-08-01T01:00:00"/>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x v="3977"/>
    <d v="2016-07-22T12:55:32"/>
    <x v="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x v="3978"/>
    <d v="2015-01-31T09:25:53"/>
    <x v="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x v="3979"/>
    <d v="2015-03-29T14:00:00"/>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80"/>
    <d v="2014-07-05T08:22:27"/>
    <x v="3"/>
  </r>
  <r>
    <n v="3981"/>
    <s v="BEIRUT, LADY OF LEBANON"/>
    <s v="A Theatrical Production Celebrating the Lebanese Culture and the Human Spirit in Time of War."/>
    <n v="30000"/>
    <n v="1225"/>
    <x v="2"/>
    <x v="0"/>
    <s v="USD"/>
    <n v="1468729149"/>
    <n v="1463545149"/>
    <b v="0"/>
    <n v="7"/>
    <b v="0"/>
    <s v="theater/plays"/>
    <n v="4.083333333333333"/>
    <n v="175"/>
    <x v="1"/>
    <s v="plays"/>
    <x v="3981"/>
    <d v="2016-07-16T22:19:09"/>
    <x v="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3:26:20"/>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x v="3983"/>
    <d v="2014-05-20T00:59:00"/>
    <x v="3"/>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x v="3984"/>
    <d v="2014-11-07T18: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x v="3985"/>
    <d v="2016-02-20T15:05:00"/>
    <x v="2"/>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x v="3986"/>
    <d v="2016-05-06T07:04:00"/>
    <x v="2"/>
  </r>
  <r>
    <n v="3987"/>
    <s v="Write Now 5"/>
    <s v="Write Now 5 is a new writing festival in south east London promoting new work from emerging playwrights."/>
    <n v="400"/>
    <n v="151"/>
    <x v="2"/>
    <x v="1"/>
    <s v="GBP"/>
    <n v="1400278290"/>
    <n v="1399414290"/>
    <b v="0"/>
    <n v="13"/>
    <b v="0"/>
    <s v="theater/plays"/>
    <n v="37.75"/>
    <n v="11.615384615384615"/>
    <x v="1"/>
    <s v="plays"/>
    <x v="3987"/>
    <d v="2014-05-16T16:11:30"/>
    <x v="3"/>
  </r>
  <r>
    <n v="3988"/>
    <s v="Folk-Tales: What Stories Do Your Folks Tell?"/>
    <s v="An evening of of stories based both in myth and truth."/>
    <n v="1500"/>
    <n v="32"/>
    <x v="2"/>
    <x v="0"/>
    <s v="USD"/>
    <n v="1440813413"/>
    <n v="1439517413"/>
    <b v="0"/>
    <n v="4"/>
    <b v="0"/>
    <s v="theater/plays"/>
    <n v="2.1333333333333333"/>
    <n v="8"/>
    <x v="1"/>
    <s v="plays"/>
    <x v="3988"/>
    <d v="2015-08-28T19:56:53"/>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2:59:41"/>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x v="3990"/>
    <d v="2016-03-02T10:08:13"/>
    <x v="2"/>
  </r>
  <r>
    <n v="3991"/>
    <s v="NTACTheatre - North Texas Actor's Collaborative Theatre"/>
    <s v="North Texas first actor-driven theatre company needs your help"/>
    <n v="500"/>
    <n v="100"/>
    <x v="2"/>
    <x v="0"/>
    <s v="USD"/>
    <n v="1433086082"/>
    <n v="1430494082"/>
    <b v="0"/>
    <n v="1"/>
    <b v="0"/>
    <s v="theater/plays"/>
    <n v="20"/>
    <n v="100"/>
    <x v="1"/>
    <s v="plays"/>
    <x v="3991"/>
    <d v="2015-05-31T09:28:02"/>
    <x v="0"/>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x v="3992"/>
    <d v="2015-12-11T17:34:19"/>
    <x v="0"/>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x v="3993"/>
    <d v="2015-05-13T14:45:12"/>
    <x v="0"/>
  </r>
  <r>
    <n v="3994"/>
    <s v="Poles Apart - A Play in 2 Acts"/>
    <s v="Is Henson willing to dare risk a theatrical speaking tour of his North Pole adventures...and more?"/>
    <n v="2000"/>
    <n v="5"/>
    <x v="2"/>
    <x v="0"/>
    <s v="USD"/>
    <n v="1405761690"/>
    <n v="1403169690"/>
    <b v="0"/>
    <n v="1"/>
    <b v="0"/>
    <s v="theater/plays"/>
    <n v="0.25"/>
    <n v="5"/>
    <x v="1"/>
    <s v="plays"/>
    <x v="3994"/>
    <d v="2014-07-19T03:21:30"/>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05:27:00"/>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x v="3996"/>
    <d v="2014-11-20T10:04:00"/>
    <x v="3"/>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2:23:41"/>
    <x v="0"/>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x v="3998"/>
    <d v="2015-03-28T16:07:06"/>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x v="3999"/>
    <d v="2014-08-31T13:51:49"/>
    <x v="3"/>
  </r>
  <r>
    <n v="4000"/>
    <s v="The Escorts"/>
    <s v="An Enticing Trip into the World of Assisted Dying"/>
    <n v="8000"/>
    <n v="10"/>
    <x v="2"/>
    <x v="0"/>
    <s v="USD"/>
    <n v="1462631358"/>
    <n v="1457450958"/>
    <b v="0"/>
    <n v="1"/>
    <b v="0"/>
    <s v="theater/plays"/>
    <n v="0.125"/>
    <n v="10"/>
    <x v="1"/>
    <s v="plays"/>
    <x v="4000"/>
    <d v="2016-05-07T08:29:18"/>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x v="4001"/>
    <d v="2017-03-01T13:00:00"/>
    <x v="1"/>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x v="4002"/>
    <d v="2014-09-26T19:02:41"/>
    <x v="3"/>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x v="4003"/>
    <d v="2015-02-15T08:05:47"/>
    <x v="0"/>
  </r>
  <r>
    <n v="4004"/>
    <s v="South Florida Tours"/>
    <s v="Help Launch The Queen Into South Florida!"/>
    <n v="500"/>
    <n v="1"/>
    <x v="2"/>
    <x v="0"/>
    <s v="USD"/>
    <n v="1412740457"/>
    <n v="1410148457"/>
    <b v="0"/>
    <n v="1"/>
    <b v="0"/>
    <s v="theater/plays"/>
    <n v="0.2"/>
    <n v="1"/>
    <x v="1"/>
    <s v="plays"/>
    <x v="4004"/>
    <d v="2014-10-07T21:54:17"/>
    <x v="3"/>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x v="4005"/>
    <d v="2014-10-20T13:23:05"/>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x v="4006"/>
    <d v="2016-02-16T12:33:07"/>
    <x v="2"/>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x v="4007"/>
    <d v="2014-08-26T10:28:00"/>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17:08:27"/>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x v="4009"/>
    <d v="2014-09-09T10:49:20"/>
    <x v="3"/>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x v="4010"/>
    <d v="2014-10-26T12:29:26"/>
    <x v="3"/>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x v="4011"/>
    <d v="2015-01-28T07:04:38"/>
    <x v="3"/>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07:04:09"/>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x v="4013"/>
    <d v="2015-02-16T01:13:43"/>
    <x v="0"/>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4T23:54:29"/>
    <x v="2"/>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x v="4015"/>
    <d v="2015-07-19T12:44:23"/>
    <x v="0"/>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x v="4016"/>
    <d v="2014-09-17T14:56:40"/>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x v="4017"/>
    <d v="2014-09-04T10:07:54"/>
    <x v="3"/>
  </r>
  <r>
    <n v="4018"/>
    <s v="Time Please Fringe"/>
    <s v="Funding for a production of Time Please at the Brighton Fringe 2017... and beyond."/>
    <n v="1500"/>
    <n v="130"/>
    <x v="2"/>
    <x v="1"/>
    <s v="GBP"/>
    <n v="1475877108"/>
    <n v="1473285108"/>
    <b v="0"/>
    <n v="4"/>
    <b v="0"/>
    <s v="theater/plays"/>
    <n v="8.6666666666666679"/>
    <n v="32.5"/>
    <x v="1"/>
    <s v="plays"/>
    <x v="4018"/>
    <d v="2016-10-07T15:51:48"/>
    <x v="2"/>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x v="4019"/>
    <d v="2016-04-15T10:28:00"/>
    <x v="2"/>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x v="4020"/>
    <d v="2015-03-23T21:34:59"/>
    <x v="0"/>
  </r>
  <r>
    <n v="4021"/>
    <s v="Angels in Houston"/>
    <s v="Help a group of actors end bigotry in Houston, TX by supporting a  full production of Angels in America."/>
    <n v="15000"/>
    <n v="125"/>
    <x v="2"/>
    <x v="0"/>
    <s v="USD"/>
    <n v="1414360358"/>
    <n v="1409176358"/>
    <b v="0"/>
    <n v="2"/>
    <b v="0"/>
    <s v="theater/plays"/>
    <n v="0.83333333333333337"/>
    <n v="62.5"/>
    <x v="1"/>
    <s v="plays"/>
    <x v="4021"/>
    <d v="2014-10-26T15:52:38"/>
    <x v="3"/>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x v="4022"/>
    <d v="2015-01-31T20:54:00"/>
    <x v="3"/>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16:59:23"/>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x v="4024"/>
    <d v="2015-08-31T10:04:57"/>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5T23:42:16"/>
    <x v="0"/>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0:43:59"/>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x v="4027"/>
    <d v="2017-02-22T19:00:00"/>
    <x v="1"/>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x v="4028"/>
    <d v="2014-06-05T16:31:40"/>
    <x v="3"/>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3T18:36:10"/>
    <x v="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30"/>
    <d v="2016-02-03T12:49:00"/>
    <x v="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09:02:44"/>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x v="4032"/>
    <d v="2015-12-15T14:25:16"/>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x v="4033"/>
    <d v="2016-10-02T03:00:00"/>
    <x v="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x v="4034"/>
    <d v="2015-04-03T15:44:10"/>
    <x v="0"/>
  </r>
  <r>
    <n v="4035"/>
    <s v="The Lost Boy"/>
    <s v="&quot;Stories are where you go to look for the truth of your own life.&quot; (Frank Delaney)"/>
    <n v="10000"/>
    <n v="3685"/>
    <x v="2"/>
    <x v="0"/>
    <s v="USD"/>
    <n v="1413925887"/>
    <n v="1411333887"/>
    <b v="0"/>
    <n v="25"/>
    <b v="0"/>
    <s v="theater/plays"/>
    <n v="36.85"/>
    <n v="147.4"/>
    <x v="1"/>
    <s v="plays"/>
    <x v="4035"/>
    <d v="2014-10-21T15:11:27"/>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x v="4036"/>
    <d v="2014-07-01T16:30:00"/>
    <x v="3"/>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x v="4037"/>
    <d v="2016-05-24T08:25:00"/>
    <x v="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x v="4038"/>
    <d v="2014-10-17T13:10:10"/>
    <x v="3"/>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1-30T23:59:00"/>
    <x v="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x v="4040"/>
    <d v="2015-07-17T21:00:00"/>
    <x v="0"/>
  </r>
  <r>
    <n v="4041"/>
    <s v="In the Land of Gold"/>
    <s v="A bold, colouful, vibrant play centred around the last remaining monarchy of Africa."/>
    <n v="5000"/>
    <n v="21"/>
    <x v="2"/>
    <x v="1"/>
    <s v="GBP"/>
    <n v="1473160954"/>
    <n v="1467976954"/>
    <b v="0"/>
    <n v="2"/>
    <b v="0"/>
    <s v="theater/plays"/>
    <n v="0.42"/>
    <n v="10.5"/>
    <x v="1"/>
    <s v="plays"/>
    <x v="4041"/>
    <d v="2016-09-06T05:22:34"/>
    <x v="2"/>
  </r>
  <r>
    <n v="4042"/>
    <s v="Messages"/>
    <s v="Acting group and production for inner city youth, about inner city youth. The problems and stuation that they see everyday."/>
    <n v="10000"/>
    <n v="21"/>
    <x v="2"/>
    <x v="0"/>
    <s v="USD"/>
    <n v="1421781360"/>
    <n v="1419213664"/>
    <b v="0"/>
    <n v="3"/>
    <b v="0"/>
    <s v="theater/plays"/>
    <n v="0.21"/>
    <n v="7"/>
    <x v="1"/>
    <s v="plays"/>
    <x v="4042"/>
    <d v="2015-01-20T13:16:00"/>
    <x v="3"/>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16:58:45"/>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x v="4044"/>
    <d v="2015-04-09T23:00:00"/>
    <x v="0"/>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x v="4045"/>
    <d v="2014-08-20T22:49:49"/>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x v="4046"/>
    <d v="2014-10-22T09:36:50"/>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x v="4047"/>
    <d v="2015-01-10T19:00:00"/>
    <x v="3"/>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x v="4048"/>
    <d v="2016-04-11T05:13:07"/>
    <x v="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x v="4049"/>
    <d v="2015-07-14T17:00:15"/>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x v="4050"/>
    <d v="2014-10-23T09:16:31"/>
    <x v="3"/>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0:53:00"/>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x v="4052"/>
    <d v="2014-10-13T15:05:16"/>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14:00:00"/>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09-30T22:00:00"/>
    <x v="2"/>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x v="4055"/>
    <d v="2014-06-19T09:33:51"/>
    <x v="3"/>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56"/>
    <d v="2016-07-03T13:59:00"/>
    <x v="2"/>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x v="4057"/>
    <d v="2015-11-25T17:00:00"/>
    <x v="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x v="4058"/>
    <d v="2016-03-31T21:59:00"/>
    <x v="2"/>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x v="4059"/>
    <d v="2014-09-15T21:00:00"/>
    <x v="3"/>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x v="4060"/>
    <d v="2014-06-23T10:00:00"/>
    <x v="3"/>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0T20:23:43"/>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x v="4062"/>
    <d v="2016-07-02T11:44:28"/>
    <x v="2"/>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x v="4063"/>
    <d v="2014-06-27T10:21:24"/>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x v="4064"/>
    <d v="2015-04-29T08:07:06"/>
    <x v="0"/>
  </r>
  <r>
    <n v="4065"/>
    <s v="A Midsummer's Night's Dream"/>
    <s v="A classical/ fantasy version of midsummers done by professionally trained actors in Tulsa!"/>
    <n v="4000"/>
    <n v="27"/>
    <x v="2"/>
    <x v="0"/>
    <s v="USD"/>
    <n v="1407883811"/>
    <n v="1405291811"/>
    <b v="0"/>
    <n v="4"/>
    <b v="0"/>
    <s v="theater/plays"/>
    <n v="0.67500000000000004"/>
    <n v="6.75"/>
    <x v="1"/>
    <s v="plays"/>
    <x v="4065"/>
    <d v="2014-08-12T16:50:1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x v="4066"/>
    <d v="2016-05-18T18:56:28"/>
    <x v="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x v="4067"/>
    <d v="2015-09-27T20:49:10"/>
    <x v="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17:05:00"/>
    <x v="2"/>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x v="4069"/>
    <d v="2015-02-28T06:00:00"/>
    <x v="0"/>
  </r>
  <r>
    <n v="4070"/>
    <s v="Southern Utah University: V-Day 2015"/>
    <s v="V-Day Southern Utah University 2015 and Second Studio Players presents: The Vagina Monologues"/>
    <n v="1000"/>
    <n v="165"/>
    <x v="2"/>
    <x v="0"/>
    <s v="USD"/>
    <n v="1425178800"/>
    <n v="1422374420"/>
    <b v="0"/>
    <n v="6"/>
    <b v="0"/>
    <s v="theater/plays"/>
    <n v="16.5"/>
    <n v="27.5"/>
    <x v="1"/>
    <s v="plays"/>
    <x v="4070"/>
    <d v="2015-02-28T21:00:00"/>
    <x v="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3:18:51"/>
    <x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x v="4072"/>
    <d v="2014-08-21T12:35:1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x v="4073"/>
    <d v="2015-05-08T22:00:00"/>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x v="4074"/>
    <d v="2015-11-05T08:16:15"/>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x v="4075"/>
    <d v="2014-06-30T11:28:00"/>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3:51:00"/>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x v="4077"/>
    <d v="2016-12-21T11:03:14"/>
    <x v="2"/>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2:54:02"/>
    <x v="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x v="4079"/>
    <d v="2016-06-19T16:32:01"/>
    <x v="2"/>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2:54:00"/>
    <x v="2"/>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x v="4081"/>
    <d v="2015-03-08T06:57:05"/>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17:00:00"/>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x v="4083"/>
    <d v="2016-01-14T12:16:56"/>
    <x v="0"/>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x v="4084"/>
    <d v="2016-10-09T04:28:26"/>
    <x v="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x v="4085"/>
    <d v="2015-03-23T21:59:00"/>
    <x v="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x v="4086"/>
    <d v="2015-11-20T22:00:00"/>
    <x v="0"/>
  </r>
  <r>
    <n v="4087"/>
    <s v="Stage Production &quot;The Nail Shop&quot;"/>
    <s v="Comedy Stage Play"/>
    <n v="9600"/>
    <n v="0"/>
    <x v="2"/>
    <x v="0"/>
    <s v="USD"/>
    <n v="1468777786"/>
    <n v="1466185786"/>
    <b v="0"/>
    <n v="0"/>
    <b v="0"/>
    <s v="theater/plays"/>
    <n v="0"/>
    <e v="#DIV/0!"/>
    <x v="1"/>
    <s v="plays"/>
    <x v="4087"/>
    <d v="2016-07-17T11:49:46"/>
    <x v="2"/>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x v="4088"/>
    <d v="2015-01-16T04:26:00"/>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x v="4089"/>
    <d v="2015-05-31T11:35:00"/>
    <x v="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x v="4090"/>
    <d v="2015-08-07T09:00:00"/>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x v="4091"/>
    <d v="2015-01-16T06:09:11"/>
    <x v="3"/>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x v="4092"/>
    <d v="2015-04-04T21:40:47"/>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x v="4093"/>
    <d v="2015-08-22T13:34:53"/>
    <x v="0"/>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x v="4094"/>
    <d v="2014-10-21T22:59:00"/>
    <x v="3"/>
  </r>
  <r>
    <n v="4095"/>
    <s v="LOPE ENAMORADO"/>
    <s v="Proyecto teatral dirigido por MartÃ­n Acosta que habla y reflexiona sobre el amor y su naturaleza."/>
    <n v="30000"/>
    <n v="800"/>
    <x v="2"/>
    <x v="14"/>
    <s v="MXN"/>
    <n v="1482108350"/>
    <n v="1479516350"/>
    <b v="0"/>
    <n v="1"/>
    <b v="0"/>
    <s v="theater/plays"/>
    <n v="2.666666666666667"/>
    <n v="800"/>
    <x v="1"/>
    <s v="plays"/>
    <x v="4095"/>
    <d v="2016-12-18T18:45:50"/>
    <x v="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x v="4096"/>
    <d v="2017-02-28T02:51:00"/>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17:55:00"/>
    <x v="0"/>
  </r>
  <r>
    <n v="4098"/>
    <s v="Life is simple"/>
    <s v="Community Youth play, written by and performed by the youth about finding joy in the simple things in life"/>
    <n v="75000"/>
    <n v="0"/>
    <x v="2"/>
    <x v="0"/>
    <s v="USD"/>
    <n v="1465060797"/>
    <n v="1462468797"/>
    <b v="0"/>
    <n v="0"/>
    <b v="0"/>
    <s v="theater/plays"/>
    <n v="0"/>
    <e v="#DIV/0!"/>
    <x v="1"/>
    <s v="plays"/>
    <x v="4098"/>
    <d v="2016-06-04T11:19:57"/>
    <x v="2"/>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x v="4099"/>
    <d v="2016-09-02T14:24:33"/>
    <x v="2"/>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4T20:59:50"/>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15:41:22"/>
    <x v="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x v="4102"/>
    <d v="2016-05-15T14:21:13"/>
    <x v="2"/>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103"/>
    <d v="2015-08-26T12:32:00"/>
    <x v="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x v="4104"/>
    <d v="2016-10-27T00:40:34"/>
    <x v="2"/>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x v="4105"/>
    <d v="2016-12-25T18:15:09"/>
    <x v="2"/>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x v="4106"/>
    <d v="2015-04-01T19:00:00"/>
    <x v="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x v="4107"/>
    <d v="2014-09-24T16:00:01"/>
    <x v="3"/>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x v="4108"/>
    <d v="2017-03-02T23:00:00"/>
    <x v="1"/>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07:56:44"/>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x v="4110"/>
    <d v="2016-07-21T09:02:31"/>
    <x v="2"/>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x v="4111"/>
    <d v="2015-02-23T21:15:40"/>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x v="4112"/>
    <d v="2016-02-27T18:00:00"/>
    <x v="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x v="4113"/>
    <d v="2016-01-08T00: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513718-CCAB-8A4F-917D-D04F737B370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F4332E-C848-6B4F-87D7-5608F48AE60C}"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1">
    <pivotField showAll="0"/>
    <pivotField showAll="0"/>
    <pivotField showAll="0"/>
    <pivotField showAll="0"/>
    <pivotField showAll="0"/>
    <pivotField axis="axisCol" dataField="1" showAll="0">
      <items count="5">
        <item x="0"/>
        <item x="2"/>
        <item x="1"/>
        <item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B26C9F-DBAC-4747-8A61-B8A757730B6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657DAAE-FDC2-8D46-87C0-EE2F28164E72}" sourceName="country">
  <pivotTables>
    <pivotTable tabId="4" name="PivotTable2"/>
  </pivotTables>
  <data>
    <tabular pivotCacheId="64123151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8110582-B8E7-D24C-B667-4373E2B472DE}" sourceName="country">
  <pivotTables>
    <pivotTable tabId="5" name="PivotTable2"/>
  </pivotTables>
  <data>
    <tabular pivotCacheId="64123151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C830E0-EA61-2D44-A014-7B1F4A74883A}" sourceName="category">
  <pivotTables>
    <pivotTable tabId="5" name="PivotTable2"/>
  </pivotTables>
  <data>
    <tabular pivotCacheId="64123151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F9F4C0-33A6-3240-9F9F-7CA2B79EFF29}" sourceName="years">
  <pivotTables>
    <pivotTable tabId="6" name="PivotTable3"/>
  </pivotTables>
  <data>
    <tabular pivotCacheId="1650764020">
      <items count="9">
        <i x="8" s="1"/>
        <i x="7" s="1"/>
        <i x="6" s="1"/>
        <i x="5" s="1"/>
        <i x="4" s="1"/>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D37EF07-A91E-BA4B-BDDC-147B83E3003F}" sourceName="category">
  <pivotTables>
    <pivotTable tabId="6" name="PivotTable3"/>
  </pivotTables>
  <data>
    <tabular pivotCacheId="1650764020">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165C029-BECD-DD46-8761-CDDBCA562D97}" cache="Slicer_country1" caption="country" rowHeight="230716"/>
  <slicer name="category" xr10:uid="{B3273F31-70CC-304B-9139-2CC84FE395E2}"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BDC99218-4A5C-5D4A-8013-09A12F2E21D8}" cache="Slicer_years" caption="years" rowHeight="230716"/>
  <slicer name="category 1" xr10:uid="{35966F74-6E25-2D41-9AFA-C08B39644C4F}" cache="Slicer_category1"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50771D2-19BB-414F-B428-3FC57A9956DC}" cache="Slicer_country"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115"/>
  <sheetViews>
    <sheetView topLeftCell="C1" zoomScale="76" zoomScaleNormal="76" workbookViewId="0">
      <selection activeCell="F1" activeCellId="1" sqref="L1:L1048576 F1:F1048576"/>
    </sheetView>
  </sheetViews>
  <sheetFormatPr defaultColWidth="8.85546875"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21.28515625" customWidth="1"/>
    <col min="16" max="16" width="21.85546875" customWidth="1"/>
    <col min="17" max="17" width="18.42578125" customWidth="1"/>
    <col min="18" max="18" width="13.42578125" customWidth="1"/>
    <col min="19" max="19" width="23.7109375" style="9" customWidth="1"/>
    <col min="20" max="20" width="22.42578125" style="9" customWidth="1"/>
    <col min="21" max="21" width="17.7109375" customWidth="1"/>
  </cols>
  <sheetData>
    <row r="1" spans="1:27"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8359</v>
      </c>
      <c r="R1" s="1" t="s">
        <v>8360</v>
      </c>
      <c r="S1" s="8" t="s">
        <v>8366</v>
      </c>
      <c r="T1" s="8" t="s">
        <v>8367</v>
      </c>
      <c r="U1" s="1" t="s">
        <v>8368</v>
      </c>
      <c r="AA1" t="s">
        <v>8308</v>
      </c>
    </row>
    <row r="2" spans="1:27" ht="60" x14ac:dyDescent="0.25">
      <c r="A2">
        <v>0</v>
      </c>
      <c r="B2" s="3" t="s">
        <v>2</v>
      </c>
      <c r="C2" s="3" t="s">
        <v>4111</v>
      </c>
      <c r="D2">
        <v>8500</v>
      </c>
      <c r="E2">
        <v>11633</v>
      </c>
      <c r="F2" t="s">
        <v>8219</v>
      </c>
      <c r="G2" t="s">
        <v>8224</v>
      </c>
      <c r="H2" t="s">
        <v>8246</v>
      </c>
      <c r="I2">
        <v>1437620400</v>
      </c>
      <c r="J2">
        <v>1434931811</v>
      </c>
      <c r="K2" t="b">
        <v>0</v>
      </c>
      <c r="L2">
        <v>182</v>
      </c>
      <c r="M2" t="b">
        <v>1</v>
      </c>
      <c r="N2" t="s">
        <v>8265</v>
      </c>
      <c r="O2" s="14">
        <f>E2/D2</f>
        <v>1.3685882352941177</v>
      </c>
      <c r="P2">
        <f>E2/L2</f>
        <v>63.917582417582416</v>
      </c>
      <c r="Q2" t="s">
        <v>8309</v>
      </c>
      <c r="R2" t="s">
        <v>8310</v>
      </c>
      <c r="S2" s="9">
        <f>((J2/60)/60)/24+DATE(1970,1,1)+(-6/24)</f>
        <v>42176.757071759261</v>
      </c>
      <c r="T2" s="9">
        <f>((I2/60)/60)/24+DATE(1970,1,1)+(-6/24)</f>
        <v>42207.875</v>
      </c>
      <c r="U2">
        <f>YEAR(S2)</f>
        <v>2015</v>
      </c>
    </row>
    <row r="3" spans="1:27" ht="30" x14ac:dyDescent="0.25">
      <c r="A3">
        <v>1</v>
      </c>
      <c r="B3" s="3" t="s">
        <v>3</v>
      </c>
      <c r="C3" s="3" t="s">
        <v>4112</v>
      </c>
      <c r="D3">
        <v>10275</v>
      </c>
      <c r="E3">
        <v>14653</v>
      </c>
      <c r="F3" t="s">
        <v>8219</v>
      </c>
      <c r="G3" t="s">
        <v>8224</v>
      </c>
      <c r="H3" t="s">
        <v>8246</v>
      </c>
      <c r="I3">
        <v>1488464683</v>
      </c>
      <c r="J3">
        <v>1485872683</v>
      </c>
      <c r="K3" t="b">
        <v>0</v>
      </c>
      <c r="L3">
        <v>79</v>
      </c>
      <c r="M3" t="b">
        <v>1</v>
      </c>
      <c r="N3" t="s">
        <v>8265</v>
      </c>
      <c r="O3" s="14">
        <f t="shared" ref="O3:O66" si="0">E3/D3</f>
        <v>1.4260827250608272</v>
      </c>
      <c r="P3">
        <f t="shared" ref="P3:P66" si="1">E3/L3</f>
        <v>185.48101265822785</v>
      </c>
      <c r="Q3" t="s">
        <v>8309</v>
      </c>
      <c r="R3" t="s">
        <v>8310</v>
      </c>
      <c r="S3" s="9">
        <f t="shared" ref="S3:S66" si="2">((J3/60)/60)/24+DATE(1970,1,1)+(-6/24)</f>
        <v>42766.350497685184</v>
      </c>
      <c r="T3" s="9">
        <f t="shared" ref="T3:T66" si="3">((I3/60)/60)/24+DATE(1970,1,1)+(-6/24)</f>
        <v>42796.350497685184</v>
      </c>
      <c r="U3">
        <f t="shared" ref="U3:U66" si="4">YEAR(S3)</f>
        <v>2017</v>
      </c>
    </row>
    <row r="4" spans="1:27" ht="45" x14ac:dyDescent="0.25">
      <c r="A4">
        <v>2</v>
      </c>
      <c r="B4" s="3" t="s">
        <v>4</v>
      </c>
      <c r="C4" s="3" t="s">
        <v>4113</v>
      </c>
      <c r="D4">
        <v>500</v>
      </c>
      <c r="E4">
        <v>525</v>
      </c>
      <c r="F4" t="s">
        <v>8219</v>
      </c>
      <c r="G4" t="s">
        <v>8225</v>
      </c>
      <c r="H4" t="s">
        <v>8247</v>
      </c>
      <c r="I4">
        <v>1455555083</v>
      </c>
      <c r="J4">
        <v>1454691083</v>
      </c>
      <c r="K4" t="b">
        <v>0</v>
      </c>
      <c r="L4">
        <v>35</v>
      </c>
      <c r="M4" t="b">
        <v>1</v>
      </c>
      <c r="N4" t="s">
        <v>8265</v>
      </c>
      <c r="O4" s="14">
        <f t="shared" si="0"/>
        <v>1.05</v>
      </c>
      <c r="P4">
        <f t="shared" si="1"/>
        <v>15</v>
      </c>
      <c r="Q4" t="s">
        <v>8309</v>
      </c>
      <c r="R4" t="s">
        <v>8310</v>
      </c>
      <c r="S4" s="9">
        <f t="shared" si="2"/>
        <v>42405.452349537038</v>
      </c>
      <c r="T4" s="9">
        <f t="shared" si="3"/>
        <v>42415.452349537038</v>
      </c>
      <c r="U4">
        <f t="shared" si="4"/>
        <v>2016</v>
      </c>
    </row>
    <row r="5" spans="1:27" ht="30" x14ac:dyDescent="0.25">
      <c r="A5">
        <v>3</v>
      </c>
      <c r="B5" s="3" t="s">
        <v>5</v>
      </c>
      <c r="C5" s="3" t="s">
        <v>4114</v>
      </c>
      <c r="D5">
        <v>10000</v>
      </c>
      <c r="E5">
        <v>10390</v>
      </c>
      <c r="F5" t="s">
        <v>8219</v>
      </c>
      <c r="G5" t="s">
        <v>8224</v>
      </c>
      <c r="H5" t="s">
        <v>8246</v>
      </c>
      <c r="I5">
        <v>1407414107</v>
      </c>
      <c r="J5">
        <v>1404822107</v>
      </c>
      <c r="K5" t="b">
        <v>0</v>
      </c>
      <c r="L5">
        <v>150</v>
      </c>
      <c r="M5" t="b">
        <v>1</v>
      </c>
      <c r="N5" t="s">
        <v>8265</v>
      </c>
      <c r="O5" s="14">
        <f t="shared" si="0"/>
        <v>1.0389999999999999</v>
      </c>
      <c r="P5">
        <f t="shared" si="1"/>
        <v>69.266666666666666</v>
      </c>
      <c r="Q5" t="s">
        <v>8309</v>
      </c>
      <c r="R5" t="s">
        <v>8310</v>
      </c>
      <c r="S5" s="9">
        <f t="shared" si="2"/>
        <v>41828.265127314815</v>
      </c>
      <c r="T5" s="9">
        <f t="shared" si="3"/>
        <v>41858.265127314815</v>
      </c>
      <c r="U5">
        <f t="shared" si="4"/>
        <v>2014</v>
      </c>
    </row>
    <row r="6" spans="1:27" ht="60" x14ac:dyDescent="0.25">
      <c r="A6">
        <v>4</v>
      </c>
      <c r="B6" s="3" t="s">
        <v>6</v>
      </c>
      <c r="C6" s="3" t="s">
        <v>4115</v>
      </c>
      <c r="D6">
        <v>44000</v>
      </c>
      <c r="E6">
        <v>54116.28</v>
      </c>
      <c r="F6" t="s">
        <v>8219</v>
      </c>
      <c r="G6" t="s">
        <v>8224</v>
      </c>
      <c r="H6" t="s">
        <v>8246</v>
      </c>
      <c r="I6">
        <v>1450555279</v>
      </c>
      <c r="J6">
        <v>1447963279</v>
      </c>
      <c r="K6" t="b">
        <v>0</v>
      </c>
      <c r="L6">
        <v>284</v>
      </c>
      <c r="M6" t="b">
        <v>1</v>
      </c>
      <c r="N6" t="s">
        <v>8265</v>
      </c>
      <c r="O6" s="14">
        <f t="shared" si="0"/>
        <v>1.2299154545454545</v>
      </c>
      <c r="P6">
        <f t="shared" si="1"/>
        <v>190.55028169014085</v>
      </c>
      <c r="Q6" t="s">
        <v>8309</v>
      </c>
      <c r="R6" t="s">
        <v>8310</v>
      </c>
      <c r="S6" s="9">
        <f t="shared" si="2"/>
        <v>42327.584247685183</v>
      </c>
      <c r="T6" s="9">
        <f t="shared" si="3"/>
        <v>42357.584247685183</v>
      </c>
      <c r="U6">
        <f t="shared" si="4"/>
        <v>2015</v>
      </c>
    </row>
    <row r="7" spans="1:27" ht="45" x14ac:dyDescent="0.25">
      <c r="A7">
        <v>5</v>
      </c>
      <c r="B7" s="3" t="s">
        <v>7</v>
      </c>
      <c r="C7" s="3" t="s">
        <v>4116</v>
      </c>
      <c r="D7">
        <v>3999</v>
      </c>
      <c r="E7">
        <v>4390</v>
      </c>
      <c r="F7" t="s">
        <v>8219</v>
      </c>
      <c r="G7" t="s">
        <v>8224</v>
      </c>
      <c r="H7" t="s">
        <v>8246</v>
      </c>
      <c r="I7">
        <v>1469770500</v>
      </c>
      <c r="J7">
        <v>1468362207</v>
      </c>
      <c r="K7" t="b">
        <v>0</v>
      </c>
      <c r="L7">
        <v>47</v>
      </c>
      <c r="M7" t="b">
        <v>1</v>
      </c>
      <c r="N7" t="s">
        <v>8265</v>
      </c>
      <c r="O7" s="14">
        <f t="shared" si="0"/>
        <v>1.0977744436109027</v>
      </c>
      <c r="P7">
        <f t="shared" si="1"/>
        <v>93.40425531914893</v>
      </c>
      <c r="Q7" t="s">
        <v>8309</v>
      </c>
      <c r="R7" t="s">
        <v>8310</v>
      </c>
      <c r="S7" s="9">
        <f t="shared" si="2"/>
        <v>42563.682951388888</v>
      </c>
      <c r="T7" s="9">
        <f t="shared" si="3"/>
        <v>42579.982638888891</v>
      </c>
      <c r="U7">
        <f t="shared" si="4"/>
        <v>2016</v>
      </c>
    </row>
    <row r="8" spans="1:27" ht="60" x14ac:dyDescent="0.25">
      <c r="A8">
        <v>6</v>
      </c>
      <c r="B8" s="3" t="s">
        <v>8</v>
      </c>
      <c r="C8" s="3" t="s">
        <v>4117</v>
      </c>
      <c r="D8">
        <v>8000</v>
      </c>
      <c r="E8">
        <v>8519</v>
      </c>
      <c r="F8" t="s">
        <v>8219</v>
      </c>
      <c r="G8" t="s">
        <v>8224</v>
      </c>
      <c r="H8" t="s">
        <v>8246</v>
      </c>
      <c r="I8">
        <v>1402710250</v>
      </c>
      <c r="J8">
        <v>1401846250</v>
      </c>
      <c r="K8" t="b">
        <v>0</v>
      </c>
      <c r="L8">
        <v>58</v>
      </c>
      <c r="M8" t="b">
        <v>1</v>
      </c>
      <c r="N8" t="s">
        <v>8265</v>
      </c>
      <c r="O8" s="14">
        <f t="shared" si="0"/>
        <v>1.064875</v>
      </c>
      <c r="P8">
        <f t="shared" si="1"/>
        <v>146.87931034482759</v>
      </c>
      <c r="Q8" t="s">
        <v>8309</v>
      </c>
      <c r="R8" t="s">
        <v>8310</v>
      </c>
      <c r="S8" s="9">
        <f t="shared" si="2"/>
        <v>41793.822337962964</v>
      </c>
      <c r="T8" s="9">
        <f t="shared" si="3"/>
        <v>41803.822337962964</v>
      </c>
      <c r="U8">
        <f t="shared" si="4"/>
        <v>2014</v>
      </c>
    </row>
    <row r="9" spans="1:27" ht="60" x14ac:dyDescent="0.25">
      <c r="A9">
        <v>7</v>
      </c>
      <c r="B9" s="3" t="s">
        <v>9</v>
      </c>
      <c r="C9" s="3" t="s">
        <v>4118</v>
      </c>
      <c r="D9">
        <v>9000</v>
      </c>
      <c r="E9">
        <v>9110</v>
      </c>
      <c r="F9" t="s">
        <v>8219</v>
      </c>
      <c r="G9" t="s">
        <v>8224</v>
      </c>
      <c r="H9" t="s">
        <v>8246</v>
      </c>
      <c r="I9">
        <v>1467680867</v>
      </c>
      <c r="J9">
        <v>1464224867</v>
      </c>
      <c r="K9" t="b">
        <v>0</v>
      </c>
      <c r="L9">
        <v>57</v>
      </c>
      <c r="M9" t="b">
        <v>1</v>
      </c>
      <c r="N9" t="s">
        <v>8265</v>
      </c>
      <c r="O9" s="14">
        <f t="shared" si="0"/>
        <v>1.0122222222222221</v>
      </c>
      <c r="P9">
        <f t="shared" si="1"/>
        <v>159.82456140350877</v>
      </c>
      <c r="Q9" t="s">
        <v>8309</v>
      </c>
      <c r="R9" t="s">
        <v>8310</v>
      </c>
      <c r="S9" s="9">
        <f t="shared" si="2"/>
        <v>42515.797071759262</v>
      </c>
      <c r="T9" s="9">
        <f t="shared" si="3"/>
        <v>42555.797071759262</v>
      </c>
      <c r="U9">
        <f t="shared" si="4"/>
        <v>2016</v>
      </c>
    </row>
    <row r="10" spans="1:27"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4">
        <f t="shared" si="0"/>
        <v>1.0004342857142856</v>
      </c>
      <c r="P10">
        <f t="shared" si="1"/>
        <v>291.79333333333335</v>
      </c>
      <c r="Q10" t="s">
        <v>8309</v>
      </c>
      <c r="R10" t="s">
        <v>8310</v>
      </c>
      <c r="S10" s="9">
        <f t="shared" si="2"/>
        <v>42468.69458333333</v>
      </c>
      <c r="T10" s="9">
        <f t="shared" si="3"/>
        <v>42475.625</v>
      </c>
      <c r="U10">
        <f t="shared" si="4"/>
        <v>2016</v>
      </c>
    </row>
    <row r="11" spans="1:27"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4">
        <f t="shared" si="0"/>
        <v>1.2599800000000001</v>
      </c>
      <c r="P11">
        <f t="shared" si="1"/>
        <v>31.499500000000001</v>
      </c>
      <c r="Q11" t="s">
        <v>8309</v>
      </c>
      <c r="R11" t="s">
        <v>8310</v>
      </c>
      <c r="S11" s="9">
        <f t="shared" si="2"/>
        <v>42446.853518518517</v>
      </c>
      <c r="T11" s="9">
        <f t="shared" si="3"/>
        <v>42476.853518518517</v>
      </c>
      <c r="U11">
        <f t="shared" si="4"/>
        <v>2016</v>
      </c>
    </row>
    <row r="12" spans="1:27"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4">
        <f t="shared" si="0"/>
        <v>1.0049999999999999</v>
      </c>
      <c r="P12">
        <f t="shared" si="1"/>
        <v>158.68421052631578</v>
      </c>
      <c r="Q12" t="s">
        <v>8309</v>
      </c>
      <c r="R12" t="s">
        <v>8310</v>
      </c>
      <c r="S12" s="9">
        <f t="shared" si="2"/>
        <v>41779.818043981482</v>
      </c>
      <c r="T12" s="9">
        <f t="shared" si="3"/>
        <v>41814.818043981482</v>
      </c>
      <c r="U12">
        <f t="shared" si="4"/>
        <v>2014</v>
      </c>
    </row>
    <row r="13" spans="1:27"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4">
        <f t="shared" si="0"/>
        <v>1.2050000000000001</v>
      </c>
      <c r="P13">
        <f t="shared" si="1"/>
        <v>80.333333333333329</v>
      </c>
      <c r="Q13" t="s">
        <v>8309</v>
      </c>
      <c r="R13" t="s">
        <v>8310</v>
      </c>
      <c r="S13" s="9">
        <f t="shared" si="2"/>
        <v>42572.528495370367</v>
      </c>
      <c r="T13" s="9">
        <f t="shared" si="3"/>
        <v>42603.875</v>
      </c>
      <c r="U13">
        <f t="shared" si="4"/>
        <v>2016</v>
      </c>
    </row>
    <row r="14" spans="1:27"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0"/>
        <v>1.6529333333333334</v>
      </c>
      <c r="P14">
        <f t="shared" si="1"/>
        <v>59.961305925030231</v>
      </c>
      <c r="Q14" t="s">
        <v>8309</v>
      </c>
      <c r="R14" t="s">
        <v>8310</v>
      </c>
      <c r="S14" s="9">
        <f t="shared" si="2"/>
        <v>41791.463252314818</v>
      </c>
      <c r="T14" s="9">
        <f t="shared" si="3"/>
        <v>41835.875</v>
      </c>
      <c r="U14">
        <f t="shared" si="4"/>
        <v>2014</v>
      </c>
    </row>
    <row r="15" spans="1:27"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4">
        <f t="shared" si="0"/>
        <v>1.5997142857142856</v>
      </c>
      <c r="P15">
        <f t="shared" si="1"/>
        <v>109.78431372549019</v>
      </c>
      <c r="Q15" t="s">
        <v>8309</v>
      </c>
      <c r="R15" t="s">
        <v>8310</v>
      </c>
      <c r="S15" s="9">
        <f t="shared" si="2"/>
        <v>42508.427187499998</v>
      </c>
      <c r="T15" s="9">
        <f t="shared" si="3"/>
        <v>42544.602083333331</v>
      </c>
      <c r="U15">
        <f t="shared" si="4"/>
        <v>2016</v>
      </c>
    </row>
    <row r="16" spans="1:27"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4">
        <f t="shared" si="0"/>
        <v>1.0093333333333334</v>
      </c>
      <c r="P16">
        <f t="shared" si="1"/>
        <v>147.70731707317074</v>
      </c>
      <c r="Q16" t="s">
        <v>8309</v>
      </c>
      <c r="R16" t="s">
        <v>8310</v>
      </c>
      <c r="S16" s="9">
        <f t="shared" si="2"/>
        <v>41807.77648148148</v>
      </c>
      <c r="T16" s="9">
        <f t="shared" si="3"/>
        <v>41833.332638888889</v>
      </c>
      <c r="U16">
        <f t="shared" si="4"/>
        <v>2014</v>
      </c>
    </row>
    <row r="17" spans="1:21"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4">
        <f t="shared" si="0"/>
        <v>1.0660000000000001</v>
      </c>
      <c r="P17">
        <f t="shared" si="1"/>
        <v>21.755102040816325</v>
      </c>
      <c r="Q17" t="s">
        <v>8309</v>
      </c>
      <c r="R17" t="s">
        <v>8310</v>
      </c>
      <c r="S17" s="9">
        <f t="shared" si="2"/>
        <v>42256.141875000001</v>
      </c>
      <c r="T17" s="9">
        <f t="shared" si="3"/>
        <v>42274.593055555553</v>
      </c>
      <c r="U17">
        <f t="shared" si="4"/>
        <v>2015</v>
      </c>
    </row>
    <row r="18" spans="1:21"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0"/>
        <v>1.0024166666666667</v>
      </c>
      <c r="P18">
        <f t="shared" si="1"/>
        <v>171.84285714285716</v>
      </c>
      <c r="Q18" t="s">
        <v>8309</v>
      </c>
      <c r="R18" t="s">
        <v>8310</v>
      </c>
      <c r="S18" s="9">
        <f t="shared" si="2"/>
        <v>41760.546423611115</v>
      </c>
      <c r="T18" s="9">
        <f t="shared" si="3"/>
        <v>41805.979166666664</v>
      </c>
      <c r="U18">
        <f t="shared" si="4"/>
        <v>2014</v>
      </c>
    </row>
    <row r="19" spans="1:21"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4">
        <f t="shared" si="0"/>
        <v>1.0066666666666666</v>
      </c>
      <c r="P19">
        <f t="shared" si="1"/>
        <v>41.944444444444443</v>
      </c>
      <c r="Q19" t="s">
        <v>8309</v>
      </c>
      <c r="R19" t="s">
        <v>8310</v>
      </c>
      <c r="S19" s="9">
        <f t="shared" si="2"/>
        <v>41917.481736111113</v>
      </c>
      <c r="T19" s="9">
        <f t="shared" si="3"/>
        <v>41947.523402777777</v>
      </c>
      <c r="U19">
        <f t="shared" si="4"/>
        <v>2014</v>
      </c>
    </row>
    <row r="20" spans="1:21"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0"/>
        <v>1.0632110000000001</v>
      </c>
      <c r="P20">
        <f t="shared" si="1"/>
        <v>93.264122807017543</v>
      </c>
      <c r="Q20" t="s">
        <v>8309</v>
      </c>
      <c r="R20" t="s">
        <v>8310</v>
      </c>
      <c r="S20" s="9">
        <f t="shared" si="2"/>
        <v>41869.292314814818</v>
      </c>
      <c r="T20" s="9">
        <f t="shared" si="3"/>
        <v>41899.292314814818</v>
      </c>
      <c r="U20">
        <f t="shared" si="4"/>
        <v>2014</v>
      </c>
    </row>
    <row r="21" spans="1:21"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4">
        <f t="shared" si="0"/>
        <v>1.4529411764705882</v>
      </c>
      <c r="P21">
        <f t="shared" si="1"/>
        <v>56.136363636363633</v>
      </c>
      <c r="Q21" t="s">
        <v>8309</v>
      </c>
      <c r="R21" t="s">
        <v>8310</v>
      </c>
      <c r="S21" s="9">
        <f t="shared" si="2"/>
        <v>42175.566365740742</v>
      </c>
      <c r="T21" s="9">
        <f t="shared" si="3"/>
        <v>42205.566365740742</v>
      </c>
      <c r="U21">
        <f t="shared" si="4"/>
        <v>2015</v>
      </c>
    </row>
    <row r="22" spans="1:21"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4">
        <f t="shared" si="0"/>
        <v>1.002</v>
      </c>
      <c r="P22">
        <f t="shared" si="1"/>
        <v>80.16</v>
      </c>
      <c r="Q22" t="s">
        <v>8309</v>
      </c>
      <c r="R22" t="s">
        <v>8310</v>
      </c>
      <c r="S22" s="9">
        <f t="shared" si="2"/>
        <v>42200.508240740746</v>
      </c>
      <c r="T22" s="9">
        <f t="shared" si="3"/>
        <v>42260.508240740746</v>
      </c>
      <c r="U22">
        <f t="shared" si="4"/>
        <v>2015</v>
      </c>
    </row>
    <row r="23" spans="1:21"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0"/>
        <v>1.0913513513513513</v>
      </c>
      <c r="P23">
        <f t="shared" si="1"/>
        <v>199.9009900990099</v>
      </c>
      <c r="Q23" t="s">
        <v>8309</v>
      </c>
      <c r="R23" t="s">
        <v>8310</v>
      </c>
      <c r="S23" s="9">
        <f t="shared" si="2"/>
        <v>41878.377187500002</v>
      </c>
      <c r="T23" s="9">
        <f t="shared" si="3"/>
        <v>41908.377187500002</v>
      </c>
      <c r="U23">
        <f t="shared" si="4"/>
        <v>2014</v>
      </c>
    </row>
    <row r="24" spans="1:21"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14">
        <f t="shared" si="0"/>
        <v>1.1714285714285715</v>
      </c>
      <c r="P24">
        <f t="shared" si="1"/>
        <v>51.25</v>
      </c>
      <c r="Q24" t="s">
        <v>8309</v>
      </c>
      <c r="R24" t="s">
        <v>8310</v>
      </c>
      <c r="S24" s="9">
        <f t="shared" si="2"/>
        <v>41989.66134259259</v>
      </c>
      <c r="T24" s="9">
        <f t="shared" si="3"/>
        <v>42005.082638888889</v>
      </c>
      <c r="U24">
        <f t="shared" si="4"/>
        <v>2014</v>
      </c>
    </row>
    <row r="25" spans="1:21"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4">
        <f t="shared" si="0"/>
        <v>1.1850000000000001</v>
      </c>
      <c r="P25">
        <f t="shared" si="1"/>
        <v>103.04347826086956</v>
      </c>
      <c r="Q25" t="s">
        <v>8309</v>
      </c>
      <c r="R25" t="s">
        <v>8310</v>
      </c>
      <c r="S25" s="9">
        <f t="shared" si="2"/>
        <v>42097.528946759259</v>
      </c>
      <c r="T25" s="9">
        <f t="shared" si="3"/>
        <v>42124.388888888891</v>
      </c>
      <c r="U25">
        <f t="shared" si="4"/>
        <v>2015</v>
      </c>
    </row>
    <row r="26" spans="1:21"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0"/>
        <v>1.0880768571428572</v>
      </c>
      <c r="P26">
        <f t="shared" si="1"/>
        <v>66.346149825783982</v>
      </c>
      <c r="Q26" t="s">
        <v>8309</v>
      </c>
      <c r="R26" t="s">
        <v>8310</v>
      </c>
      <c r="S26" s="9">
        <f t="shared" si="2"/>
        <v>42229.570173611108</v>
      </c>
      <c r="T26" s="9">
        <f t="shared" si="3"/>
        <v>42262.568750000006</v>
      </c>
      <c r="U26">
        <f t="shared" si="4"/>
        <v>2015</v>
      </c>
    </row>
    <row r="27" spans="1:21"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4">
        <f t="shared" si="0"/>
        <v>1.3333333333333333</v>
      </c>
      <c r="P27">
        <f t="shared" si="1"/>
        <v>57.142857142857146</v>
      </c>
      <c r="Q27" t="s">
        <v>8309</v>
      </c>
      <c r="R27" t="s">
        <v>8310</v>
      </c>
      <c r="S27" s="9">
        <f t="shared" si="2"/>
        <v>42317.775011574078</v>
      </c>
      <c r="T27" s="9">
        <f t="shared" si="3"/>
        <v>42377.775011574078</v>
      </c>
      <c r="U27">
        <f t="shared" si="4"/>
        <v>2015</v>
      </c>
    </row>
    <row r="28" spans="1:21"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4">
        <f t="shared" si="0"/>
        <v>1.552</v>
      </c>
      <c r="P28">
        <f t="shared" si="1"/>
        <v>102.10526315789474</v>
      </c>
      <c r="Q28" t="s">
        <v>8309</v>
      </c>
      <c r="R28" t="s">
        <v>8310</v>
      </c>
      <c r="S28" s="9">
        <f t="shared" si="2"/>
        <v>41828.265555555554</v>
      </c>
      <c r="T28" s="9">
        <f t="shared" si="3"/>
        <v>41868.265555555554</v>
      </c>
      <c r="U28">
        <f t="shared" si="4"/>
        <v>2014</v>
      </c>
    </row>
    <row r="29" spans="1:21"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0"/>
        <v>1.1172500000000001</v>
      </c>
      <c r="P29">
        <f t="shared" si="1"/>
        <v>148.96666666666667</v>
      </c>
      <c r="Q29" t="s">
        <v>8309</v>
      </c>
      <c r="R29" t="s">
        <v>8310</v>
      </c>
      <c r="S29" s="9">
        <f t="shared" si="2"/>
        <v>41928.914733796293</v>
      </c>
      <c r="T29" s="9">
        <f t="shared" si="3"/>
        <v>41958.956400462965</v>
      </c>
      <c r="U29">
        <f t="shared" si="4"/>
        <v>2014</v>
      </c>
    </row>
    <row r="30" spans="1:21"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0"/>
        <v>1.0035000000000001</v>
      </c>
      <c r="P30">
        <f t="shared" si="1"/>
        <v>169.6056338028169</v>
      </c>
      <c r="Q30" t="s">
        <v>8309</v>
      </c>
      <c r="R30" t="s">
        <v>8310</v>
      </c>
      <c r="S30" s="9">
        <f t="shared" si="2"/>
        <v>42324.71393518518</v>
      </c>
      <c r="T30" s="9">
        <f t="shared" si="3"/>
        <v>42354.71393518518</v>
      </c>
      <c r="U30">
        <f t="shared" si="4"/>
        <v>2015</v>
      </c>
    </row>
    <row r="31" spans="1:21"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4">
        <f t="shared" si="0"/>
        <v>1.2333333333333334</v>
      </c>
      <c r="P31">
        <f t="shared" si="1"/>
        <v>31.623931623931625</v>
      </c>
      <c r="Q31" t="s">
        <v>8309</v>
      </c>
      <c r="R31" t="s">
        <v>8310</v>
      </c>
      <c r="S31" s="9">
        <f t="shared" si="2"/>
        <v>41812.42324074074</v>
      </c>
      <c r="T31" s="9">
        <f t="shared" si="3"/>
        <v>41842.42324074074</v>
      </c>
      <c r="U31">
        <f t="shared" si="4"/>
        <v>2014</v>
      </c>
    </row>
    <row r="32" spans="1:21"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0"/>
        <v>1.0129975</v>
      </c>
      <c r="P32">
        <f t="shared" si="1"/>
        <v>76.45264150943396</v>
      </c>
      <c r="Q32" t="s">
        <v>8309</v>
      </c>
      <c r="R32" t="s">
        <v>8310</v>
      </c>
      <c r="S32" s="9">
        <f t="shared" si="2"/>
        <v>41842.042997685188</v>
      </c>
      <c r="T32" s="9">
        <f t="shared" si="3"/>
        <v>41872.042997685188</v>
      </c>
      <c r="U32">
        <f t="shared" si="4"/>
        <v>2014</v>
      </c>
    </row>
    <row r="33" spans="1:21"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14">
        <f t="shared" si="0"/>
        <v>1</v>
      </c>
      <c r="P33">
        <f t="shared" si="1"/>
        <v>13</v>
      </c>
      <c r="Q33" t="s">
        <v>8309</v>
      </c>
      <c r="R33" t="s">
        <v>8310</v>
      </c>
      <c r="S33" s="9">
        <f t="shared" si="2"/>
        <v>42376.54206018518</v>
      </c>
      <c r="T33" s="9">
        <f t="shared" si="3"/>
        <v>42394.54206018518</v>
      </c>
      <c r="U33">
        <f t="shared" si="4"/>
        <v>2016</v>
      </c>
    </row>
    <row r="34" spans="1:21"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0"/>
        <v>1.0024604569420035</v>
      </c>
      <c r="P34">
        <f t="shared" si="1"/>
        <v>320.44943820224717</v>
      </c>
      <c r="Q34" t="s">
        <v>8309</v>
      </c>
      <c r="R34" t="s">
        <v>8310</v>
      </c>
      <c r="S34" s="9">
        <f t="shared" si="2"/>
        <v>42461.377511574072</v>
      </c>
      <c r="T34" s="9">
        <f t="shared" si="3"/>
        <v>42502.915972222225</v>
      </c>
      <c r="U34">
        <f t="shared" si="4"/>
        <v>2016</v>
      </c>
    </row>
    <row r="35" spans="1:21"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4">
        <f t="shared" si="0"/>
        <v>1.0209523809523811</v>
      </c>
      <c r="P35">
        <f t="shared" si="1"/>
        <v>83.75</v>
      </c>
      <c r="Q35" t="s">
        <v>8309</v>
      </c>
      <c r="R35" t="s">
        <v>8310</v>
      </c>
      <c r="S35" s="9">
        <f t="shared" si="2"/>
        <v>42286.410891203705</v>
      </c>
      <c r="T35" s="9">
        <f t="shared" si="3"/>
        <v>42316.452557870376</v>
      </c>
      <c r="U35">
        <f t="shared" si="4"/>
        <v>2015</v>
      </c>
    </row>
    <row r="36" spans="1:21"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4">
        <f t="shared" si="0"/>
        <v>1.3046153846153845</v>
      </c>
      <c r="P36">
        <f t="shared" si="1"/>
        <v>49.882352941176471</v>
      </c>
      <c r="Q36" t="s">
        <v>8309</v>
      </c>
      <c r="R36" t="s">
        <v>8310</v>
      </c>
      <c r="S36" s="9">
        <f t="shared" si="2"/>
        <v>41841.071770833332</v>
      </c>
      <c r="T36" s="9">
        <f t="shared" si="3"/>
        <v>41856.071770833332</v>
      </c>
      <c r="U36">
        <f t="shared" si="4"/>
        <v>2014</v>
      </c>
    </row>
    <row r="37" spans="1:21"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4">
        <f t="shared" si="0"/>
        <v>1.665</v>
      </c>
      <c r="P37">
        <f t="shared" si="1"/>
        <v>59.464285714285715</v>
      </c>
      <c r="Q37" t="s">
        <v>8309</v>
      </c>
      <c r="R37" t="s">
        <v>8310</v>
      </c>
      <c r="S37" s="9">
        <f t="shared" si="2"/>
        <v>42098.041828703703</v>
      </c>
      <c r="T37" s="9">
        <f t="shared" si="3"/>
        <v>42121.75</v>
      </c>
      <c r="U37">
        <f t="shared" si="4"/>
        <v>2015</v>
      </c>
    </row>
    <row r="38" spans="1:21"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4">
        <f t="shared" si="0"/>
        <v>1.4215</v>
      </c>
      <c r="P38">
        <f t="shared" si="1"/>
        <v>193.84090909090909</v>
      </c>
      <c r="Q38" t="s">
        <v>8309</v>
      </c>
      <c r="R38" t="s">
        <v>8310</v>
      </c>
      <c r="S38" s="9">
        <f t="shared" si="2"/>
        <v>42068.057002314818</v>
      </c>
      <c r="T38" s="9">
        <f t="shared" si="3"/>
        <v>42098.015335648146</v>
      </c>
      <c r="U38">
        <f t="shared" si="4"/>
        <v>2015</v>
      </c>
    </row>
    <row r="39" spans="1:21"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0"/>
        <v>1.8344090909090909</v>
      </c>
      <c r="P39">
        <f t="shared" si="1"/>
        <v>159.51383399209487</v>
      </c>
      <c r="Q39" t="s">
        <v>8309</v>
      </c>
      <c r="R39" t="s">
        <v>8310</v>
      </c>
      <c r="S39" s="9">
        <f t="shared" si="2"/>
        <v>42032.443043981482</v>
      </c>
      <c r="T39" s="9">
        <f t="shared" si="3"/>
        <v>42062.443043981482</v>
      </c>
      <c r="U39">
        <f t="shared" si="4"/>
        <v>2015</v>
      </c>
    </row>
    <row r="40" spans="1:21"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4">
        <f t="shared" si="0"/>
        <v>1.1004</v>
      </c>
      <c r="P40">
        <f t="shared" si="1"/>
        <v>41.68181818181818</v>
      </c>
      <c r="Q40" t="s">
        <v>8309</v>
      </c>
      <c r="R40" t="s">
        <v>8310</v>
      </c>
      <c r="S40" s="9">
        <f t="shared" si="2"/>
        <v>41374.807222222218</v>
      </c>
      <c r="T40" s="9">
        <f t="shared" si="3"/>
        <v>41404.807222222218</v>
      </c>
      <c r="U40">
        <f t="shared" si="4"/>
        <v>2013</v>
      </c>
    </row>
    <row r="41" spans="1:21"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0"/>
        <v>1.3098000000000001</v>
      </c>
      <c r="P41">
        <f t="shared" si="1"/>
        <v>150.89861751152074</v>
      </c>
      <c r="Q41" t="s">
        <v>8309</v>
      </c>
      <c r="R41" t="s">
        <v>8310</v>
      </c>
      <c r="S41" s="9">
        <f t="shared" si="2"/>
        <v>41753.797083333331</v>
      </c>
      <c r="T41" s="9">
        <f t="shared" si="3"/>
        <v>41784.707638888889</v>
      </c>
      <c r="U41">
        <f t="shared" si="4"/>
        <v>2014</v>
      </c>
    </row>
    <row r="42" spans="1:21"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4">
        <f t="shared" si="0"/>
        <v>1.0135000000000001</v>
      </c>
      <c r="P42">
        <f t="shared" si="1"/>
        <v>126.6875</v>
      </c>
      <c r="Q42" t="s">
        <v>8309</v>
      </c>
      <c r="R42" t="s">
        <v>8310</v>
      </c>
      <c r="S42" s="9">
        <f t="shared" si="2"/>
        <v>41788.96398148148</v>
      </c>
      <c r="T42" s="9">
        <f t="shared" si="3"/>
        <v>41808.916666666664</v>
      </c>
      <c r="U42">
        <f t="shared" si="4"/>
        <v>2014</v>
      </c>
    </row>
    <row r="43" spans="1:21"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4">
        <f t="shared" si="0"/>
        <v>1</v>
      </c>
      <c r="P43">
        <f t="shared" si="1"/>
        <v>105.26315789473684</v>
      </c>
      <c r="Q43" t="s">
        <v>8309</v>
      </c>
      <c r="R43" t="s">
        <v>8310</v>
      </c>
      <c r="S43" s="9">
        <f t="shared" si="2"/>
        <v>41887.318912037037</v>
      </c>
      <c r="T43" s="9">
        <f t="shared" si="3"/>
        <v>41917.318912037037</v>
      </c>
      <c r="U43">
        <f t="shared" si="4"/>
        <v>2014</v>
      </c>
    </row>
    <row r="44" spans="1:21"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0"/>
        <v>1.4185714285714286</v>
      </c>
      <c r="P44">
        <f t="shared" si="1"/>
        <v>117.51479289940828</v>
      </c>
      <c r="Q44" t="s">
        <v>8309</v>
      </c>
      <c r="R44" t="s">
        <v>8310</v>
      </c>
      <c r="S44" s="9">
        <f t="shared" si="2"/>
        <v>41971.389189814814</v>
      </c>
      <c r="T44" s="9">
        <f t="shared" si="3"/>
        <v>42001.389189814814</v>
      </c>
      <c r="U44">
        <f t="shared" si="4"/>
        <v>2014</v>
      </c>
    </row>
    <row r="45" spans="1:21"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0"/>
        <v>3.0865999999999998</v>
      </c>
      <c r="P45">
        <f t="shared" si="1"/>
        <v>117.36121673003802</v>
      </c>
      <c r="Q45" t="s">
        <v>8309</v>
      </c>
      <c r="R45" t="s">
        <v>8310</v>
      </c>
      <c r="S45" s="9">
        <f t="shared" si="2"/>
        <v>41802.540347222224</v>
      </c>
      <c r="T45" s="9">
        <f t="shared" si="3"/>
        <v>41832.75</v>
      </c>
      <c r="U45">
        <f t="shared" si="4"/>
        <v>2014</v>
      </c>
    </row>
    <row r="46" spans="1:21"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4">
        <f t="shared" si="0"/>
        <v>1</v>
      </c>
      <c r="P46">
        <f t="shared" si="1"/>
        <v>133.33333333333334</v>
      </c>
      <c r="Q46" t="s">
        <v>8309</v>
      </c>
      <c r="R46" t="s">
        <v>8310</v>
      </c>
      <c r="S46" s="9">
        <f t="shared" si="2"/>
        <v>41873.848807870374</v>
      </c>
      <c r="T46" s="9">
        <f t="shared" si="3"/>
        <v>41918.848807870374</v>
      </c>
      <c r="U46">
        <f t="shared" si="4"/>
        <v>2014</v>
      </c>
    </row>
    <row r="47" spans="1:21"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4">
        <f t="shared" si="0"/>
        <v>1.2</v>
      </c>
      <c r="P47">
        <f t="shared" si="1"/>
        <v>98.360655737704917</v>
      </c>
      <c r="Q47" t="s">
        <v>8309</v>
      </c>
      <c r="R47" t="s">
        <v>8310</v>
      </c>
      <c r="S47" s="9">
        <f t="shared" si="2"/>
        <v>42457.373923611114</v>
      </c>
      <c r="T47" s="9">
        <f t="shared" si="3"/>
        <v>42487.373923611114</v>
      </c>
      <c r="U47">
        <f t="shared" si="4"/>
        <v>2016</v>
      </c>
    </row>
    <row r="48" spans="1:21"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4">
        <f t="shared" si="0"/>
        <v>1.0416666666666667</v>
      </c>
      <c r="P48">
        <f t="shared" si="1"/>
        <v>194.44444444444446</v>
      </c>
      <c r="Q48" t="s">
        <v>8309</v>
      </c>
      <c r="R48" t="s">
        <v>8310</v>
      </c>
      <c r="S48" s="9">
        <f t="shared" si="2"/>
        <v>42323.714976851858</v>
      </c>
      <c r="T48" s="9">
        <f t="shared" si="3"/>
        <v>42353.714976851858</v>
      </c>
      <c r="U48">
        <f t="shared" si="4"/>
        <v>2015</v>
      </c>
    </row>
    <row r="49" spans="1:21"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0"/>
        <v>1.0761100000000001</v>
      </c>
      <c r="P49">
        <f t="shared" si="1"/>
        <v>76.865000000000009</v>
      </c>
      <c r="Q49" t="s">
        <v>8309</v>
      </c>
      <c r="R49" t="s">
        <v>8310</v>
      </c>
      <c r="S49" s="9">
        <f t="shared" si="2"/>
        <v>41932.569525462961</v>
      </c>
      <c r="T49" s="9">
        <f t="shared" si="3"/>
        <v>41992.611192129625</v>
      </c>
      <c r="U49">
        <f t="shared" si="4"/>
        <v>2014</v>
      </c>
    </row>
    <row r="50" spans="1:21"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4">
        <f t="shared" si="0"/>
        <v>1.0794999999999999</v>
      </c>
      <c r="P50">
        <f t="shared" si="1"/>
        <v>56.815789473684212</v>
      </c>
      <c r="Q50" t="s">
        <v>8309</v>
      </c>
      <c r="R50" t="s">
        <v>8310</v>
      </c>
      <c r="S50" s="9">
        <f t="shared" si="2"/>
        <v>42033.266898148147</v>
      </c>
      <c r="T50" s="9">
        <f t="shared" si="3"/>
        <v>42064.25</v>
      </c>
      <c r="U50">
        <f t="shared" si="4"/>
        <v>2015</v>
      </c>
    </row>
    <row r="51" spans="1:21"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0"/>
        <v>1</v>
      </c>
      <c r="P51">
        <f t="shared" si="1"/>
        <v>137.93103448275863</v>
      </c>
      <c r="Q51" t="s">
        <v>8309</v>
      </c>
      <c r="R51" t="s">
        <v>8310</v>
      </c>
      <c r="S51" s="9">
        <f t="shared" si="2"/>
        <v>42270.926446759258</v>
      </c>
      <c r="T51" s="9">
        <f t="shared" si="3"/>
        <v>42300.926446759258</v>
      </c>
      <c r="U51">
        <f t="shared" si="4"/>
        <v>2015</v>
      </c>
    </row>
    <row r="52" spans="1:21"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4">
        <f t="shared" si="0"/>
        <v>1</v>
      </c>
      <c r="P52">
        <f t="shared" si="1"/>
        <v>27.272727272727273</v>
      </c>
      <c r="Q52" t="s">
        <v>8309</v>
      </c>
      <c r="R52" t="s">
        <v>8310</v>
      </c>
      <c r="S52" s="9">
        <f t="shared" si="2"/>
        <v>41995.502986111111</v>
      </c>
      <c r="T52" s="9">
        <f t="shared" si="3"/>
        <v>42034.458333333328</v>
      </c>
      <c r="U52">
        <f t="shared" si="4"/>
        <v>2014</v>
      </c>
    </row>
    <row r="53" spans="1:21"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0"/>
        <v>1.2801818181818181</v>
      </c>
      <c r="P53">
        <f t="shared" si="1"/>
        <v>118.33613445378151</v>
      </c>
      <c r="Q53" t="s">
        <v>8309</v>
      </c>
      <c r="R53" t="s">
        <v>8310</v>
      </c>
      <c r="S53" s="9">
        <f t="shared" si="2"/>
        <v>42196.678668981483</v>
      </c>
      <c r="T53" s="9">
        <f t="shared" si="3"/>
        <v>42226.678668981483</v>
      </c>
      <c r="U53">
        <f t="shared" si="4"/>
        <v>2015</v>
      </c>
    </row>
    <row r="54" spans="1:21"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0"/>
        <v>1.1620999999999999</v>
      </c>
      <c r="P54">
        <f t="shared" si="1"/>
        <v>223.48076923076923</v>
      </c>
      <c r="Q54" t="s">
        <v>8309</v>
      </c>
      <c r="R54" t="s">
        <v>8310</v>
      </c>
      <c r="S54" s="9">
        <f t="shared" si="2"/>
        <v>41807.451921296299</v>
      </c>
      <c r="T54" s="9">
        <f t="shared" si="3"/>
        <v>41837.451921296299</v>
      </c>
      <c r="U54">
        <f t="shared" si="4"/>
        <v>2014</v>
      </c>
    </row>
    <row r="55" spans="1:21"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4">
        <f t="shared" si="0"/>
        <v>1.0963333333333334</v>
      </c>
      <c r="P55">
        <f t="shared" si="1"/>
        <v>28.111111111111111</v>
      </c>
      <c r="Q55" t="s">
        <v>8309</v>
      </c>
      <c r="R55" t="s">
        <v>8310</v>
      </c>
      <c r="S55" s="9">
        <f t="shared" si="2"/>
        <v>41719.299131944441</v>
      </c>
      <c r="T55" s="9">
        <f t="shared" si="3"/>
        <v>41733.666666666664</v>
      </c>
      <c r="U55">
        <f t="shared" si="4"/>
        <v>2014</v>
      </c>
    </row>
    <row r="56" spans="1:21"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0"/>
        <v>1.01</v>
      </c>
      <c r="P56">
        <f t="shared" si="1"/>
        <v>194.23076923076923</v>
      </c>
      <c r="Q56" t="s">
        <v>8309</v>
      </c>
      <c r="R56" t="s">
        <v>8310</v>
      </c>
      <c r="S56" s="9">
        <f t="shared" si="2"/>
        <v>42333.463206018518</v>
      </c>
      <c r="T56" s="9">
        <f t="shared" si="3"/>
        <v>42363.463206018518</v>
      </c>
      <c r="U56">
        <f t="shared" si="4"/>
        <v>2015</v>
      </c>
    </row>
    <row r="57" spans="1:21"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4">
        <f t="shared" si="0"/>
        <v>1.2895348837209302</v>
      </c>
      <c r="P57">
        <f t="shared" si="1"/>
        <v>128.95348837209303</v>
      </c>
      <c r="Q57" t="s">
        <v>8309</v>
      </c>
      <c r="R57" t="s">
        <v>8310</v>
      </c>
      <c r="S57" s="9">
        <f t="shared" si="2"/>
        <v>42496.718935185185</v>
      </c>
      <c r="T57" s="9">
        <f t="shared" si="3"/>
        <v>42517.718935185185</v>
      </c>
      <c r="U57">
        <f t="shared" si="4"/>
        <v>2016</v>
      </c>
    </row>
    <row r="58" spans="1:21"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4">
        <f t="shared" si="0"/>
        <v>1.0726249999999999</v>
      </c>
      <c r="P58">
        <f t="shared" si="1"/>
        <v>49.316091954022987</v>
      </c>
      <c r="Q58" t="s">
        <v>8309</v>
      </c>
      <c r="R58" t="s">
        <v>8310</v>
      </c>
      <c r="S58" s="9">
        <f t="shared" si="2"/>
        <v>42149.298888888887</v>
      </c>
      <c r="T58" s="9">
        <f t="shared" si="3"/>
        <v>42163.416666666672</v>
      </c>
      <c r="U58">
        <f t="shared" si="4"/>
        <v>2015</v>
      </c>
    </row>
    <row r="59" spans="1:21"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0"/>
        <v>1.0189999999999999</v>
      </c>
      <c r="P59">
        <f t="shared" si="1"/>
        <v>221.52173913043478</v>
      </c>
      <c r="Q59" t="s">
        <v>8309</v>
      </c>
      <c r="R59" t="s">
        <v>8310</v>
      </c>
      <c r="S59" s="9">
        <f t="shared" si="2"/>
        <v>42089.58289351852</v>
      </c>
      <c r="T59" s="9">
        <f t="shared" si="3"/>
        <v>42119.58289351852</v>
      </c>
      <c r="U59">
        <f t="shared" si="4"/>
        <v>2015</v>
      </c>
    </row>
    <row r="60" spans="1:21"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0"/>
        <v>1.0290999999999999</v>
      </c>
      <c r="P60">
        <f t="shared" si="1"/>
        <v>137.21333333333334</v>
      </c>
      <c r="Q60" t="s">
        <v>8309</v>
      </c>
      <c r="R60" t="s">
        <v>8310</v>
      </c>
      <c r="S60" s="9">
        <f t="shared" si="2"/>
        <v>41932.495046296295</v>
      </c>
      <c r="T60" s="9">
        <f t="shared" si="3"/>
        <v>41962.536712962959</v>
      </c>
      <c r="U60">
        <f t="shared" si="4"/>
        <v>2014</v>
      </c>
    </row>
    <row r="61" spans="1:21"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0"/>
        <v>1.0012570000000001</v>
      </c>
      <c r="P61">
        <f t="shared" si="1"/>
        <v>606.82242424242418</v>
      </c>
      <c r="Q61" t="s">
        <v>8309</v>
      </c>
      <c r="R61" t="s">
        <v>8310</v>
      </c>
      <c r="S61" s="9">
        <f t="shared" si="2"/>
        <v>42229.98583333334</v>
      </c>
      <c r="T61" s="9">
        <f t="shared" si="3"/>
        <v>42261.625</v>
      </c>
      <c r="U61">
        <f t="shared" si="4"/>
        <v>2015</v>
      </c>
    </row>
    <row r="62" spans="1:21"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0"/>
        <v>1.0329622222222221</v>
      </c>
      <c r="P62">
        <f t="shared" si="1"/>
        <v>43.040092592592593</v>
      </c>
      <c r="Q62" t="s">
        <v>8309</v>
      </c>
      <c r="R62" t="s">
        <v>8311</v>
      </c>
      <c r="S62" s="9">
        <f t="shared" si="2"/>
        <v>41701.651817129627</v>
      </c>
      <c r="T62" s="9">
        <f t="shared" si="3"/>
        <v>41720.75</v>
      </c>
      <c r="U62">
        <f t="shared" si="4"/>
        <v>2014</v>
      </c>
    </row>
    <row r="63" spans="1:21"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4">
        <f t="shared" si="0"/>
        <v>1.4830000000000001</v>
      </c>
      <c r="P63">
        <f t="shared" si="1"/>
        <v>322.39130434782606</v>
      </c>
      <c r="Q63" t="s">
        <v>8309</v>
      </c>
      <c r="R63" t="s">
        <v>8311</v>
      </c>
      <c r="S63" s="9">
        <f t="shared" si="2"/>
        <v>41409.564317129632</v>
      </c>
      <c r="T63" s="9">
        <f t="shared" si="3"/>
        <v>41431.564317129632</v>
      </c>
      <c r="U63">
        <f t="shared" si="4"/>
        <v>2013</v>
      </c>
    </row>
    <row r="64" spans="1:21"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4">
        <f t="shared" si="0"/>
        <v>1.5473333333333332</v>
      </c>
      <c r="P64">
        <f t="shared" si="1"/>
        <v>96.708333333333329</v>
      </c>
      <c r="Q64" t="s">
        <v>8309</v>
      </c>
      <c r="R64" t="s">
        <v>8311</v>
      </c>
      <c r="S64" s="9">
        <f t="shared" si="2"/>
        <v>41311.549513888887</v>
      </c>
      <c r="T64" s="9">
        <f t="shared" si="3"/>
        <v>41336.549513888887</v>
      </c>
      <c r="U64">
        <f t="shared" si="4"/>
        <v>2013</v>
      </c>
    </row>
    <row r="65" spans="1:21"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0"/>
        <v>1.1351849999999999</v>
      </c>
      <c r="P65">
        <f t="shared" si="1"/>
        <v>35.474531249999998</v>
      </c>
      <c r="Q65" t="s">
        <v>8309</v>
      </c>
      <c r="R65" t="s">
        <v>8311</v>
      </c>
      <c r="S65" s="9">
        <f t="shared" si="2"/>
        <v>41612.662187499998</v>
      </c>
      <c r="T65" s="9">
        <f t="shared" si="3"/>
        <v>41635.957638888889</v>
      </c>
      <c r="U65">
        <f t="shared" si="4"/>
        <v>2013</v>
      </c>
    </row>
    <row r="66" spans="1:21"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4">
        <f t="shared" si="0"/>
        <v>1.7333333333333334</v>
      </c>
      <c r="P66">
        <f t="shared" si="1"/>
        <v>86.666666666666671</v>
      </c>
      <c r="Q66" t="s">
        <v>8309</v>
      </c>
      <c r="R66" t="s">
        <v>8311</v>
      </c>
      <c r="S66" s="9">
        <f t="shared" si="2"/>
        <v>41432.76829861111</v>
      </c>
      <c r="T66" s="9">
        <f t="shared" si="3"/>
        <v>41462.76829861111</v>
      </c>
      <c r="U66">
        <f t="shared" si="4"/>
        <v>2013</v>
      </c>
    </row>
    <row r="67" spans="1:21"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4">
        <f t="shared" ref="O67:O130" si="5">E67/D67</f>
        <v>1.0752857142857142</v>
      </c>
      <c r="P67">
        <f t="shared" ref="P67:P130" si="6">E67/L67</f>
        <v>132.05263157894737</v>
      </c>
      <c r="Q67" t="s">
        <v>8309</v>
      </c>
      <c r="R67" t="s">
        <v>8311</v>
      </c>
      <c r="S67" s="9">
        <f t="shared" ref="S67:S130" si="7">((J67/60)/60)/24+DATE(1970,1,1)+(-6/24)</f>
        <v>41835.571226851855</v>
      </c>
      <c r="T67" s="9">
        <f t="shared" ref="T67:T130" si="8">((I67/60)/60)/24+DATE(1970,1,1)+(-6/24)</f>
        <v>41861.999305555553</v>
      </c>
      <c r="U67">
        <f t="shared" ref="U67:U130" si="9">YEAR(S67)</f>
        <v>2014</v>
      </c>
    </row>
    <row r="68" spans="1:21"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4">
        <f t="shared" si="5"/>
        <v>1.1859999999999999</v>
      </c>
      <c r="P68">
        <f t="shared" si="6"/>
        <v>91.230769230769226</v>
      </c>
      <c r="Q68" t="s">
        <v>8309</v>
      </c>
      <c r="R68" t="s">
        <v>8311</v>
      </c>
      <c r="S68" s="9">
        <f t="shared" si="7"/>
        <v>42539.599768518514</v>
      </c>
      <c r="T68" s="9">
        <f t="shared" si="8"/>
        <v>42569.599768518514</v>
      </c>
      <c r="U68">
        <f t="shared" si="9"/>
        <v>2016</v>
      </c>
    </row>
    <row r="69" spans="1:21"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4">
        <f t="shared" si="5"/>
        <v>1.1625000000000001</v>
      </c>
      <c r="P69">
        <f t="shared" si="6"/>
        <v>116.25</v>
      </c>
      <c r="Q69" t="s">
        <v>8309</v>
      </c>
      <c r="R69" t="s">
        <v>8311</v>
      </c>
      <c r="S69" s="9">
        <f t="shared" si="7"/>
        <v>41075.333379629628</v>
      </c>
      <c r="T69" s="9">
        <f t="shared" si="8"/>
        <v>41105.333379629628</v>
      </c>
      <c r="U69">
        <f t="shared" si="9"/>
        <v>2012</v>
      </c>
    </row>
    <row r="70" spans="1:21"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4">
        <f t="shared" si="5"/>
        <v>1.2716666666666667</v>
      </c>
      <c r="P70">
        <f t="shared" si="6"/>
        <v>21.194444444444443</v>
      </c>
      <c r="Q70" t="s">
        <v>8309</v>
      </c>
      <c r="R70" t="s">
        <v>8311</v>
      </c>
      <c r="S70" s="9">
        <f t="shared" si="7"/>
        <v>41663.319340277776</v>
      </c>
      <c r="T70" s="9">
        <f t="shared" si="8"/>
        <v>41693.319340277776</v>
      </c>
      <c r="U70">
        <f t="shared" si="9"/>
        <v>2014</v>
      </c>
    </row>
    <row r="71" spans="1:21"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5"/>
        <v>1.109423</v>
      </c>
      <c r="P71">
        <f t="shared" si="6"/>
        <v>62.327134831460668</v>
      </c>
      <c r="Q71" t="s">
        <v>8309</v>
      </c>
      <c r="R71" t="s">
        <v>8311</v>
      </c>
      <c r="S71" s="9">
        <f t="shared" si="7"/>
        <v>40785.937789351854</v>
      </c>
      <c r="T71" s="9">
        <f t="shared" si="8"/>
        <v>40818.040972222225</v>
      </c>
      <c r="U71">
        <f t="shared" si="9"/>
        <v>2011</v>
      </c>
    </row>
    <row r="72" spans="1:21"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4">
        <f t="shared" si="5"/>
        <v>1.272</v>
      </c>
      <c r="P72">
        <f t="shared" si="6"/>
        <v>37.411764705882355</v>
      </c>
      <c r="Q72" t="s">
        <v>8309</v>
      </c>
      <c r="R72" t="s">
        <v>8311</v>
      </c>
      <c r="S72" s="9">
        <f t="shared" si="7"/>
        <v>40730.646354166667</v>
      </c>
      <c r="T72" s="9">
        <f t="shared" si="8"/>
        <v>40790.646354166667</v>
      </c>
      <c r="U72">
        <f t="shared" si="9"/>
        <v>2011</v>
      </c>
    </row>
    <row r="73" spans="1:21"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4">
        <f t="shared" si="5"/>
        <v>1.2394444444444443</v>
      </c>
      <c r="P73">
        <f t="shared" si="6"/>
        <v>69.71875</v>
      </c>
      <c r="Q73" t="s">
        <v>8309</v>
      </c>
      <c r="R73" t="s">
        <v>8311</v>
      </c>
      <c r="S73" s="9">
        <f t="shared" si="7"/>
        <v>40997.021493055552</v>
      </c>
      <c r="T73" s="9">
        <f t="shared" si="8"/>
        <v>41057.021493055552</v>
      </c>
      <c r="U73">
        <f t="shared" si="9"/>
        <v>2012</v>
      </c>
    </row>
    <row r="74" spans="1:21"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4">
        <f t="shared" si="5"/>
        <v>1.084090909090909</v>
      </c>
      <c r="P74">
        <f t="shared" si="6"/>
        <v>58.170731707317074</v>
      </c>
      <c r="Q74" t="s">
        <v>8309</v>
      </c>
      <c r="R74" t="s">
        <v>8311</v>
      </c>
      <c r="S74" s="9">
        <f t="shared" si="7"/>
        <v>41207.760196759256</v>
      </c>
      <c r="T74" s="9">
        <f t="shared" si="8"/>
        <v>41227.75</v>
      </c>
      <c r="U74">
        <f t="shared" si="9"/>
        <v>2012</v>
      </c>
    </row>
    <row r="75" spans="1:21"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4">
        <f t="shared" si="5"/>
        <v>1</v>
      </c>
      <c r="P75">
        <f t="shared" si="6"/>
        <v>50</v>
      </c>
      <c r="Q75" t="s">
        <v>8309</v>
      </c>
      <c r="R75" t="s">
        <v>8311</v>
      </c>
      <c r="S75" s="9">
        <f t="shared" si="7"/>
        <v>40587.50675925926</v>
      </c>
      <c r="T75" s="9">
        <f t="shared" si="8"/>
        <v>40665.915972222225</v>
      </c>
      <c r="U75">
        <f t="shared" si="9"/>
        <v>2011</v>
      </c>
    </row>
    <row r="76" spans="1:21"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4">
        <f t="shared" si="5"/>
        <v>1.1293199999999999</v>
      </c>
      <c r="P76">
        <f t="shared" si="6"/>
        <v>19.471034482758618</v>
      </c>
      <c r="Q76" t="s">
        <v>8309</v>
      </c>
      <c r="R76" t="s">
        <v>8311</v>
      </c>
      <c r="S76" s="9">
        <f t="shared" si="7"/>
        <v>42360.237210648149</v>
      </c>
      <c r="T76" s="9">
        <f t="shared" si="8"/>
        <v>42390.237210648149</v>
      </c>
      <c r="U76">
        <f t="shared" si="9"/>
        <v>2015</v>
      </c>
    </row>
    <row r="77" spans="1:21"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4">
        <f t="shared" si="5"/>
        <v>1.1542857142857144</v>
      </c>
      <c r="P77">
        <f t="shared" si="6"/>
        <v>85.957446808510639</v>
      </c>
      <c r="Q77" t="s">
        <v>8309</v>
      </c>
      <c r="R77" t="s">
        <v>8311</v>
      </c>
      <c r="S77" s="9">
        <f t="shared" si="7"/>
        <v>41356.959166666667</v>
      </c>
      <c r="T77" s="9">
        <f t="shared" si="8"/>
        <v>41386.959166666667</v>
      </c>
      <c r="U77">
        <f t="shared" si="9"/>
        <v>2013</v>
      </c>
    </row>
    <row r="78" spans="1:21"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4">
        <f t="shared" si="5"/>
        <v>1.5333333333333334</v>
      </c>
      <c r="P78">
        <f t="shared" si="6"/>
        <v>30.666666666666668</v>
      </c>
      <c r="Q78" t="s">
        <v>8309</v>
      </c>
      <c r="R78" t="s">
        <v>8311</v>
      </c>
      <c r="S78" s="9">
        <f t="shared" si="7"/>
        <v>40844.441643518519</v>
      </c>
      <c r="T78" s="9">
        <f t="shared" si="8"/>
        <v>40904.483310185184</v>
      </c>
      <c r="U78">
        <f t="shared" si="9"/>
        <v>2011</v>
      </c>
    </row>
    <row r="79" spans="1:21"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4">
        <f t="shared" si="5"/>
        <v>3.9249999999999998</v>
      </c>
      <c r="P79">
        <f t="shared" si="6"/>
        <v>60.384615384615387</v>
      </c>
      <c r="Q79" t="s">
        <v>8309</v>
      </c>
      <c r="R79" t="s">
        <v>8311</v>
      </c>
      <c r="S79" s="9">
        <f t="shared" si="7"/>
        <v>40996.894872685189</v>
      </c>
      <c r="T79" s="9">
        <f t="shared" si="8"/>
        <v>41049.874305555553</v>
      </c>
      <c r="U79">
        <f t="shared" si="9"/>
        <v>2012</v>
      </c>
    </row>
    <row r="80" spans="1:21"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4">
        <f t="shared" si="5"/>
        <v>27.02</v>
      </c>
      <c r="P80">
        <f t="shared" si="6"/>
        <v>38.6</v>
      </c>
      <c r="Q80" t="s">
        <v>8309</v>
      </c>
      <c r="R80" t="s">
        <v>8311</v>
      </c>
      <c r="S80" s="9">
        <f t="shared" si="7"/>
        <v>42604.480567129634</v>
      </c>
      <c r="T80" s="9">
        <f t="shared" si="8"/>
        <v>42614.480567129634</v>
      </c>
      <c r="U80">
        <f t="shared" si="9"/>
        <v>2016</v>
      </c>
    </row>
    <row r="81" spans="1:21"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4">
        <f t="shared" si="5"/>
        <v>1.27</v>
      </c>
      <c r="P81">
        <f t="shared" si="6"/>
        <v>40.268292682926827</v>
      </c>
      <c r="Q81" t="s">
        <v>8309</v>
      </c>
      <c r="R81" t="s">
        <v>8311</v>
      </c>
      <c r="S81" s="9">
        <f t="shared" si="7"/>
        <v>41724.526539351849</v>
      </c>
      <c r="T81" s="9">
        <f t="shared" si="8"/>
        <v>41754.526539351849</v>
      </c>
      <c r="U81">
        <f t="shared" si="9"/>
        <v>2014</v>
      </c>
    </row>
    <row r="82" spans="1:21"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5"/>
        <v>1.0725</v>
      </c>
      <c r="P82">
        <f t="shared" si="6"/>
        <v>273.82978723404256</v>
      </c>
      <c r="Q82" t="s">
        <v>8309</v>
      </c>
      <c r="R82" t="s">
        <v>8311</v>
      </c>
      <c r="S82" s="9">
        <f t="shared" si="7"/>
        <v>41582.833981481483</v>
      </c>
      <c r="T82" s="9">
        <f t="shared" si="8"/>
        <v>41617.833981481483</v>
      </c>
      <c r="U82">
        <f t="shared" si="9"/>
        <v>2013</v>
      </c>
    </row>
    <row r="83" spans="1:21"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4">
        <f t="shared" si="5"/>
        <v>1.98</v>
      </c>
      <c r="P83">
        <f t="shared" si="6"/>
        <v>53.035714285714285</v>
      </c>
      <c r="Q83" t="s">
        <v>8309</v>
      </c>
      <c r="R83" t="s">
        <v>8311</v>
      </c>
      <c r="S83" s="9">
        <f t="shared" si="7"/>
        <v>41099.908877314818</v>
      </c>
      <c r="T83" s="9">
        <f t="shared" si="8"/>
        <v>41103.876388888886</v>
      </c>
      <c r="U83">
        <f t="shared" si="9"/>
        <v>2012</v>
      </c>
    </row>
    <row r="84" spans="1:21"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5"/>
        <v>1.0001249999999999</v>
      </c>
      <c r="P84">
        <f t="shared" si="6"/>
        <v>40.005000000000003</v>
      </c>
      <c r="Q84" t="s">
        <v>8309</v>
      </c>
      <c r="R84" t="s">
        <v>8311</v>
      </c>
      <c r="S84" s="9">
        <f t="shared" si="7"/>
        <v>40795.570150462961</v>
      </c>
      <c r="T84" s="9">
        <f t="shared" si="8"/>
        <v>40825.570150462961</v>
      </c>
      <c r="U84">
        <f t="shared" si="9"/>
        <v>2011</v>
      </c>
    </row>
    <row r="85" spans="1:21"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4">
        <f t="shared" si="5"/>
        <v>1.0249999999999999</v>
      </c>
      <c r="P85">
        <f t="shared" si="6"/>
        <v>15.76923076923077</v>
      </c>
      <c r="Q85" t="s">
        <v>8309</v>
      </c>
      <c r="R85" t="s">
        <v>8311</v>
      </c>
      <c r="S85" s="9">
        <f t="shared" si="7"/>
        <v>42042.365613425922</v>
      </c>
      <c r="T85" s="9">
        <f t="shared" si="8"/>
        <v>42057.229166666672</v>
      </c>
      <c r="U85">
        <f t="shared" si="9"/>
        <v>2015</v>
      </c>
    </row>
    <row r="86" spans="1:21"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14">
        <f t="shared" si="5"/>
        <v>1</v>
      </c>
      <c r="P86">
        <f t="shared" si="6"/>
        <v>71.428571428571431</v>
      </c>
      <c r="Q86" t="s">
        <v>8309</v>
      </c>
      <c r="R86" t="s">
        <v>8311</v>
      </c>
      <c r="S86" s="9">
        <f t="shared" si="7"/>
        <v>40648.507939814815</v>
      </c>
      <c r="T86" s="9">
        <f t="shared" si="8"/>
        <v>40678.507939814815</v>
      </c>
      <c r="U86">
        <f t="shared" si="9"/>
        <v>2011</v>
      </c>
    </row>
    <row r="87" spans="1:21"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4">
        <f t="shared" si="5"/>
        <v>1.2549999999999999</v>
      </c>
      <c r="P87">
        <f t="shared" si="6"/>
        <v>71.714285714285708</v>
      </c>
      <c r="Q87" t="s">
        <v>8309</v>
      </c>
      <c r="R87" t="s">
        <v>8311</v>
      </c>
      <c r="S87" s="9">
        <f t="shared" si="7"/>
        <v>40778.875428240739</v>
      </c>
      <c r="T87" s="9">
        <f t="shared" si="8"/>
        <v>40808.875428240739</v>
      </c>
      <c r="U87">
        <f t="shared" si="9"/>
        <v>2011</v>
      </c>
    </row>
    <row r="88" spans="1:21"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4">
        <f t="shared" si="5"/>
        <v>1.0646666666666667</v>
      </c>
      <c r="P88">
        <f t="shared" si="6"/>
        <v>375.76470588235293</v>
      </c>
      <c r="Q88" t="s">
        <v>8309</v>
      </c>
      <c r="R88" t="s">
        <v>8311</v>
      </c>
      <c r="S88" s="9">
        <f t="shared" si="7"/>
        <v>42291.306076388893</v>
      </c>
      <c r="T88" s="9">
        <f t="shared" si="8"/>
        <v>42365.34774305555</v>
      </c>
      <c r="U88">
        <f t="shared" si="9"/>
        <v>2015</v>
      </c>
    </row>
    <row r="89" spans="1:21"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4">
        <f t="shared" si="5"/>
        <v>1.046</v>
      </c>
      <c r="P89">
        <f t="shared" si="6"/>
        <v>104.6</v>
      </c>
      <c r="Q89" t="s">
        <v>8309</v>
      </c>
      <c r="R89" t="s">
        <v>8311</v>
      </c>
      <c r="S89" s="9">
        <f t="shared" si="7"/>
        <v>40322.28938657407</v>
      </c>
      <c r="T89" s="9">
        <f t="shared" si="8"/>
        <v>40331.820138888892</v>
      </c>
      <c r="U89">
        <f t="shared" si="9"/>
        <v>2010</v>
      </c>
    </row>
    <row r="90" spans="1:21"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4">
        <f t="shared" si="5"/>
        <v>1.0285714285714285</v>
      </c>
      <c r="P90">
        <f t="shared" si="6"/>
        <v>60</v>
      </c>
      <c r="Q90" t="s">
        <v>8309</v>
      </c>
      <c r="R90" t="s">
        <v>8311</v>
      </c>
      <c r="S90" s="9">
        <f t="shared" si="7"/>
        <v>41786.40892361111</v>
      </c>
      <c r="T90" s="9">
        <f t="shared" si="8"/>
        <v>41812.40892361111</v>
      </c>
      <c r="U90">
        <f t="shared" si="9"/>
        <v>2014</v>
      </c>
    </row>
    <row r="91" spans="1:21"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4">
        <f t="shared" si="5"/>
        <v>1.1506666666666667</v>
      </c>
      <c r="P91">
        <f t="shared" si="6"/>
        <v>123.28571428571429</v>
      </c>
      <c r="Q91" t="s">
        <v>8309</v>
      </c>
      <c r="R91" t="s">
        <v>8311</v>
      </c>
      <c r="S91" s="9">
        <f t="shared" si="7"/>
        <v>41402.502222222225</v>
      </c>
      <c r="T91" s="9">
        <f t="shared" si="8"/>
        <v>41427.502222222225</v>
      </c>
      <c r="U91">
        <f t="shared" si="9"/>
        <v>2013</v>
      </c>
    </row>
    <row r="92" spans="1:21"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4">
        <f t="shared" si="5"/>
        <v>1.004</v>
      </c>
      <c r="P92">
        <f t="shared" si="6"/>
        <v>31.375</v>
      </c>
      <c r="Q92" t="s">
        <v>8309</v>
      </c>
      <c r="R92" t="s">
        <v>8311</v>
      </c>
      <c r="S92" s="9">
        <f t="shared" si="7"/>
        <v>40706.047442129631</v>
      </c>
      <c r="T92" s="9">
        <f t="shared" si="8"/>
        <v>40736.047442129631</v>
      </c>
      <c r="U92">
        <f t="shared" si="9"/>
        <v>2011</v>
      </c>
    </row>
    <row r="93" spans="1:21"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4">
        <f t="shared" si="5"/>
        <v>1.2</v>
      </c>
      <c r="P93">
        <f t="shared" si="6"/>
        <v>78.260869565217391</v>
      </c>
      <c r="Q93" t="s">
        <v>8309</v>
      </c>
      <c r="R93" t="s">
        <v>8311</v>
      </c>
      <c r="S93" s="9">
        <f t="shared" si="7"/>
        <v>40619.152361111112</v>
      </c>
      <c r="T93" s="9">
        <f t="shared" si="8"/>
        <v>40680.152361111112</v>
      </c>
      <c r="U93">
        <f t="shared" si="9"/>
        <v>2011</v>
      </c>
    </row>
    <row r="94" spans="1:21"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4">
        <f t="shared" si="5"/>
        <v>1.052</v>
      </c>
      <c r="P94">
        <f t="shared" si="6"/>
        <v>122.32558139534883</v>
      </c>
      <c r="Q94" t="s">
        <v>8309</v>
      </c>
      <c r="R94" t="s">
        <v>8311</v>
      </c>
      <c r="S94" s="9">
        <f t="shared" si="7"/>
        <v>42720.948877314819</v>
      </c>
      <c r="T94" s="9">
        <f t="shared" si="8"/>
        <v>42767.083333333328</v>
      </c>
      <c r="U94">
        <f t="shared" si="9"/>
        <v>2016</v>
      </c>
    </row>
    <row r="95" spans="1:21"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4">
        <f t="shared" si="5"/>
        <v>1.1060000000000001</v>
      </c>
      <c r="P95">
        <f t="shared" si="6"/>
        <v>73.733333333333334</v>
      </c>
      <c r="Q95" t="s">
        <v>8309</v>
      </c>
      <c r="R95" t="s">
        <v>8311</v>
      </c>
      <c r="S95" s="9">
        <f t="shared" si="7"/>
        <v>41065.608067129629</v>
      </c>
      <c r="T95" s="9">
        <f t="shared" si="8"/>
        <v>41093.625</v>
      </c>
      <c r="U95">
        <f t="shared" si="9"/>
        <v>2012</v>
      </c>
    </row>
    <row r="96" spans="1:21"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4">
        <f t="shared" si="5"/>
        <v>1.04</v>
      </c>
      <c r="P96">
        <f t="shared" si="6"/>
        <v>21.666666666666668</v>
      </c>
      <c r="Q96" t="s">
        <v>8309</v>
      </c>
      <c r="R96" t="s">
        <v>8311</v>
      </c>
      <c r="S96" s="9">
        <f t="shared" si="7"/>
        <v>41716.467847222222</v>
      </c>
      <c r="T96" s="9">
        <f t="shared" si="8"/>
        <v>41736.467847222222</v>
      </c>
      <c r="U96">
        <f t="shared" si="9"/>
        <v>2014</v>
      </c>
    </row>
    <row r="97" spans="1:21"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4">
        <f t="shared" si="5"/>
        <v>1.3142857142857143</v>
      </c>
      <c r="P97">
        <f t="shared" si="6"/>
        <v>21.904761904761905</v>
      </c>
      <c r="Q97" t="s">
        <v>8309</v>
      </c>
      <c r="R97" t="s">
        <v>8311</v>
      </c>
      <c r="S97" s="9">
        <f t="shared" si="7"/>
        <v>40934.755104166667</v>
      </c>
      <c r="T97" s="9">
        <f t="shared" si="8"/>
        <v>40964.755104166667</v>
      </c>
      <c r="U97">
        <f t="shared" si="9"/>
        <v>2012</v>
      </c>
    </row>
    <row r="98" spans="1:21"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4">
        <f t="shared" si="5"/>
        <v>1.1466666666666667</v>
      </c>
      <c r="P98">
        <f t="shared" si="6"/>
        <v>50.588235294117645</v>
      </c>
      <c r="Q98" t="s">
        <v>8309</v>
      </c>
      <c r="R98" t="s">
        <v>8311</v>
      </c>
      <c r="S98" s="9">
        <f t="shared" si="7"/>
        <v>40324.412511574075</v>
      </c>
      <c r="T98" s="9">
        <f t="shared" si="8"/>
        <v>40390.875</v>
      </c>
      <c r="U98">
        <f t="shared" si="9"/>
        <v>2010</v>
      </c>
    </row>
    <row r="99" spans="1:21"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14">
        <f t="shared" si="5"/>
        <v>1.0625</v>
      </c>
      <c r="P99">
        <f t="shared" si="6"/>
        <v>53.125</v>
      </c>
      <c r="Q99" t="s">
        <v>8309</v>
      </c>
      <c r="R99" t="s">
        <v>8311</v>
      </c>
      <c r="S99" s="9">
        <f t="shared" si="7"/>
        <v>40705.885208333333</v>
      </c>
      <c r="T99" s="9">
        <f t="shared" si="8"/>
        <v>40735.885208333333</v>
      </c>
      <c r="U99">
        <f t="shared" si="9"/>
        <v>2011</v>
      </c>
    </row>
    <row r="100" spans="1:21"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5"/>
        <v>1.0625</v>
      </c>
      <c r="P100">
        <f t="shared" si="6"/>
        <v>56.666666666666664</v>
      </c>
      <c r="Q100" t="s">
        <v>8309</v>
      </c>
      <c r="R100" t="s">
        <v>8311</v>
      </c>
      <c r="S100" s="9">
        <f t="shared" si="7"/>
        <v>41214.54483796296</v>
      </c>
      <c r="T100" s="9">
        <f t="shared" si="8"/>
        <v>41250.729166666664</v>
      </c>
      <c r="U100">
        <f t="shared" si="9"/>
        <v>2012</v>
      </c>
    </row>
    <row r="101" spans="1:21"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5"/>
        <v>1.0601933333333333</v>
      </c>
      <c r="P101">
        <f t="shared" si="6"/>
        <v>40.776666666666664</v>
      </c>
      <c r="Q101" t="s">
        <v>8309</v>
      </c>
      <c r="R101" t="s">
        <v>8311</v>
      </c>
      <c r="S101" s="9">
        <f t="shared" si="7"/>
        <v>41631.652766203704</v>
      </c>
      <c r="T101" s="9">
        <f t="shared" si="8"/>
        <v>41661.652766203704</v>
      </c>
      <c r="U101">
        <f t="shared" si="9"/>
        <v>2013</v>
      </c>
    </row>
    <row r="102" spans="1:21"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5"/>
        <v>1</v>
      </c>
      <c r="P102">
        <f t="shared" si="6"/>
        <v>192.30769230769232</v>
      </c>
      <c r="Q102" t="s">
        <v>8309</v>
      </c>
      <c r="R102" t="s">
        <v>8311</v>
      </c>
      <c r="S102" s="9">
        <f t="shared" si="7"/>
        <v>41197.503310185188</v>
      </c>
      <c r="T102" s="9">
        <f t="shared" si="8"/>
        <v>41217.544976851852</v>
      </c>
      <c r="U102">
        <f t="shared" si="9"/>
        <v>2012</v>
      </c>
    </row>
    <row r="103" spans="1:21"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5"/>
        <v>1</v>
      </c>
      <c r="P103">
        <f t="shared" si="6"/>
        <v>100</v>
      </c>
      <c r="Q103" t="s">
        <v>8309</v>
      </c>
      <c r="R103" t="s">
        <v>8311</v>
      </c>
      <c r="S103" s="9">
        <f t="shared" si="7"/>
        <v>41274.526736111111</v>
      </c>
      <c r="T103" s="9">
        <f t="shared" si="8"/>
        <v>41298.526736111111</v>
      </c>
      <c r="U103">
        <f t="shared" si="9"/>
        <v>2012</v>
      </c>
    </row>
    <row r="104" spans="1:21"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5"/>
        <v>1.2775000000000001</v>
      </c>
      <c r="P104">
        <f t="shared" si="6"/>
        <v>117.92307692307692</v>
      </c>
      <c r="Q104" t="s">
        <v>8309</v>
      </c>
      <c r="R104" t="s">
        <v>8311</v>
      </c>
      <c r="S104" s="9">
        <f t="shared" si="7"/>
        <v>40504.881168981483</v>
      </c>
      <c r="T104" s="9">
        <f t="shared" si="8"/>
        <v>40534.881168981483</v>
      </c>
      <c r="U104">
        <f t="shared" si="9"/>
        <v>2010</v>
      </c>
    </row>
    <row r="105" spans="1:21"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5"/>
        <v>1.0515384615384615</v>
      </c>
      <c r="P105">
        <f t="shared" si="6"/>
        <v>27.897959183673468</v>
      </c>
      <c r="Q105" t="s">
        <v>8309</v>
      </c>
      <c r="R105" t="s">
        <v>8311</v>
      </c>
      <c r="S105" s="9">
        <f t="shared" si="7"/>
        <v>41682.555902777778</v>
      </c>
      <c r="T105" s="9">
        <f t="shared" si="8"/>
        <v>41705.555902777778</v>
      </c>
      <c r="U105">
        <f t="shared" si="9"/>
        <v>2014</v>
      </c>
    </row>
    <row r="106" spans="1:21"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5"/>
        <v>1.2</v>
      </c>
      <c r="P106">
        <f t="shared" si="6"/>
        <v>60</v>
      </c>
      <c r="Q106" t="s">
        <v>8309</v>
      </c>
      <c r="R106" t="s">
        <v>8311</v>
      </c>
      <c r="S106" s="9">
        <f t="shared" si="7"/>
        <v>40612.445208333331</v>
      </c>
      <c r="T106" s="9">
        <f t="shared" si="8"/>
        <v>40635.791666666664</v>
      </c>
      <c r="U106">
        <f t="shared" si="9"/>
        <v>2011</v>
      </c>
    </row>
    <row r="107" spans="1:21"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5"/>
        <v>1.074090909090909</v>
      </c>
      <c r="P107">
        <f t="shared" si="6"/>
        <v>39.383333333333333</v>
      </c>
      <c r="Q107" t="s">
        <v>8309</v>
      </c>
      <c r="R107" t="s">
        <v>8311</v>
      </c>
      <c r="S107" s="9">
        <f t="shared" si="7"/>
        <v>42485.474768518514</v>
      </c>
      <c r="T107" s="9">
        <f t="shared" si="8"/>
        <v>42503.75</v>
      </c>
      <c r="U107">
        <f t="shared" si="9"/>
        <v>2016</v>
      </c>
    </row>
    <row r="108" spans="1:2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5"/>
        <v>1.0049999999999999</v>
      </c>
      <c r="P108">
        <f t="shared" si="6"/>
        <v>186.11111111111111</v>
      </c>
      <c r="Q108" t="s">
        <v>8309</v>
      </c>
      <c r="R108" t="s">
        <v>8311</v>
      </c>
      <c r="S108" s="9">
        <f t="shared" si="7"/>
        <v>40987.526631944449</v>
      </c>
      <c r="T108" s="9">
        <f t="shared" si="8"/>
        <v>41001.526631944449</v>
      </c>
      <c r="U108">
        <f t="shared" si="9"/>
        <v>2012</v>
      </c>
    </row>
    <row r="109" spans="1:21"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5"/>
        <v>1.0246666666666666</v>
      </c>
      <c r="P109">
        <f t="shared" si="6"/>
        <v>111.37681159420291</v>
      </c>
      <c r="Q109" t="s">
        <v>8309</v>
      </c>
      <c r="R109" t="s">
        <v>8311</v>
      </c>
      <c r="S109" s="9">
        <f t="shared" si="7"/>
        <v>40635.732488425929</v>
      </c>
      <c r="T109" s="9">
        <f t="shared" si="8"/>
        <v>40657.732488425929</v>
      </c>
      <c r="U109">
        <f t="shared" si="9"/>
        <v>2011</v>
      </c>
    </row>
    <row r="110" spans="1:21"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5"/>
        <v>2.4666666666666668</v>
      </c>
      <c r="P110">
        <f t="shared" si="6"/>
        <v>78.723404255319153</v>
      </c>
      <c r="Q110" t="s">
        <v>8309</v>
      </c>
      <c r="R110" t="s">
        <v>8311</v>
      </c>
      <c r="S110" s="9">
        <f t="shared" si="7"/>
        <v>41365.363078703704</v>
      </c>
      <c r="T110" s="9">
        <f t="shared" si="8"/>
        <v>41425.363078703704</v>
      </c>
      <c r="U110">
        <f t="shared" si="9"/>
        <v>2013</v>
      </c>
    </row>
    <row r="111" spans="1:21"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5"/>
        <v>2.1949999999999998</v>
      </c>
      <c r="P111">
        <f t="shared" si="6"/>
        <v>46.702127659574465</v>
      </c>
      <c r="Q111" t="s">
        <v>8309</v>
      </c>
      <c r="R111" t="s">
        <v>8311</v>
      </c>
      <c r="S111" s="9">
        <f t="shared" si="7"/>
        <v>40569.775810185187</v>
      </c>
      <c r="T111" s="9">
        <f t="shared" si="8"/>
        <v>40599.775810185187</v>
      </c>
      <c r="U111">
        <f t="shared" si="9"/>
        <v>2011</v>
      </c>
    </row>
    <row r="112" spans="1:21"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5"/>
        <v>1.3076923076923077</v>
      </c>
      <c r="P112">
        <f t="shared" si="6"/>
        <v>65.384615384615387</v>
      </c>
      <c r="Q112" t="s">
        <v>8309</v>
      </c>
      <c r="R112" t="s">
        <v>8311</v>
      </c>
      <c r="S112" s="9">
        <f t="shared" si="7"/>
        <v>41557.699687500004</v>
      </c>
      <c r="T112" s="9">
        <f t="shared" si="8"/>
        <v>41591.999305555553</v>
      </c>
      <c r="U112">
        <f t="shared" si="9"/>
        <v>2013</v>
      </c>
    </row>
    <row r="113" spans="1:21"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5"/>
        <v>1.5457142857142858</v>
      </c>
      <c r="P113">
        <f t="shared" si="6"/>
        <v>102.0754716981132</v>
      </c>
      <c r="Q113" t="s">
        <v>8309</v>
      </c>
      <c r="R113" t="s">
        <v>8311</v>
      </c>
      <c r="S113" s="9">
        <f t="shared" si="7"/>
        <v>42125.083182870367</v>
      </c>
      <c r="T113" s="9">
        <f t="shared" si="8"/>
        <v>42155.083182870367</v>
      </c>
      <c r="U113">
        <f t="shared" si="9"/>
        <v>2015</v>
      </c>
    </row>
    <row r="114" spans="1:21"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5"/>
        <v>1.04</v>
      </c>
      <c r="P114">
        <f t="shared" si="6"/>
        <v>64.197530864197532</v>
      </c>
      <c r="Q114" t="s">
        <v>8309</v>
      </c>
      <c r="R114" t="s">
        <v>8311</v>
      </c>
      <c r="S114" s="9">
        <f t="shared" si="7"/>
        <v>41717.793032407404</v>
      </c>
      <c r="T114" s="9">
        <f t="shared" si="8"/>
        <v>41741.833333333336</v>
      </c>
      <c r="U114">
        <f t="shared" si="9"/>
        <v>2014</v>
      </c>
    </row>
    <row r="115" spans="1:21"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5"/>
        <v>1.41</v>
      </c>
      <c r="P115">
        <f t="shared" si="6"/>
        <v>90.384615384615387</v>
      </c>
      <c r="Q115" t="s">
        <v>8309</v>
      </c>
      <c r="R115" t="s">
        <v>8311</v>
      </c>
      <c r="S115" s="9">
        <f t="shared" si="7"/>
        <v>40753.508425925924</v>
      </c>
      <c r="T115" s="9">
        <f t="shared" si="8"/>
        <v>40761.375</v>
      </c>
      <c r="U115">
        <f t="shared" si="9"/>
        <v>2011</v>
      </c>
    </row>
    <row r="116" spans="1:21"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5"/>
        <v>1.0333333333333334</v>
      </c>
      <c r="P116">
        <f t="shared" si="6"/>
        <v>88.571428571428569</v>
      </c>
      <c r="Q116" t="s">
        <v>8309</v>
      </c>
      <c r="R116" t="s">
        <v>8311</v>
      </c>
      <c r="S116" s="9">
        <f t="shared" si="7"/>
        <v>40861.02416666667</v>
      </c>
      <c r="T116" s="9">
        <f t="shared" si="8"/>
        <v>40921.02416666667</v>
      </c>
      <c r="U116">
        <f t="shared" si="9"/>
        <v>2011</v>
      </c>
    </row>
    <row r="117" spans="1:21"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5"/>
        <v>1.4044444444444444</v>
      </c>
      <c r="P117">
        <f t="shared" si="6"/>
        <v>28.727272727272727</v>
      </c>
      <c r="Q117" t="s">
        <v>8309</v>
      </c>
      <c r="R117" t="s">
        <v>8311</v>
      </c>
      <c r="S117" s="9">
        <f t="shared" si="7"/>
        <v>40918.488935185182</v>
      </c>
      <c r="T117" s="9">
        <f t="shared" si="8"/>
        <v>40943.488935185182</v>
      </c>
      <c r="U117">
        <f t="shared" si="9"/>
        <v>2012</v>
      </c>
    </row>
    <row r="118" spans="1:21"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5"/>
        <v>1.1365714285714286</v>
      </c>
      <c r="P118">
        <f t="shared" si="6"/>
        <v>69.78947368421052</v>
      </c>
      <c r="Q118" t="s">
        <v>8309</v>
      </c>
      <c r="R118" t="s">
        <v>8311</v>
      </c>
      <c r="S118" s="9">
        <f t="shared" si="7"/>
        <v>40595.247164351851</v>
      </c>
      <c r="T118" s="9">
        <f t="shared" si="8"/>
        <v>40641.205497685187</v>
      </c>
      <c r="U118">
        <f t="shared" si="9"/>
        <v>2011</v>
      </c>
    </row>
    <row r="119" spans="1:21"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5"/>
        <v>1.0049377777777779</v>
      </c>
      <c r="P119">
        <f t="shared" si="6"/>
        <v>167.48962962962963</v>
      </c>
      <c r="Q119" t="s">
        <v>8309</v>
      </c>
      <c r="R119" t="s">
        <v>8311</v>
      </c>
      <c r="S119" s="9">
        <f t="shared" si="7"/>
        <v>40248.584999999999</v>
      </c>
      <c r="T119" s="9">
        <f t="shared" si="8"/>
        <v>40338.541666666664</v>
      </c>
      <c r="U119">
        <f t="shared" si="9"/>
        <v>2010</v>
      </c>
    </row>
    <row r="120" spans="1:21"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5"/>
        <v>1.1303159999999999</v>
      </c>
      <c r="P120">
        <f t="shared" si="6"/>
        <v>144.91230769230768</v>
      </c>
      <c r="Q120" t="s">
        <v>8309</v>
      </c>
      <c r="R120" t="s">
        <v>8311</v>
      </c>
      <c r="S120" s="9">
        <f t="shared" si="7"/>
        <v>40722.803657407407</v>
      </c>
      <c r="T120" s="9">
        <f t="shared" si="8"/>
        <v>40752.803657407407</v>
      </c>
      <c r="U120">
        <f t="shared" si="9"/>
        <v>2011</v>
      </c>
    </row>
    <row r="121" spans="1:21"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5"/>
        <v>1.0455692307692308</v>
      </c>
      <c r="P121">
        <f t="shared" si="6"/>
        <v>91.840540540540545</v>
      </c>
      <c r="Q121" t="s">
        <v>8309</v>
      </c>
      <c r="R121" t="s">
        <v>8311</v>
      </c>
      <c r="S121" s="9">
        <f t="shared" si="7"/>
        <v>40738.819282407407</v>
      </c>
      <c r="T121" s="9">
        <f t="shared" si="8"/>
        <v>40768.708333333336</v>
      </c>
      <c r="U121">
        <f t="shared" si="9"/>
        <v>2011</v>
      </c>
    </row>
    <row r="122" spans="1:21"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4">
        <f t="shared" si="5"/>
        <v>1.4285714285714287E-4</v>
      </c>
      <c r="P122">
        <f t="shared" si="6"/>
        <v>10</v>
      </c>
      <c r="Q122" t="s">
        <v>8309</v>
      </c>
      <c r="R122" t="s">
        <v>8312</v>
      </c>
      <c r="S122" s="9">
        <f t="shared" si="7"/>
        <v>42615.799849537041</v>
      </c>
      <c r="T122" s="9">
        <f t="shared" si="8"/>
        <v>42645.799849537041</v>
      </c>
      <c r="U122">
        <f t="shared" si="9"/>
        <v>2016</v>
      </c>
    </row>
    <row r="123" spans="1:21"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4">
        <f t="shared" si="5"/>
        <v>3.3333333333333332E-4</v>
      </c>
      <c r="P123">
        <f t="shared" si="6"/>
        <v>1</v>
      </c>
      <c r="Q123" t="s">
        <v>8309</v>
      </c>
      <c r="R123" t="s">
        <v>8312</v>
      </c>
      <c r="S123" s="9">
        <f t="shared" si="7"/>
        <v>42096.454976851848</v>
      </c>
      <c r="T123" s="9">
        <f t="shared" si="8"/>
        <v>42112.177777777775</v>
      </c>
      <c r="U123">
        <f t="shared" si="9"/>
        <v>2015</v>
      </c>
    </row>
    <row r="124" spans="1:21"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4">
        <f t="shared" si="5"/>
        <v>0</v>
      </c>
      <c r="P124" t="e">
        <f t="shared" si="6"/>
        <v>#DIV/0!</v>
      </c>
      <c r="Q124" t="s">
        <v>8309</v>
      </c>
      <c r="R124" t="s">
        <v>8312</v>
      </c>
      <c r="S124" s="9">
        <f t="shared" si="7"/>
        <v>42593.181793981479</v>
      </c>
      <c r="T124" s="9">
        <f t="shared" si="8"/>
        <v>42653.181793981479</v>
      </c>
      <c r="U124">
        <f t="shared" si="9"/>
        <v>2016</v>
      </c>
    </row>
    <row r="125" spans="1:21"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4">
        <f t="shared" si="5"/>
        <v>2.7454545454545453E-3</v>
      </c>
      <c r="P125">
        <f t="shared" si="6"/>
        <v>25.166666666666668</v>
      </c>
      <c r="Q125" t="s">
        <v>8309</v>
      </c>
      <c r="R125" t="s">
        <v>8312</v>
      </c>
      <c r="S125" s="9">
        <f t="shared" si="7"/>
        <v>41904.531990740739</v>
      </c>
      <c r="T125" s="9">
        <f t="shared" si="8"/>
        <v>41940.666666666664</v>
      </c>
      <c r="U125">
        <f t="shared" si="9"/>
        <v>2014</v>
      </c>
    </row>
    <row r="126" spans="1:21"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4">
        <f t="shared" si="5"/>
        <v>0</v>
      </c>
      <c r="P126" t="e">
        <f t="shared" si="6"/>
        <v>#DIV/0!</v>
      </c>
      <c r="Q126" t="s">
        <v>8309</v>
      </c>
      <c r="R126" t="s">
        <v>8312</v>
      </c>
      <c r="S126" s="9">
        <f t="shared" si="7"/>
        <v>42114.678726851853</v>
      </c>
      <c r="T126" s="9">
        <f t="shared" si="8"/>
        <v>42139.678726851853</v>
      </c>
      <c r="U126">
        <f t="shared" si="9"/>
        <v>2015</v>
      </c>
    </row>
    <row r="127" spans="1:21"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4">
        <f t="shared" si="5"/>
        <v>0.14000000000000001</v>
      </c>
      <c r="P127">
        <f t="shared" si="6"/>
        <v>11.666666666666666</v>
      </c>
      <c r="Q127" t="s">
        <v>8309</v>
      </c>
      <c r="R127" t="s">
        <v>8312</v>
      </c>
      <c r="S127" s="9">
        <f t="shared" si="7"/>
        <v>42709.743981481486</v>
      </c>
      <c r="T127" s="9">
        <f t="shared" si="8"/>
        <v>42769.743981481486</v>
      </c>
      <c r="U127">
        <f t="shared" si="9"/>
        <v>2016</v>
      </c>
    </row>
    <row r="128" spans="1:21"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4">
        <f t="shared" si="5"/>
        <v>5.5480000000000002E-2</v>
      </c>
      <c r="P128">
        <f t="shared" si="6"/>
        <v>106.69230769230769</v>
      </c>
      <c r="Q128" t="s">
        <v>8309</v>
      </c>
      <c r="R128" t="s">
        <v>8312</v>
      </c>
      <c r="S128" s="9">
        <f t="shared" si="7"/>
        <v>42135.339548611111</v>
      </c>
      <c r="T128" s="9">
        <f t="shared" si="8"/>
        <v>42165.833333333328</v>
      </c>
      <c r="U128">
        <f t="shared" si="9"/>
        <v>2015</v>
      </c>
    </row>
    <row r="129" spans="1:21"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4">
        <f t="shared" si="5"/>
        <v>2.375E-2</v>
      </c>
      <c r="P129">
        <f t="shared" si="6"/>
        <v>47.5</v>
      </c>
      <c r="Q129" t="s">
        <v>8309</v>
      </c>
      <c r="R129" t="s">
        <v>8312</v>
      </c>
      <c r="S129" s="9">
        <f t="shared" si="7"/>
        <v>42067.37431712963</v>
      </c>
      <c r="T129" s="9">
        <f t="shared" si="8"/>
        <v>42097.332650462966</v>
      </c>
      <c r="U129">
        <f t="shared" si="9"/>
        <v>2015</v>
      </c>
    </row>
    <row r="130" spans="1:21"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4">
        <f t="shared" si="5"/>
        <v>1.8669999999999999E-2</v>
      </c>
      <c r="P130">
        <f t="shared" si="6"/>
        <v>311.16666666666669</v>
      </c>
      <c r="Q130" t="s">
        <v>8309</v>
      </c>
      <c r="R130" t="s">
        <v>8312</v>
      </c>
      <c r="S130" s="9">
        <f t="shared" si="7"/>
        <v>42627.97792824074</v>
      </c>
      <c r="T130" s="9">
        <f t="shared" si="8"/>
        <v>42662.97792824074</v>
      </c>
      <c r="U130">
        <f t="shared" si="9"/>
        <v>2016</v>
      </c>
    </row>
    <row r="131" spans="1:21"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4">
        <f t="shared" ref="O131:O194" si="10">E131/D131</f>
        <v>0</v>
      </c>
      <c r="P131" t="e">
        <f t="shared" ref="P131:P194" si="11">E131/L131</f>
        <v>#DIV/0!</v>
      </c>
      <c r="Q131" t="s">
        <v>8309</v>
      </c>
      <c r="R131" t="s">
        <v>8312</v>
      </c>
      <c r="S131" s="9">
        <f t="shared" ref="S131:S194" si="12">((J131/60)/60)/24+DATE(1970,1,1)+(-6/24)</f>
        <v>41882.687303240738</v>
      </c>
      <c r="T131" s="9">
        <f t="shared" ref="T131:T194" si="13">((I131/60)/60)/24+DATE(1970,1,1)+(-6/24)</f>
        <v>41942.687303240738</v>
      </c>
      <c r="U131">
        <f t="shared" ref="U131:U194" si="14">YEAR(S131)</f>
        <v>2014</v>
      </c>
    </row>
    <row r="132" spans="1:21"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4">
        <f t="shared" si="10"/>
        <v>0</v>
      </c>
      <c r="P132" t="e">
        <f t="shared" si="11"/>
        <v>#DIV/0!</v>
      </c>
      <c r="Q132" t="s">
        <v>8309</v>
      </c>
      <c r="R132" t="s">
        <v>8312</v>
      </c>
      <c r="S132" s="9">
        <f t="shared" si="12"/>
        <v>41778.665416666663</v>
      </c>
      <c r="T132" s="9">
        <f t="shared" si="13"/>
        <v>41806.594444444447</v>
      </c>
      <c r="U132">
        <f t="shared" si="14"/>
        <v>2014</v>
      </c>
    </row>
    <row r="133" spans="1:2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4">
        <f t="shared" si="10"/>
        <v>0</v>
      </c>
      <c r="P133" t="e">
        <f t="shared" si="11"/>
        <v>#DIV/0!</v>
      </c>
      <c r="Q133" t="s">
        <v>8309</v>
      </c>
      <c r="R133" t="s">
        <v>8312</v>
      </c>
      <c r="S133" s="9">
        <f t="shared" si="12"/>
        <v>42541.587511574078</v>
      </c>
      <c r="T133" s="9">
        <f t="shared" si="13"/>
        <v>42556.75</v>
      </c>
      <c r="U133">
        <f t="shared" si="14"/>
        <v>2016</v>
      </c>
    </row>
    <row r="134" spans="1:21"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4">
        <f t="shared" si="10"/>
        <v>9.5687499999999995E-2</v>
      </c>
      <c r="P134">
        <f t="shared" si="11"/>
        <v>94.506172839506178</v>
      </c>
      <c r="Q134" t="s">
        <v>8309</v>
      </c>
      <c r="R134" t="s">
        <v>8312</v>
      </c>
      <c r="S134" s="9">
        <f t="shared" si="12"/>
        <v>41905.562581018516</v>
      </c>
      <c r="T134" s="9">
        <f t="shared" si="13"/>
        <v>41950.604247685187</v>
      </c>
      <c r="U134">
        <f t="shared" si="14"/>
        <v>2014</v>
      </c>
    </row>
    <row r="135" spans="1:21"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4">
        <f t="shared" si="10"/>
        <v>0</v>
      </c>
      <c r="P135" t="e">
        <f t="shared" si="11"/>
        <v>#DIV/0!</v>
      </c>
      <c r="Q135" t="s">
        <v>8309</v>
      </c>
      <c r="R135" t="s">
        <v>8312</v>
      </c>
      <c r="S135" s="9">
        <f t="shared" si="12"/>
        <v>42491.55768518518</v>
      </c>
      <c r="T135" s="9">
        <f t="shared" si="13"/>
        <v>42521.479861111111</v>
      </c>
      <c r="U135">
        <f t="shared" si="14"/>
        <v>2016</v>
      </c>
    </row>
    <row r="136" spans="1:21"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4">
        <f t="shared" si="10"/>
        <v>0</v>
      </c>
      <c r="P136" t="e">
        <f t="shared" si="11"/>
        <v>#DIV/0!</v>
      </c>
      <c r="Q136" t="s">
        <v>8309</v>
      </c>
      <c r="R136" t="s">
        <v>8312</v>
      </c>
      <c r="S136" s="9">
        <f t="shared" si="12"/>
        <v>42221.659930555557</v>
      </c>
      <c r="T136" s="9">
        <f t="shared" si="13"/>
        <v>42251.458333333328</v>
      </c>
      <c r="U136">
        <f t="shared" si="14"/>
        <v>2015</v>
      </c>
    </row>
    <row r="137" spans="1:21"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4">
        <f t="shared" si="10"/>
        <v>0.13433333333333333</v>
      </c>
      <c r="P137">
        <f t="shared" si="11"/>
        <v>80.599999999999994</v>
      </c>
      <c r="Q137" t="s">
        <v>8309</v>
      </c>
      <c r="R137" t="s">
        <v>8312</v>
      </c>
      <c r="S137" s="9">
        <f t="shared" si="12"/>
        <v>41788.131909722222</v>
      </c>
      <c r="T137" s="9">
        <f t="shared" si="13"/>
        <v>41821.541666666664</v>
      </c>
      <c r="U137">
        <f t="shared" si="14"/>
        <v>2014</v>
      </c>
    </row>
    <row r="138" spans="1:21"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4">
        <f t="shared" si="10"/>
        <v>0</v>
      </c>
      <c r="P138" t="e">
        <f t="shared" si="11"/>
        <v>#DIV/0!</v>
      </c>
      <c r="Q138" t="s">
        <v>8309</v>
      </c>
      <c r="R138" t="s">
        <v>8312</v>
      </c>
      <c r="S138" s="9">
        <f t="shared" si="12"/>
        <v>42096.160115740742</v>
      </c>
      <c r="T138" s="9">
        <f t="shared" si="13"/>
        <v>42140.177777777775</v>
      </c>
      <c r="U138">
        <f t="shared" si="14"/>
        <v>2015</v>
      </c>
    </row>
    <row r="139" spans="1:21"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4">
        <f t="shared" si="10"/>
        <v>0</v>
      </c>
      <c r="P139" t="e">
        <f t="shared" si="11"/>
        <v>#DIV/0!</v>
      </c>
      <c r="Q139" t="s">
        <v>8309</v>
      </c>
      <c r="R139" t="s">
        <v>8312</v>
      </c>
      <c r="S139" s="9">
        <f t="shared" si="12"/>
        <v>42239.323993055557</v>
      </c>
      <c r="T139" s="9">
        <f t="shared" si="13"/>
        <v>42289.323993055557</v>
      </c>
      <c r="U139">
        <f t="shared" si="14"/>
        <v>2015</v>
      </c>
    </row>
    <row r="140" spans="1:21"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4">
        <f t="shared" si="10"/>
        <v>3.1413333333333335E-2</v>
      </c>
      <c r="P140">
        <f t="shared" si="11"/>
        <v>81.241379310344826</v>
      </c>
      <c r="Q140" t="s">
        <v>8309</v>
      </c>
      <c r="R140" t="s">
        <v>8312</v>
      </c>
      <c r="S140" s="9">
        <f t="shared" si="12"/>
        <v>42186.007418981477</v>
      </c>
      <c r="T140" s="9">
        <f t="shared" si="13"/>
        <v>42216.957638888889</v>
      </c>
      <c r="U140">
        <f t="shared" si="14"/>
        <v>2015</v>
      </c>
    </row>
    <row r="141" spans="1:21"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4">
        <f t="shared" si="10"/>
        <v>1</v>
      </c>
      <c r="P141">
        <f t="shared" si="11"/>
        <v>500</v>
      </c>
      <c r="Q141" t="s">
        <v>8309</v>
      </c>
      <c r="R141" t="s">
        <v>8312</v>
      </c>
      <c r="S141" s="9">
        <f t="shared" si="12"/>
        <v>42187.670972222222</v>
      </c>
      <c r="T141" s="9">
        <f t="shared" si="13"/>
        <v>42197.670972222222</v>
      </c>
      <c r="U141">
        <f t="shared" si="14"/>
        <v>2015</v>
      </c>
    </row>
    <row r="142" spans="1:21"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4">
        <f t="shared" si="10"/>
        <v>0</v>
      </c>
      <c r="P142" t="e">
        <f t="shared" si="11"/>
        <v>#DIV/0!</v>
      </c>
      <c r="Q142" t="s">
        <v>8309</v>
      </c>
      <c r="R142" t="s">
        <v>8312</v>
      </c>
      <c r="S142" s="9">
        <f t="shared" si="12"/>
        <v>42052.948287037041</v>
      </c>
      <c r="T142" s="9">
        <f t="shared" si="13"/>
        <v>42082.90662037037</v>
      </c>
      <c r="U142">
        <f t="shared" si="14"/>
        <v>2015</v>
      </c>
    </row>
    <row r="143" spans="1:21"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4">
        <f t="shared" si="10"/>
        <v>0.10775</v>
      </c>
      <c r="P143">
        <f t="shared" si="11"/>
        <v>46.178571428571431</v>
      </c>
      <c r="Q143" t="s">
        <v>8309</v>
      </c>
      <c r="R143" t="s">
        <v>8312</v>
      </c>
      <c r="S143" s="9">
        <f t="shared" si="12"/>
        <v>42109.903043981481</v>
      </c>
      <c r="T143" s="9">
        <f t="shared" si="13"/>
        <v>42154.903043981481</v>
      </c>
      <c r="U143">
        <f t="shared" si="14"/>
        <v>2015</v>
      </c>
    </row>
    <row r="144" spans="1:21"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4">
        <f t="shared" si="10"/>
        <v>3.3333333333333335E-3</v>
      </c>
      <c r="P144">
        <f t="shared" si="11"/>
        <v>10</v>
      </c>
      <c r="Q144" t="s">
        <v>8309</v>
      </c>
      <c r="R144" t="s">
        <v>8312</v>
      </c>
      <c r="S144" s="9">
        <f t="shared" si="12"/>
        <v>41938.643263888887</v>
      </c>
      <c r="T144" s="9">
        <f t="shared" si="13"/>
        <v>41959.684930555552</v>
      </c>
      <c r="U144">
        <f t="shared" si="14"/>
        <v>2014</v>
      </c>
    </row>
    <row r="145" spans="1:21"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4">
        <f t="shared" si="10"/>
        <v>0</v>
      </c>
      <c r="P145" t="e">
        <f t="shared" si="11"/>
        <v>#DIV/0!</v>
      </c>
      <c r="Q145" t="s">
        <v>8309</v>
      </c>
      <c r="R145" t="s">
        <v>8312</v>
      </c>
      <c r="S145" s="9">
        <f t="shared" si="12"/>
        <v>42558.814143518524</v>
      </c>
      <c r="T145" s="9">
        <f t="shared" si="13"/>
        <v>42615.996527777781</v>
      </c>
      <c r="U145">
        <f t="shared" si="14"/>
        <v>2016</v>
      </c>
    </row>
    <row r="146" spans="1:21"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4">
        <f t="shared" si="10"/>
        <v>0.27600000000000002</v>
      </c>
      <c r="P146">
        <f t="shared" si="11"/>
        <v>55.945945945945944</v>
      </c>
      <c r="Q146" t="s">
        <v>8309</v>
      </c>
      <c r="R146" t="s">
        <v>8312</v>
      </c>
      <c r="S146" s="9">
        <f t="shared" si="12"/>
        <v>42047.512407407412</v>
      </c>
      <c r="T146" s="9">
        <f t="shared" si="13"/>
        <v>42107.47074074074</v>
      </c>
      <c r="U146">
        <f t="shared" si="14"/>
        <v>2015</v>
      </c>
    </row>
    <row r="147" spans="1:21"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4">
        <f t="shared" si="10"/>
        <v>7.5111111111111115E-2</v>
      </c>
      <c r="P147">
        <f t="shared" si="11"/>
        <v>37.555555555555557</v>
      </c>
      <c r="Q147" t="s">
        <v>8309</v>
      </c>
      <c r="R147" t="s">
        <v>8312</v>
      </c>
      <c r="S147" s="9">
        <f t="shared" si="12"/>
        <v>42200.292268518519</v>
      </c>
      <c r="T147" s="9">
        <f t="shared" si="13"/>
        <v>42227.292268518519</v>
      </c>
      <c r="U147">
        <f t="shared" si="14"/>
        <v>2015</v>
      </c>
    </row>
    <row r="148" spans="1:21"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4">
        <f t="shared" si="10"/>
        <v>5.7499999999999999E-3</v>
      </c>
      <c r="P148">
        <f t="shared" si="11"/>
        <v>38.333333333333336</v>
      </c>
      <c r="Q148" t="s">
        <v>8309</v>
      </c>
      <c r="R148" t="s">
        <v>8312</v>
      </c>
      <c r="S148" s="9">
        <f t="shared" si="12"/>
        <v>42692.766180555554</v>
      </c>
      <c r="T148" s="9">
        <f t="shared" si="13"/>
        <v>42752.766180555554</v>
      </c>
      <c r="U148">
        <f t="shared" si="14"/>
        <v>2016</v>
      </c>
    </row>
    <row r="149" spans="1:21"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4">
        <f t="shared" si="10"/>
        <v>0</v>
      </c>
      <c r="P149" t="e">
        <f t="shared" si="11"/>
        <v>#DIV/0!</v>
      </c>
      <c r="Q149" t="s">
        <v>8309</v>
      </c>
      <c r="R149" t="s">
        <v>8312</v>
      </c>
      <c r="S149" s="9">
        <f t="shared" si="12"/>
        <v>41969.517824074079</v>
      </c>
      <c r="T149" s="9">
        <f t="shared" si="13"/>
        <v>42012.512499999997</v>
      </c>
      <c r="U149">
        <f t="shared" si="14"/>
        <v>2014</v>
      </c>
    </row>
    <row r="150" spans="1:21"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4">
        <f t="shared" si="10"/>
        <v>8.0000000000000004E-4</v>
      </c>
      <c r="P150">
        <f t="shared" si="11"/>
        <v>20</v>
      </c>
      <c r="Q150" t="s">
        <v>8309</v>
      </c>
      <c r="R150" t="s">
        <v>8312</v>
      </c>
      <c r="S150" s="9">
        <f t="shared" si="12"/>
        <v>42397.031666666662</v>
      </c>
      <c r="T150" s="9">
        <f t="shared" si="13"/>
        <v>42427.031666666662</v>
      </c>
      <c r="U150">
        <f t="shared" si="14"/>
        <v>2016</v>
      </c>
    </row>
    <row r="151" spans="1:21"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4">
        <f t="shared" si="10"/>
        <v>9.1999999999999998E-3</v>
      </c>
      <c r="P151">
        <f t="shared" si="11"/>
        <v>15.333333333333334</v>
      </c>
      <c r="Q151" t="s">
        <v>8309</v>
      </c>
      <c r="R151" t="s">
        <v>8312</v>
      </c>
      <c r="S151" s="9">
        <f t="shared" si="12"/>
        <v>41967.922106481477</v>
      </c>
      <c r="T151" s="9">
        <f t="shared" si="13"/>
        <v>41998.083333333328</v>
      </c>
      <c r="U151">
        <f t="shared" si="14"/>
        <v>2014</v>
      </c>
    </row>
    <row r="152" spans="1:21"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4">
        <f t="shared" si="10"/>
        <v>0.23163076923076922</v>
      </c>
      <c r="P152">
        <f t="shared" si="11"/>
        <v>449.43283582089555</v>
      </c>
      <c r="Q152" t="s">
        <v>8309</v>
      </c>
      <c r="R152" t="s">
        <v>8312</v>
      </c>
      <c r="S152" s="9">
        <f t="shared" si="12"/>
        <v>42089.911828703705</v>
      </c>
      <c r="T152" s="9">
        <f t="shared" si="13"/>
        <v>42149.911828703705</v>
      </c>
      <c r="U152">
        <f t="shared" si="14"/>
        <v>2015</v>
      </c>
    </row>
    <row r="153" spans="1:21"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4">
        <f t="shared" si="10"/>
        <v>5.5999999999999995E-4</v>
      </c>
      <c r="P153">
        <f t="shared" si="11"/>
        <v>28</v>
      </c>
      <c r="Q153" t="s">
        <v>8309</v>
      </c>
      <c r="R153" t="s">
        <v>8312</v>
      </c>
      <c r="S153" s="9">
        <f t="shared" si="12"/>
        <v>42113.300821759258</v>
      </c>
      <c r="T153" s="9">
        <f t="shared" si="13"/>
        <v>42173.300821759258</v>
      </c>
      <c r="U153">
        <f t="shared" si="14"/>
        <v>2015</v>
      </c>
    </row>
    <row r="154" spans="1:21"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4">
        <f t="shared" si="10"/>
        <v>7.8947368421052633E-5</v>
      </c>
      <c r="P154">
        <f t="shared" si="11"/>
        <v>15</v>
      </c>
      <c r="Q154" t="s">
        <v>8309</v>
      </c>
      <c r="R154" t="s">
        <v>8312</v>
      </c>
      <c r="S154" s="9">
        <f t="shared" si="12"/>
        <v>41874.827546296299</v>
      </c>
      <c r="T154" s="9">
        <f t="shared" si="13"/>
        <v>41904.827546296299</v>
      </c>
      <c r="U154">
        <f t="shared" si="14"/>
        <v>2014</v>
      </c>
    </row>
    <row r="155" spans="1:21"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4">
        <f t="shared" si="10"/>
        <v>7.1799999999999998E-3</v>
      </c>
      <c r="P155">
        <f t="shared" si="11"/>
        <v>35.9</v>
      </c>
      <c r="Q155" t="s">
        <v>8309</v>
      </c>
      <c r="R155" t="s">
        <v>8312</v>
      </c>
      <c r="S155" s="9">
        <f t="shared" si="12"/>
        <v>41933.336157407408</v>
      </c>
      <c r="T155" s="9">
        <f t="shared" si="13"/>
        <v>41975.377824074079</v>
      </c>
      <c r="U155">
        <f t="shared" si="14"/>
        <v>2014</v>
      </c>
    </row>
    <row r="156" spans="1:21"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4">
        <f t="shared" si="10"/>
        <v>2.6666666666666668E-2</v>
      </c>
      <c r="P156">
        <f t="shared" si="11"/>
        <v>13.333333333333334</v>
      </c>
      <c r="Q156" t="s">
        <v>8309</v>
      </c>
      <c r="R156" t="s">
        <v>8312</v>
      </c>
      <c r="S156" s="9">
        <f t="shared" si="12"/>
        <v>42115.297395833331</v>
      </c>
      <c r="T156" s="9">
        <f t="shared" si="13"/>
        <v>42158.297395833331</v>
      </c>
      <c r="U156">
        <f t="shared" si="14"/>
        <v>2015</v>
      </c>
    </row>
    <row r="157" spans="1:21"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4">
        <f t="shared" si="10"/>
        <v>6.0000000000000002E-5</v>
      </c>
      <c r="P157">
        <f t="shared" si="11"/>
        <v>20.25</v>
      </c>
      <c r="Q157" t="s">
        <v>8309</v>
      </c>
      <c r="R157" t="s">
        <v>8312</v>
      </c>
      <c r="S157" s="9">
        <f t="shared" si="12"/>
        <v>42168.309432870374</v>
      </c>
      <c r="T157" s="9">
        <f t="shared" si="13"/>
        <v>42208.309432870374</v>
      </c>
      <c r="U157">
        <f t="shared" si="14"/>
        <v>2015</v>
      </c>
    </row>
    <row r="158" spans="1:21"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4">
        <f t="shared" si="10"/>
        <v>5.0999999999999997E-2</v>
      </c>
      <c r="P158">
        <f t="shared" si="11"/>
        <v>119</v>
      </c>
      <c r="Q158" t="s">
        <v>8309</v>
      </c>
      <c r="R158" t="s">
        <v>8312</v>
      </c>
      <c r="S158" s="9">
        <f t="shared" si="12"/>
        <v>41793.874953703707</v>
      </c>
      <c r="T158" s="9">
        <f t="shared" si="13"/>
        <v>41853.874953703707</v>
      </c>
      <c r="U158">
        <f t="shared" si="14"/>
        <v>2014</v>
      </c>
    </row>
    <row r="159" spans="1:21"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4">
        <f t="shared" si="10"/>
        <v>2.671118530884808E-3</v>
      </c>
      <c r="P159">
        <f t="shared" si="11"/>
        <v>4</v>
      </c>
      <c r="Q159" t="s">
        <v>8309</v>
      </c>
      <c r="R159" t="s">
        <v>8312</v>
      </c>
      <c r="S159" s="9">
        <f t="shared" si="12"/>
        <v>42396.661712962959</v>
      </c>
      <c r="T159" s="9">
        <f t="shared" si="13"/>
        <v>42426.661712962959</v>
      </c>
      <c r="U159">
        <f t="shared" si="14"/>
        <v>2016</v>
      </c>
    </row>
    <row r="160" spans="1:21"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4">
        <f t="shared" si="10"/>
        <v>0</v>
      </c>
      <c r="P160" t="e">
        <f t="shared" si="11"/>
        <v>#DIV/0!</v>
      </c>
      <c r="Q160" t="s">
        <v>8309</v>
      </c>
      <c r="R160" t="s">
        <v>8312</v>
      </c>
      <c r="S160" s="9">
        <f t="shared" si="12"/>
        <v>41903.82671296296</v>
      </c>
      <c r="T160" s="9">
        <f t="shared" si="13"/>
        <v>41933.82671296296</v>
      </c>
      <c r="U160">
        <f t="shared" si="14"/>
        <v>2014</v>
      </c>
    </row>
    <row r="161" spans="1:21"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4">
        <f t="shared" si="10"/>
        <v>2.0000000000000002E-5</v>
      </c>
      <c r="P161">
        <f t="shared" si="11"/>
        <v>10</v>
      </c>
      <c r="Q161" t="s">
        <v>8309</v>
      </c>
      <c r="R161" t="s">
        <v>8312</v>
      </c>
      <c r="S161" s="9">
        <f t="shared" si="12"/>
        <v>42514.184548611112</v>
      </c>
      <c r="T161" s="9">
        <f t="shared" si="13"/>
        <v>42554.184548611112</v>
      </c>
      <c r="U161">
        <f t="shared" si="14"/>
        <v>2016</v>
      </c>
    </row>
    <row r="162" spans="1:21"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4">
        <f t="shared" si="10"/>
        <v>0</v>
      </c>
      <c r="P162" t="e">
        <f t="shared" si="11"/>
        <v>#DIV/0!</v>
      </c>
      <c r="Q162" t="s">
        <v>8309</v>
      </c>
      <c r="R162" t="s">
        <v>8313</v>
      </c>
      <c r="S162" s="9">
        <f t="shared" si="12"/>
        <v>42171.663090277783</v>
      </c>
      <c r="T162" s="9">
        <f t="shared" si="13"/>
        <v>42231.663090277783</v>
      </c>
      <c r="U162">
        <f t="shared" si="14"/>
        <v>2015</v>
      </c>
    </row>
    <row r="163" spans="1:21"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4">
        <f t="shared" si="10"/>
        <v>1E-4</v>
      </c>
      <c r="P163">
        <f t="shared" si="11"/>
        <v>5</v>
      </c>
      <c r="Q163" t="s">
        <v>8309</v>
      </c>
      <c r="R163" t="s">
        <v>8313</v>
      </c>
      <c r="S163" s="9">
        <f t="shared" si="12"/>
        <v>41792.437442129631</v>
      </c>
      <c r="T163" s="9">
        <f t="shared" si="13"/>
        <v>41822.437442129631</v>
      </c>
      <c r="U163">
        <f t="shared" si="14"/>
        <v>2014</v>
      </c>
    </row>
    <row r="164" spans="1:21"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4">
        <f t="shared" si="10"/>
        <v>0.15535714285714286</v>
      </c>
      <c r="P164">
        <f t="shared" si="11"/>
        <v>43.5</v>
      </c>
      <c r="Q164" t="s">
        <v>8309</v>
      </c>
      <c r="R164" t="s">
        <v>8313</v>
      </c>
      <c r="S164" s="9">
        <f t="shared" si="12"/>
        <v>41834.876805555556</v>
      </c>
      <c r="T164" s="9">
        <f t="shared" si="13"/>
        <v>41867.737500000003</v>
      </c>
      <c r="U164">
        <f t="shared" si="14"/>
        <v>2014</v>
      </c>
    </row>
    <row r="165" spans="1:21"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4">
        <f t="shared" si="10"/>
        <v>0</v>
      </c>
      <c r="P165" t="e">
        <f t="shared" si="11"/>
        <v>#DIV/0!</v>
      </c>
      <c r="Q165" t="s">
        <v>8309</v>
      </c>
      <c r="R165" t="s">
        <v>8313</v>
      </c>
      <c r="S165" s="9">
        <f t="shared" si="12"/>
        <v>42243.711273148147</v>
      </c>
      <c r="T165" s="9">
        <f t="shared" si="13"/>
        <v>42277.75</v>
      </c>
      <c r="U165">
        <f t="shared" si="14"/>
        <v>2015</v>
      </c>
    </row>
    <row r="166" spans="1:21"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4">
        <f t="shared" si="10"/>
        <v>5.3333333333333332E-3</v>
      </c>
      <c r="P166">
        <f t="shared" si="11"/>
        <v>91.428571428571431</v>
      </c>
      <c r="Q166" t="s">
        <v>8309</v>
      </c>
      <c r="R166" t="s">
        <v>8313</v>
      </c>
      <c r="S166" s="9">
        <f t="shared" si="12"/>
        <v>41841.512743055559</v>
      </c>
      <c r="T166" s="9">
        <f t="shared" si="13"/>
        <v>41901.512743055559</v>
      </c>
      <c r="U166">
        <f t="shared" si="14"/>
        <v>2014</v>
      </c>
    </row>
    <row r="167" spans="1:21"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4">
        <f t="shared" si="10"/>
        <v>0</v>
      </c>
      <c r="P167" t="e">
        <f t="shared" si="11"/>
        <v>#DIV/0!</v>
      </c>
      <c r="Q167" t="s">
        <v>8309</v>
      </c>
      <c r="R167" t="s">
        <v>8313</v>
      </c>
      <c r="S167" s="9">
        <f t="shared" si="12"/>
        <v>42351.408842592587</v>
      </c>
      <c r="T167" s="9">
        <f t="shared" si="13"/>
        <v>42381.408842592587</v>
      </c>
      <c r="U167">
        <f t="shared" si="14"/>
        <v>2015</v>
      </c>
    </row>
    <row r="168" spans="1:21"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4">
        <f t="shared" si="10"/>
        <v>0.6</v>
      </c>
      <c r="P168">
        <f t="shared" si="11"/>
        <v>3000</v>
      </c>
      <c r="Q168" t="s">
        <v>8309</v>
      </c>
      <c r="R168" t="s">
        <v>8313</v>
      </c>
      <c r="S168" s="9">
        <f t="shared" si="12"/>
        <v>42720.825949074075</v>
      </c>
      <c r="T168" s="9">
        <f t="shared" si="13"/>
        <v>42750.825949074075</v>
      </c>
      <c r="U168">
        <f t="shared" si="14"/>
        <v>2016</v>
      </c>
    </row>
    <row r="169" spans="1:21"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4">
        <f t="shared" si="10"/>
        <v>1E-4</v>
      </c>
      <c r="P169">
        <f t="shared" si="11"/>
        <v>5.5</v>
      </c>
      <c r="Q169" t="s">
        <v>8309</v>
      </c>
      <c r="R169" t="s">
        <v>8313</v>
      </c>
      <c r="S169" s="9">
        <f t="shared" si="12"/>
        <v>42160.677488425921</v>
      </c>
      <c r="T169" s="9">
        <f t="shared" si="13"/>
        <v>42220.677488425921</v>
      </c>
      <c r="U169">
        <f t="shared" si="14"/>
        <v>2015</v>
      </c>
    </row>
    <row r="170" spans="1:21"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4">
        <f t="shared" si="10"/>
        <v>4.0625000000000001E-2</v>
      </c>
      <c r="P170">
        <f t="shared" si="11"/>
        <v>108.33333333333333</v>
      </c>
      <c r="Q170" t="s">
        <v>8309</v>
      </c>
      <c r="R170" t="s">
        <v>8313</v>
      </c>
      <c r="S170" s="9">
        <f t="shared" si="12"/>
        <v>42052.58530092593</v>
      </c>
      <c r="T170" s="9">
        <f t="shared" si="13"/>
        <v>42082.543634259258</v>
      </c>
      <c r="U170">
        <f t="shared" si="14"/>
        <v>2015</v>
      </c>
    </row>
    <row r="171" spans="1:21"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4">
        <f t="shared" si="10"/>
        <v>0.224</v>
      </c>
      <c r="P171">
        <f t="shared" si="11"/>
        <v>56</v>
      </c>
      <c r="Q171" t="s">
        <v>8309</v>
      </c>
      <c r="R171" t="s">
        <v>8313</v>
      </c>
      <c r="S171" s="9">
        <f t="shared" si="12"/>
        <v>41900.255312499998</v>
      </c>
      <c r="T171" s="9">
        <f t="shared" si="13"/>
        <v>41930.255312499998</v>
      </c>
      <c r="U171">
        <f t="shared" si="14"/>
        <v>2014</v>
      </c>
    </row>
    <row r="172" spans="1:21"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4">
        <f t="shared" si="10"/>
        <v>3.2500000000000001E-2</v>
      </c>
      <c r="P172">
        <f t="shared" si="11"/>
        <v>32.5</v>
      </c>
      <c r="Q172" t="s">
        <v>8309</v>
      </c>
      <c r="R172" t="s">
        <v>8313</v>
      </c>
      <c r="S172" s="9">
        <f t="shared" si="12"/>
        <v>42216.727812500001</v>
      </c>
      <c r="T172" s="9">
        <f t="shared" si="13"/>
        <v>42245.977777777778</v>
      </c>
      <c r="U172">
        <f t="shared" si="14"/>
        <v>2015</v>
      </c>
    </row>
    <row r="173" spans="1:21"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4">
        <f t="shared" si="10"/>
        <v>2.0000000000000002E-5</v>
      </c>
      <c r="P173">
        <f t="shared" si="11"/>
        <v>1</v>
      </c>
      <c r="Q173" t="s">
        <v>8309</v>
      </c>
      <c r="R173" t="s">
        <v>8313</v>
      </c>
      <c r="S173" s="9">
        <f t="shared" si="12"/>
        <v>42533.930717592593</v>
      </c>
      <c r="T173" s="9">
        <f t="shared" si="13"/>
        <v>42593.930717592593</v>
      </c>
      <c r="U173">
        <f t="shared" si="14"/>
        <v>2016</v>
      </c>
    </row>
    <row r="174" spans="1:21"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4">
        <f t="shared" si="10"/>
        <v>0</v>
      </c>
      <c r="P174" t="e">
        <f t="shared" si="11"/>
        <v>#DIV/0!</v>
      </c>
      <c r="Q174" t="s">
        <v>8309</v>
      </c>
      <c r="R174" t="s">
        <v>8313</v>
      </c>
      <c r="S174" s="9">
        <f t="shared" si="12"/>
        <v>42047.144942129627</v>
      </c>
      <c r="T174" s="9">
        <f t="shared" si="13"/>
        <v>42082.103275462956</v>
      </c>
      <c r="U174">
        <f t="shared" si="14"/>
        <v>2015</v>
      </c>
    </row>
    <row r="175" spans="1:21"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4">
        <f t="shared" si="10"/>
        <v>0</v>
      </c>
      <c r="P175" t="e">
        <f t="shared" si="11"/>
        <v>#DIV/0!</v>
      </c>
      <c r="Q175" t="s">
        <v>8309</v>
      </c>
      <c r="R175" t="s">
        <v>8313</v>
      </c>
      <c r="S175" s="9">
        <f t="shared" si="12"/>
        <v>42033.323009259257</v>
      </c>
      <c r="T175" s="9">
        <f t="shared" si="13"/>
        <v>42063.323009259257</v>
      </c>
      <c r="U175">
        <f t="shared" si="14"/>
        <v>2015</v>
      </c>
    </row>
    <row r="176" spans="1:21"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4">
        <f t="shared" si="10"/>
        <v>0</v>
      </c>
      <c r="P176" t="e">
        <f t="shared" si="11"/>
        <v>#DIV/0!</v>
      </c>
      <c r="Q176" t="s">
        <v>8309</v>
      </c>
      <c r="R176" t="s">
        <v>8313</v>
      </c>
      <c r="S176" s="9">
        <f t="shared" si="12"/>
        <v>42072.508981481486</v>
      </c>
      <c r="T176" s="9">
        <f t="shared" si="13"/>
        <v>42132.508981481486</v>
      </c>
      <c r="U176">
        <f t="shared" si="14"/>
        <v>2015</v>
      </c>
    </row>
    <row r="177" spans="1:21"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4">
        <f t="shared" si="10"/>
        <v>6.4850000000000005E-2</v>
      </c>
      <c r="P177">
        <f t="shared" si="11"/>
        <v>49.884615384615387</v>
      </c>
      <c r="Q177" t="s">
        <v>8309</v>
      </c>
      <c r="R177" t="s">
        <v>8313</v>
      </c>
      <c r="S177" s="9">
        <f t="shared" si="12"/>
        <v>41855.527905092589</v>
      </c>
      <c r="T177" s="9">
        <f t="shared" si="13"/>
        <v>41880.527905092589</v>
      </c>
      <c r="U177">
        <f t="shared" si="14"/>
        <v>2014</v>
      </c>
    </row>
    <row r="178" spans="1:21"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4">
        <f t="shared" si="10"/>
        <v>0</v>
      </c>
      <c r="P178" t="e">
        <f t="shared" si="11"/>
        <v>#DIV/0!</v>
      </c>
      <c r="Q178" t="s">
        <v>8309</v>
      </c>
      <c r="R178" t="s">
        <v>8313</v>
      </c>
      <c r="S178" s="9">
        <f t="shared" si="12"/>
        <v>42191.574062500003</v>
      </c>
      <c r="T178" s="9">
        <f t="shared" si="13"/>
        <v>42221.574062500003</v>
      </c>
      <c r="U178">
        <f t="shared" si="14"/>
        <v>2015</v>
      </c>
    </row>
    <row r="179" spans="1:21"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4">
        <f t="shared" si="10"/>
        <v>0.4</v>
      </c>
      <c r="P179">
        <f t="shared" si="11"/>
        <v>25.714285714285715</v>
      </c>
      <c r="Q179" t="s">
        <v>8309</v>
      </c>
      <c r="R179" t="s">
        <v>8313</v>
      </c>
      <c r="S179" s="9">
        <f t="shared" si="12"/>
        <v>42069.797754629632</v>
      </c>
      <c r="T179" s="9">
        <f t="shared" si="13"/>
        <v>42086.75608796296</v>
      </c>
      <c r="U179">
        <f t="shared" si="14"/>
        <v>2015</v>
      </c>
    </row>
    <row r="180" spans="1:21"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4">
        <f t="shared" si="10"/>
        <v>0</v>
      </c>
      <c r="P180" t="e">
        <f t="shared" si="11"/>
        <v>#DIV/0!</v>
      </c>
      <c r="Q180" t="s">
        <v>8309</v>
      </c>
      <c r="R180" t="s">
        <v>8313</v>
      </c>
      <c r="S180" s="9">
        <f t="shared" si="12"/>
        <v>42304.705381944441</v>
      </c>
      <c r="T180" s="9">
        <f t="shared" si="13"/>
        <v>42334.747048611112</v>
      </c>
      <c r="U180">
        <f t="shared" si="14"/>
        <v>2015</v>
      </c>
    </row>
    <row r="181" spans="1:21"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4">
        <f t="shared" si="10"/>
        <v>0.2</v>
      </c>
      <c r="P181">
        <f t="shared" si="11"/>
        <v>100</v>
      </c>
      <c r="Q181" t="s">
        <v>8309</v>
      </c>
      <c r="R181" t="s">
        <v>8313</v>
      </c>
      <c r="S181" s="9">
        <f t="shared" si="12"/>
        <v>42402.830497685187</v>
      </c>
      <c r="T181" s="9">
        <f t="shared" si="13"/>
        <v>42432.830497685187</v>
      </c>
      <c r="U181">
        <f t="shared" si="14"/>
        <v>2016</v>
      </c>
    </row>
    <row r="182" spans="1:21"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4">
        <f t="shared" si="10"/>
        <v>0.33416666666666667</v>
      </c>
      <c r="P182">
        <f t="shared" si="11"/>
        <v>30.846153846153847</v>
      </c>
      <c r="Q182" t="s">
        <v>8309</v>
      </c>
      <c r="R182" t="s">
        <v>8313</v>
      </c>
      <c r="S182" s="9">
        <f t="shared" si="12"/>
        <v>42067.741238425922</v>
      </c>
      <c r="T182" s="9">
        <f t="shared" si="13"/>
        <v>42107.541666666672</v>
      </c>
      <c r="U182">
        <f t="shared" si="14"/>
        <v>2015</v>
      </c>
    </row>
    <row r="183" spans="1:21"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4">
        <f t="shared" si="10"/>
        <v>0.21092608822670172</v>
      </c>
      <c r="P183">
        <f t="shared" si="11"/>
        <v>180.5</v>
      </c>
      <c r="Q183" t="s">
        <v>8309</v>
      </c>
      <c r="R183" t="s">
        <v>8313</v>
      </c>
      <c r="S183" s="9">
        <f t="shared" si="12"/>
        <v>42147.491840277777</v>
      </c>
      <c r="T183" s="9">
        <f t="shared" si="13"/>
        <v>42177.491840277777</v>
      </c>
      <c r="U183">
        <f t="shared" si="14"/>
        <v>2015</v>
      </c>
    </row>
    <row r="184" spans="1:21"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0"/>
        <v>0</v>
      </c>
      <c r="P184" t="e">
        <f t="shared" si="11"/>
        <v>#DIV/0!</v>
      </c>
      <c r="Q184" t="s">
        <v>8309</v>
      </c>
      <c r="R184" t="s">
        <v>8313</v>
      </c>
      <c r="S184" s="9">
        <f t="shared" si="12"/>
        <v>42711.761944444443</v>
      </c>
      <c r="T184" s="9">
        <f t="shared" si="13"/>
        <v>42741.761944444443</v>
      </c>
      <c r="U184">
        <f t="shared" si="14"/>
        <v>2016</v>
      </c>
    </row>
    <row r="185" spans="1:21"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0"/>
        <v>0.35855999999999999</v>
      </c>
      <c r="P185">
        <f t="shared" si="11"/>
        <v>373.5</v>
      </c>
      <c r="Q185" t="s">
        <v>8309</v>
      </c>
      <c r="R185" t="s">
        <v>8313</v>
      </c>
      <c r="S185" s="9">
        <f t="shared" si="12"/>
        <v>41939.560300925928</v>
      </c>
      <c r="T185" s="9">
        <f t="shared" si="13"/>
        <v>41969.601967592593</v>
      </c>
      <c r="U185">
        <f t="shared" si="14"/>
        <v>2014</v>
      </c>
    </row>
    <row r="186" spans="1:21"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0"/>
        <v>3.4000000000000002E-2</v>
      </c>
      <c r="P186">
        <f t="shared" si="11"/>
        <v>25.5</v>
      </c>
      <c r="Q186" t="s">
        <v>8309</v>
      </c>
      <c r="R186" t="s">
        <v>8313</v>
      </c>
      <c r="S186" s="9">
        <f t="shared" si="12"/>
        <v>41825.541226851856</v>
      </c>
      <c r="T186" s="9">
        <f t="shared" si="13"/>
        <v>41882.915972222225</v>
      </c>
      <c r="U186">
        <f t="shared" si="14"/>
        <v>2014</v>
      </c>
    </row>
    <row r="187" spans="1:21"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0"/>
        <v>5.5E-2</v>
      </c>
      <c r="P187">
        <f t="shared" si="11"/>
        <v>220</v>
      </c>
      <c r="Q187" t="s">
        <v>8309</v>
      </c>
      <c r="R187" t="s">
        <v>8313</v>
      </c>
      <c r="S187" s="9">
        <f t="shared" si="12"/>
        <v>42570.66133101852</v>
      </c>
      <c r="T187" s="9">
        <f t="shared" si="13"/>
        <v>42600.66133101852</v>
      </c>
      <c r="U187">
        <f t="shared" si="14"/>
        <v>2016</v>
      </c>
    </row>
    <row r="188" spans="1:21"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0"/>
        <v>0</v>
      </c>
      <c r="P188" t="e">
        <f t="shared" si="11"/>
        <v>#DIV/0!</v>
      </c>
      <c r="Q188" t="s">
        <v>8309</v>
      </c>
      <c r="R188" t="s">
        <v>8313</v>
      </c>
      <c r="S188" s="9">
        <f t="shared" si="12"/>
        <v>42767.562893518523</v>
      </c>
      <c r="T188" s="9">
        <f t="shared" si="13"/>
        <v>42797.583333333328</v>
      </c>
      <c r="U188">
        <f t="shared" si="14"/>
        <v>2017</v>
      </c>
    </row>
    <row r="189" spans="1:21"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0"/>
        <v>0.16</v>
      </c>
      <c r="P189">
        <f t="shared" si="11"/>
        <v>160</v>
      </c>
      <c r="Q189" t="s">
        <v>8309</v>
      </c>
      <c r="R189" t="s">
        <v>8313</v>
      </c>
      <c r="S189" s="9">
        <f t="shared" si="12"/>
        <v>42181.984456018516</v>
      </c>
      <c r="T189" s="9">
        <f t="shared" si="13"/>
        <v>42206.040972222225</v>
      </c>
      <c r="U189">
        <f t="shared" si="14"/>
        <v>2015</v>
      </c>
    </row>
    <row r="190" spans="1:21"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0"/>
        <v>0</v>
      </c>
      <c r="P190" t="e">
        <f t="shared" si="11"/>
        <v>#DIV/0!</v>
      </c>
      <c r="Q190" t="s">
        <v>8309</v>
      </c>
      <c r="R190" t="s">
        <v>8313</v>
      </c>
      <c r="S190" s="9">
        <f t="shared" si="12"/>
        <v>41856.93304398148</v>
      </c>
      <c r="T190" s="9">
        <f t="shared" si="13"/>
        <v>41886.93304398148</v>
      </c>
      <c r="U190">
        <f t="shared" si="14"/>
        <v>2014</v>
      </c>
    </row>
    <row r="191" spans="1:21"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0"/>
        <v>6.8999999999999997E-4</v>
      </c>
      <c r="P191">
        <f t="shared" si="11"/>
        <v>69</v>
      </c>
      <c r="Q191" t="s">
        <v>8309</v>
      </c>
      <c r="R191" t="s">
        <v>8313</v>
      </c>
      <c r="S191" s="9">
        <f t="shared" si="12"/>
        <v>42556.440706018519</v>
      </c>
      <c r="T191" s="9">
        <f t="shared" si="13"/>
        <v>42616.440706018519</v>
      </c>
      <c r="U191">
        <f t="shared" si="14"/>
        <v>2016</v>
      </c>
    </row>
    <row r="192" spans="1:21"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0"/>
        <v>4.1666666666666666E-3</v>
      </c>
      <c r="P192">
        <f t="shared" si="11"/>
        <v>50</v>
      </c>
      <c r="Q192" t="s">
        <v>8309</v>
      </c>
      <c r="R192" t="s">
        <v>8313</v>
      </c>
      <c r="S192" s="9">
        <f t="shared" si="12"/>
        <v>42527.400995370372</v>
      </c>
      <c r="T192" s="9">
        <f t="shared" si="13"/>
        <v>42537.400995370372</v>
      </c>
      <c r="U192">
        <f t="shared" si="14"/>
        <v>2016</v>
      </c>
    </row>
    <row r="193" spans="1:21"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0"/>
        <v>0.05</v>
      </c>
      <c r="P193">
        <f t="shared" si="11"/>
        <v>83.333333333333329</v>
      </c>
      <c r="Q193" t="s">
        <v>8309</v>
      </c>
      <c r="R193" t="s">
        <v>8313</v>
      </c>
      <c r="S193" s="9">
        <f t="shared" si="12"/>
        <v>42239.191412037035</v>
      </c>
      <c r="T193" s="9">
        <f t="shared" si="13"/>
        <v>42279.191412037035</v>
      </c>
      <c r="U193">
        <f t="shared" si="14"/>
        <v>2015</v>
      </c>
    </row>
    <row r="194" spans="1:21"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si="10"/>
        <v>1.7E-5</v>
      </c>
      <c r="P194">
        <f t="shared" si="11"/>
        <v>5.666666666666667</v>
      </c>
      <c r="Q194" t="s">
        <v>8309</v>
      </c>
      <c r="R194" t="s">
        <v>8313</v>
      </c>
      <c r="S194" s="9">
        <f t="shared" si="12"/>
        <v>41899.542037037041</v>
      </c>
      <c r="T194" s="9">
        <f t="shared" si="13"/>
        <v>41929.542037037041</v>
      </c>
      <c r="U194">
        <f t="shared" si="14"/>
        <v>2014</v>
      </c>
    </row>
    <row r="195" spans="1:21"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ref="O195:O258" si="15">E195/D195</f>
        <v>0</v>
      </c>
      <c r="P195" t="e">
        <f t="shared" ref="P195:P258" si="16">E195/L195</f>
        <v>#DIV/0!</v>
      </c>
      <c r="Q195" t="s">
        <v>8309</v>
      </c>
      <c r="R195" t="s">
        <v>8313</v>
      </c>
      <c r="S195" s="9">
        <f t="shared" ref="S195:S258" si="17">((J195/60)/60)/24+DATE(1970,1,1)+(-6/24)</f>
        <v>41911.684791666667</v>
      </c>
      <c r="T195" s="9">
        <f t="shared" ref="T195:T258" si="18">((I195/60)/60)/24+DATE(1970,1,1)+(-6/24)</f>
        <v>41971.726458333331</v>
      </c>
      <c r="U195">
        <f t="shared" ref="U195:U258" si="19">YEAR(S195)</f>
        <v>2014</v>
      </c>
    </row>
    <row r="196" spans="1:21"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15"/>
        <v>1.1999999999999999E-3</v>
      </c>
      <c r="P196">
        <f t="shared" si="16"/>
        <v>1</v>
      </c>
      <c r="Q196" t="s">
        <v>8309</v>
      </c>
      <c r="R196" t="s">
        <v>8313</v>
      </c>
      <c r="S196" s="9">
        <f t="shared" si="17"/>
        <v>42375.746886574074</v>
      </c>
      <c r="T196" s="9">
        <f t="shared" si="18"/>
        <v>42435.746886574074</v>
      </c>
      <c r="U196">
        <f t="shared" si="19"/>
        <v>2016</v>
      </c>
    </row>
    <row r="197" spans="1:21"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15"/>
        <v>0</v>
      </c>
      <c r="P197" t="e">
        <f t="shared" si="16"/>
        <v>#DIV/0!</v>
      </c>
      <c r="Q197" t="s">
        <v>8309</v>
      </c>
      <c r="R197" t="s">
        <v>8313</v>
      </c>
      <c r="S197" s="9">
        <f t="shared" si="17"/>
        <v>42135.42050925926</v>
      </c>
      <c r="T197" s="9">
        <f t="shared" si="18"/>
        <v>42195.42050925926</v>
      </c>
      <c r="U197">
        <f t="shared" si="19"/>
        <v>2015</v>
      </c>
    </row>
    <row r="198" spans="1:21"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15"/>
        <v>0.41857142857142859</v>
      </c>
      <c r="P198">
        <f t="shared" si="16"/>
        <v>77.10526315789474</v>
      </c>
      <c r="Q198" t="s">
        <v>8309</v>
      </c>
      <c r="R198" t="s">
        <v>8313</v>
      </c>
      <c r="S198" s="9">
        <f t="shared" si="17"/>
        <v>42259.292800925927</v>
      </c>
      <c r="T198" s="9">
        <f t="shared" si="18"/>
        <v>42287.625</v>
      </c>
      <c r="U198">
        <f t="shared" si="19"/>
        <v>2015</v>
      </c>
    </row>
    <row r="199" spans="1:21"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15"/>
        <v>0.1048</v>
      </c>
      <c r="P199">
        <f t="shared" si="16"/>
        <v>32.75</v>
      </c>
      <c r="Q199" t="s">
        <v>8309</v>
      </c>
      <c r="R199" t="s">
        <v>8313</v>
      </c>
      <c r="S199" s="9">
        <f t="shared" si="17"/>
        <v>42741.598379629635</v>
      </c>
      <c r="T199" s="9">
        <f t="shared" si="18"/>
        <v>42783.625</v>
      </c>
      <c r="U199">
        <f t="shared" si="19"/>
        <v>2017</v>
      </c>
    </row>
    <row r="200" spans="1:21"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15"/>
        <v>1.116E-2</v>
      </c>
      <c r="P200">
        <f t="shared" si="16"/>
        <v>46.5</v>
      </c>
      <c r="Q200" t="s">
        <v>8309</v>
      </c>
      <c r="R200" t="s">
        <v>8313</v>
      </c>
      <c r="S200" s="9">
        <f t="shared" si="17"/>
        <v>41887.133356481485</v>
      </c>
      <c r="T200" s="9">
        <f t="shared" si="18"/>
        <v>41917.133356481485</v>
      </c>
      <c r="U200">
        <f t="shared" si="19"/>
        <v>2014</v>
      </c>
    </row>
    <row r="201" spans="1:21"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15"/>
        <v>0</v>
      </c>
      <c r="P201" t="e">
        <f t="shared" si="16"/>
        <v>#DIV/0!</v>
      </c>
      <c r="Q201" t="s">
        <v>8309</v>
      </c>
      <c r="R201" t="s">
        <v>8313</v>
      </c>
      <c r="S201" s="9">
        <f t="shared" si="17"/>
        <v>42583.873865740738</v>
      </c>
      <c r="T201" s="9">
        <f t="shared" si="18"/>
        <v>42613.873865740738</v>
      </c>
      <c r="U201">
        <f t="shared" si="19"/>
        <v>2016</v>
      </c>
    </row>
    <row r="202" spans="1:21"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15"/>
        <v>0.26192500000000002</v>
      </c>
      <c r="P202">
        <f t="shared" si="16"/>
        <v>87.308333333333337</v>
      </c>
      <c r="Q202" t="s">
        <v>8309</v>
      </c>
      <c r="R202" t="s">
        <v>8313</v>
      </c>
      <c r="S202" s="9">
        <f t="shared" si="17"/>
        <v>41866.833368055559</v>
      </c>
      <c r="T202" s="9">
        <f t="shared" si="18"/>
        <v>41896.833368055559</v>
      </c>
      <c r="U202">
        <f t="shared" si="19"/>
        <v>2014</v>
      </c>
    </row>
    <row r="203" spans="1:21"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15"/>
        <v>0.58461538461538465</v>
      </c>
      <c r="P203">
        <f t="shared" si="16"/>
        <v>54.285714285714285</v>
      </c>
      <c r="Q203" t="s">
        <v>8309</v>
      </c>
      <c r="R203" t="s">
        <v>8313</v>
      </c>
      <c r="S203" s="9">
        <f t="shared" si="17"/>
        <v>42023.568622685183</v>
      </c>
      <c r="T203" s="9">
        <f t="shared" si="18"/>
        <v>42043.568622685183</v>
      </c>
      <c r="U203">
        <f t="shared" si="19"/>
        <v>2015</v>
      </c>
    </row>
    <row r="204" spans="1:21"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15"/>
        <v>0</v>
      </c>
      <c r="P204" t="e">
        <f t="shared" si="16"/>
        <v>#DIV/0!</v>
      </c>
      <c r="Q204" t="s">
        <v>8309</v>
      </c>
      <c r="R204" t="s">
        <v>8313</v>
      </c>
      <c r="S204" s="9">
        <f t="shared" si="17"/>
        <v>42255.677824074075</v>
      </c>
      <c r="T204" s="9">
        <f t="shared" si="18"/>
        <v>42285.624305555553</v>
      </c>
      <c r="U204">
        <f t="shared" si="19"/>
        <v>2015</v>
      </c>
    </row>
    <row r="205" spans="1:21"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15"/>
        <v>0.2984</v>
      </c>
      <c r="P205">
        <f t="shared" si="16"/>
        <v>93.25</v>
      </c>
      <c r="Q205" t="s">
        <v>8309</v>
      </c>
      <c r="R205" t="s">
        <v>8313</v>
      </c>
      <c r="S205" s="9">
        <f t="shared" si="17"/>
        <v>41973.597962962958</v>
      </c>
      <c r="T205" s="9">
        <f t="shared" si="18"/>
        <v>42033.597962962958</v>
      </c>
      <c r="U205">
        <f t="shared" si="19"/>
        <v>2014</v>
      </c>
    </row>
    <row r="206" spans="1:21"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15"/>
        <v>0.50721666666666665</v>
      </c>
      <c r="P206">
        <f t="shared" si="16"/>
        <v>117.68368136117556</v>
      </c>
      <c r="Q206" t="s">
        <v>8309</v>
      </c>
      <c r="R206" t="s">
        <v>8313</v>
      </c>
      <c r="S206" s="9">
        <f t="shared" si="17"/>
        <v>42556.333368055552</v>
      </c>
      <c r="T206" s="9">
        <f t="shared" si="18"/>
        <v>42586.333368055552</v>
      </c>
      <c r="U206">
        <f t="shared" si="19"/>
        <v>2016</v>
      </c>
    </row>
    <row r="207" spans="1:21"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15"/>
        <v>0.16250000000000001</v>
      </c>
      <c r="P207">
        <f t="shared" si="16"/>
        <v>76.470588235294116</v>
      </c>
      <c r="Q207" t="s">
        <v>8309</v>
      </c>
      <c r="R207" t="s">
        <v>8313</v>
      </c>
      <c r="S207" s="9">
        <f t="shared" si="17"/>
        <v>42248.382199074069</v>
      </c>
      <c r="T207" s="9">
        <f t="shared" si="18"/>
        <v>42283.382199074069</v>
      </c>
      <c r="U207">
        <f t="shared" si="19"/>
        <v>2015</v>
      </c>
    </row>
    <row r="208" spans="1:21"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15"/>
        <v>0</v>
      </c>
      <c r="P208" t="e">
        <f t="shared" si="16"/>
        <v>#DIV/0!</v>
      </c>
      <c r="Q208" t="s">
        <v>8309</v>
      </c>
      <c r="R208" t="s">
        <v>8313</v>
      </c>
      <c r="S208" s="9">
        <f t="shared" si="17"/>
        <v>42566.754432870366</v>
      </c>
      <c r="T208" s="9">
        <f t="shared" si="18"/>
        <v>42587.754432870366</v>
      </c>
      <c r="U208">
        <f t="shared" si="19"/>
        <v>2016</v>
      </c>
    </row>
    <row r="209" spans="1:21"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15"/>
        <v>0.15214285714285714</v>
      </c>
      <c r="P209">
        <f t="shared" si="16"/>
        <v>163.84615384615384</v>
      </c>
      <c r="Q209" t="s">
        <v>8309</v>
      </c>
      <c r="R209" t="s">
        <v>8313</v>
      </c>
      <c r="S209" s="9">
        <f t="shared" si="17"/>
        <v>41977.947199074071</v>
      </c>
      <c r="T209" s="9">
        <f t="shared" si="18"/>
        <v>42007.947199074071</v>
      </c>
      <c r="U209">
        <f t="shared" si="19"/>
        <v>2014</v>
      </c>
    </row>
    <row r="210" spans="1:21"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15"/>
        <v>0</v>
      </c>
      <c r="P210" t="e">
        <f t="shared" si="16"/>
        <v>#DIV/0!</v>
      </c>
      <c r="Q210" t="s">
        <v>8309</v>
      </c>
      <c r="R210" t="s">
        <v>8313</v>
      </c>
      <c r="S210" s="9">
        <f t="shared" si="17"/>
        <v>41959.119988425926</v>
      </c>
      <c r="T210" s="9">
        <f t="shared" si="18"/>
        <v>41989.119988425926</v>
      </c>
      <c r="U210">
        <f t="shared" si="19"/>
        <v>2014</v>
      </c>
    </row>
    <row r="211" spans="1:21"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15"/>
        <v>0</v>
      </c>
      <c r="P211" t="e">
        <f t="shared" si="16"/>
        <v>#DIV/0!</v>
      </c>
      <c r="Q211" t="s">
        <v>8309</v>
      </c>
      <c r="R211" t="s">
        <v>8313</v>
      </c>
      <c r="S211" s="9">
        <f t="shared" si="17"/>
        <v>42165.672858796301</v>
      </c>
      <c r="T211" s="9">
        <f t="shared" si="18"/>
        <v>42195.672858796301</v>
      </c>
      <c r="U211">
        <f t="shared" si="19"/>
        <v>2015</v>
      </c>
    </row>
    <row r="212" spans="1:21"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15"/>
        <v>0.2525</v>
      </c>
      <c r="P212">
        <f t="shared" si="16"/>
        <v>91.818181818181813</v>
      </c>
      <c r="Q212" t="s">
        <v>8309</v>
      </c>
      <c r="R212" t="s">
        <v>8313</v>
      </c>
      <c r="S212" s="9">
        <f t="shared" si="17"/>
        <v>42248.814722222218</v>
      </c>
      <c r="T212" s="9">
        <f t="shared" si="18"/>
        <v>42277.958333333328</v>
      </c>
      <c r="U212">
        <f t="shared" si="19"/>
        <v>2015</v>
      </c>
    </row>
    <row r="213" spans="1:21"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15"/>
        <v>0.44600000000000001</v>
      </c>
      <c r="P213">
        <f t="shared" si="16"/>
        <v>185.83333333333334</v>
      </c>
      <c r="Q213" t="s">
        <v>8309</v>
      </c>
      <c r="R213" t="s">
        <v>8313</v>
      </c>
      <c r="S213" s="9">
        <f t="shared" si="17"/>
        <v>42235.909918981488</v>
      </c>
      <c r="T213" s="9">
        <f t="shared" si="18"/>
        <v>42265.909918981488</v>
      </c>
      <c r="U213">
        <f t="shared" si="19"/>
        <v>2015</v>
      </c>
    </row>
    <row r="214" spans="1:21"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15"/>
        <v>1.5873015873015873E-4</v>
      </c>
      <c r="P214">
        <f t="shared" si="16"/>
        <v>1</v>
      </c>
      <c r="Q214" t="s">
        <v>8309</v>
      </c>
      <c r="R214" t="s">
        <v>8313</v>
      </c>
      <c r="S214" s="9">
        <f t="shared" si="17"/>
        <v>42416.631018518514</v>
      </c>
      <c r="T214" s="9">
        <f t="shared" si="18"/>
        <v>42476.589351851857</v>
      </c>
      <c r="U214">
        <f t="shared" si="19"/>
        <v>2016</v>
      </c>
    </row>
    <row r="215" spans="1:21"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15"/>
        <v>4.0000000000000002E-4</v>
      </c>
      <c r="P215">
        <f t="shared" si="16"/>
        <v>20</v>
      </c>
      <c r="Q215" t="s">
        <v>8309</v>
      </c>
      <c r="R215" t="s">
        <v>8313</v>
      </c>
      <c r="S215" s="9">
        <f t="shared" si="17"/>
        <v>42202.344293981485</v>
      </c>
      <c r="T215" s="9">
        <f t="shared" si="18"/>
        <v>42232.337974537033</v>
      </c>
      <c r="U215">
        <f t="shared" si="19"/>
        <v>2015</v>
      </c>
    </row>
    <row r="216" spans="1:21"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15"/>
        <v>8.0000000000000007E-5</v>
      </c>
      <c r="P216">
        <f t="shared" si="16"/>
        <v>1</v>
      </c>
      <c r="Q216" t="s">
        <v>8309</v>
      </c>
      <c r="R216" t="s">
        <v>8313</v>
      </c>
      <c r="S216" s="9">
        <f t="shared" si="17"/>
        <v>42009.39061342593</v>
      </c>
      <c r="T216" s="9">
        <f t="shared" si="18"/>
        <v>42069.39061342593</v>
      </c>
      <c r="U216">
        <f t="shared" si="19"/>
        <v>2015</v>
      </c>
    </row>
    <row r="217" spans="1:21"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15"/>
        <v>2.2727272727272726E-3</v>
      </c>
      <c r="P217">
        <f t="shared" si="16"/>
        <v>10</v>
      </c>
      <c r="Q217" t="s">
        <v>8309</v>
      </c>
      <c r="R217" t="s">
        <v>8313</v>
      </c>
      <c r="S217" s="9">
        <f t="shared" si="17"/>
        <v>42374.980115740742</v>
      </c>
      <c r="T217" s="9">
        <f t="shared" si="18"/>
        <v>42417.749305555553</v>
      </c>
      <c r="U217">
        <f t="shared" si="19"/>
        <v>2016</v>
      </c>
    </row>
    <row r="218" spans="1:21"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15"/>
        <v>0.55698440000000005</v>
      </c>
      <c r="P218">
        <f t="shared" si="16"/>
        <v>331.53833333333336</v>
      </c>
      <c r="Q218" t="s">
        <v>8309</v>
      </c>
      <c r="R218" t="s">
        <v>8313</v>
      </c>
      <c r="S218" s="9">
        <f t="shared" si="17"/>
        <v>42066.708761574075</v>
      </c>
      <c r="T218" s="9">
        <f t="shared" si="18"/>
        <v>42116.667094907403</v>
      </c>
      <c r="U218">
        <f t="shared" si="19"/>
        <v>2015</v>
      </c>
    </row>
    <row r="219" spans="1:21"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15"/>
        <v>0.11942999999999999</v>
      </c>
      <c r="P219">
        <f t="shared" si="16"/>
        <v>314.28947368421052</v>
      </c>
      <c r="Q219" t="s">
        <v>8309</v>
      </c>
      <c r="R219" t="s">
        <v>8313</v>
      </c>
      <c r="S219" s="9">
        <f t="shared" si="17"/>
        <v>41970.39061342593</v>
      </c>
      <c r="T219" s="9">
        <f t="shared" si="18"/>
        <v>42001.39061342593</v>
      </c>
      <c r="U219">
        <f t="shared" si="19"/>
        <v>2014</v>
      </c>
    </row>
    <row r="220" spans="1:21"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15"/>
        <v>0.02</v>
      </c>
      <c r="P220">
        <f t="shared" si="16"/>
        <v>100</v>
      </c>
      <c r="Q220" t="s">
        <v>8309</v>
      </c>
      <c r="R220" t="s">
        <v>8313</v>
      </c>
      <c r="S220" s="9">
        <f t="shared" si="17"/>
        <v>42079.378344907411</v>
      </c>
      <c r="T220" s="9">
        <f t="shared" si="18"/>
        <v>42139.378344907411</v>
      </c>
      <c r="U220">
        <f t="shared" si="19"/>
        <v>2015</v>
      </c>
    </row>
    <row r="221" spans="1:21"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15"/>
        <v>0.17630000000000001</v>
      </c>
      <c r="P221">
        <f t="shared" si="16"/>
        <v>115.98684210526316</v>
      </c>
      <c r="Q221" t="s">
        <v>8309</v>
      </c>
      <c r="R221" t="s">
        <v>8313</v>
      </c>
      <c r="S221" s="9">
        <f t="shared" si="17"/>
        <v>42429.076678240745</v>
      </c>
      <c r="T221" s="9">
        <f t="shared" si="18"/>
        <v>42461.040972222225</v>
      </c>
      <c r="U221">
        <f t="shared" si="19"/>
        <v>2016</v>
      </c>
    </row>
    <row r="222" spans="1:21"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15"/>
        <v>7.1999999999999998E-3</v>
      </c>
      <c r="P222">
        <f t="shared" si="16"/>
        <v>120</v>
      </c>
      <c r="Q222" t="s">
        <v>8309</v>
      </c>
      <c r="R222" t="s">
        <v>8313</v>
      </c>
      <c r="S222" s="9">
        <f t="shared" si="17"/>
        <v>42195.393865740742</v>
      </c>
      <c r="T222" s="9">
        <f t="shared" si="18"/>
        <v>42236.587499999994</v>
      </c>
      <c r="U222">
        <f t="shared" si="19"/>
        <v>2015</v>
      </c>
    </row>
    <row r="223" spans="1:21"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15"/>
        <v>0</v>
      </c>
      <c r="P223" t="e">
        <f t="shared" si="16"/>
        <v>#DIV/0!</v>
      </c>
      <c r="Q223" t="s">
        <v>8309</v>
      </c>
      <c r="R223" t="s">
        <v>8313</v>
      </c>
      <c r="S223" s="9">
        <f t="shared" si="17"/>
        <v>42031.587546296301</v>
      </c>
      <c r="T223" s="9">
        <f t="shared" si="18"/>
        <v>42091.54587962963</v>
      </c>
      <c r="U223">
        <f t="shared" si="19"/>
        <v>2015</v>
      </c>
    </row>
    <row r="224" spans="1:21"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15"/>
        <v>0.13</v>
      </c>
      <c r="P224">
        <f t="shared" si="16"/>
        <v>65</v>
      </c>
      <c r="Q224" t="s">
        <v>8309</v>
      </c>
      <c r="R224" t="s">
        <v>8313</v>
      </c>
      <c r="S224" s="9">
        <f t="shared" si="17"/>
        <v>42031.519884259258</v>
      </c>
      <c r="T224" s="9">
        <f t="shared" si="18"/>
        <v>42089.860416666663</v>
      </c>
      <c r="U224">
        <f t="shared" si="19"/>
        <v>2015</v>
      </c>
    </row>
    <row r="225" spans="1:21"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15"/>
        <v>0</v>
      </c>
      <c r="P225" t="e">
        <f t="shared" si="16"/>
        <v>#DIV/0!</v>
      </c>
      <c r="Q225" t="s">
        <v>8309</v>
      </c>
      <c r="R225" t="s">
        <v>8313</v>
      </c>
      <c r="S225" s="9">
        <f t="shared" si="17"/>
        <v>42481.798032407409</v>
      </c>
      <c r="T225" s="9">
        <f t="shared" si="18"/>
        <v>42511.795138888891</v>
      </c>
      <c r="U225">
        <f t="shared" si="19"/>
        <v>2016</v>
      </c>
    </row>
    <row r="226" spans="1:21"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15"/>
        <v>0</v>
      </c>
      <c r="P226" t="e">
        <f t="shared" si="16"/>
        <v>#DIV/0!</v>
      </c>
      <c r="Q226" t="s">
        <v>8309</v>
      </c>
      <c r="R226" t="s">
        <v>8313</v>
      </c>
      <c r="S226" s="9">
        <f t="shared" si="17"/>
        <v>42134.985254629632</v>
      </c>
      <c r="T226" s="9">
        <f t="shared" si="18"/>
        <v>42194.985254629632</v>
      </c>
      <c r="U226">
        <f t="shared" si="19"/>
        <v>2015</v>
      </c>
    </row>
    <row r="227" spans="1:21"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15"/>
        <v>0</v>
      </c>
      <c r="P227" t="e">
        <f t="shared" si="16"/>
        <v>#DIV/0!</v>
      </c>
      <c r="Q227" t="s">
        <v>8309</v>
      </c>
      <c r="R227" t="s">
        <v>8313</v>
      </c>
      <c r="S227" s="9">
        <f t="shared" si="17"/>
        <v>42438.711273148147</v>
      </c>
      <c r="T227" s="9">
        <f t="shared" si="18"/>
        <v>42468.669606481482</v>
      </c>
      <c r="U227">
        <f t="shared" si="19"/>
        <v>2016</v>
      </c>
    </row>
    <row r="228" spans="1:21"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15"/>
        <v>8.6206896551724137E-3</v>
      </c>
      <c r="P228">
        <f t="shared" si="16"/>
        <v>125</v>
      </c>
      <c r="Q228" t="s">
        <v>8309</v>
      </c>
      <c r="R228" t="s">
        <v>8313</v>
      </c>
      <c r="S228" s="9">
        <f t="shared" si="17"/>
        <v>42106.416018518517</v>
      </c>
      <c r="T228" s="9">
        <f t="shared" si="18"/>
        <v>42155.145138888889</v>
      </c>
      <c r="U228">
        <f t="shared" si="19"/>
        <v>2015</v>
      </c>
    </row>
    <row r="229" spans="1:21"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15"/>
        <v>0</v>
      </c>
      <c r="P229" t="e">
        <f t="shared" si="16"/>
        <v>#DIV/0!</v>
      </c>
      <c r="Q229" t="s">
        <v>8309</v>
      </c>
      <c r="R229" t="s">
        <v>8313</v>
      </c>
      <c r="S229" s="9">
        <f t="shared" si="17"/>
        <v>42164.643993055557</v>
      </c>
      <c r="T229" s="9">
        <f t="shared" si="18"/>
        <v>42194.643993055557</v>
      </c>
      <c r="U229">
        <f t="shared" si="19"/>
        <v>2015</v>
      </c>
    </row>
    <row r="230" spans="1:21"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15"/>
        <v>0</v>
      </c>
      <c r="P230" t="e">
        <f t="shared" si="16"/>
        <v>#DIV/0!</v>
      </c>
      <c r="Q230" t="s">
        <v>8309</v>
      </c>
      <c r="R230" t="s">
        <v>8313</v>
      </c>
      <c r="S230" s="9">
        <f t="shared" si="17"/>
        <v>42096.436400462961</v>
      </c>
      <c r="T230" s="9">
        <f t="shared" si="18"/>
        <v>42156.436400462961</v>
      </c>
      <c r="U230">
        <f t="shared" si="19"/>
        <v>2015</v>
      </c>
    </row>
    <row r="231" spans="1:21"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15"/>
        <v>0</v>
      </c>
      <c r="P231" t="e">
        <f t="shared" si="16"/>
        <v>#DIV/0!</v>
      </c>
      <c r="Q231" t="s">
        <v>8309</v>
      </c>
      <c r="R231" t="s">
        <v>8313</v>
      </c>
      <c r="S231" s="9">
        <f t="shared" si="17"/>
        <v>42383.683993055558</v>
      </c>
      <c r="T231" s="9">
        <f t="shared" si="18"/>
        <v>42413.683993055558</v>
      </c>
      <c r="U231">
        <f t="shared" si="19"/>
        <v>2016</v>
      </c>
    </row>
    <row r="232" spans="1:21"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15"/>
        <v>4.0000000000000001E-3</v>
      </c>
      <c r="P232">
        <f t="shared" si="16"/>
        <v>30</v>
      </c>
      <c r="Q232" t="s">
        <v>8309</v>
      </c>
      <c r="R232" t="s">
        <v>8313</v>
      </c>
      <c r="S232" s="9">
        <f t="shared" si="17"/>
        <v>42129.527210648142</v>
      </c>
      <c r="T232" s="9">
        <f t="shared" si="18"/>
        <v>42159.527210648142</v>
      </c>
      <c r="U232">
        <f t="shared" si="19"/>
        <v>2015</v>
      </c>
    </row>
    <row r="233" spans="1:21"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15"/>
        <v>0</v>
      </c>
      <c r="P233" t="e">
        <f t="shared" si="16"/>
        <v>#DIV/0!</v>
      </c>
      <c r="Q233" t="s">
        <v>8309</v>
      </c>
      <c r="R233" t="s">
        <v>8313</v>
      </c>
      <c r="S233" s="9">
        <f t="shared" si="17"/>
        <v>42341.708923611113</v>
      </c>
      <c r="T233" s="9">
        <f t="shared" si="18"/>
        <v>42371.708923611113</v>
      </c>
      <c r="U233">
        <f t="shared" si="19"/>
        <v>2015</v>
      </c>
    </row>
    <row r="234" spans="1:21"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15"/>
        <v>2.75E-2</v>
      </c>
      <c r="P234">
        <f t="shared" si="16"/>
        <v>15.714285714285714</v>
      </c>
      <c r="Q234" t="s">
        <v>8309</v>
      </c>
      <c r="R234" t="s">
        <v>8313</v>
      </c>
      <c r="S234" s="9">
        <f t="shared" si="17"/>
        <v>42032.57576388889</v>
      </c>
      <c r="T234" s="9">
        <f t="shared" si="18"/>
        <v>42062.57576388889</v>
      </c>
      <c r="U234">
        <f t="shared" si="19"/>
        <v>2015</v>
      </c>
    </row>
    <row r="235" spans="1:21"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15"/>
        <v>0</v>
      </c>
      <c r="P235" t="e">
        <f t="shared" si="16"/>
        <v>#DIV/0!</v>
      </c>
      <c r="Q235" t="s">
        <v>8309</v>
      </c>
      <c r="R235" t="s">
        <v>8313</v>
      </c>
      <c r="S235" s="9">
        <f t="shared" si="17"/>
        <v>42612.661712962959</v>
      </c>
      <c r="T235" s="9">
        <f t="shared" si="18"/>
        <v>42642.661712962959</v>
      </c>
      <c r="U235">
        <f t="shared" si="19"/>
        <v>2016</v>
      </c>
    </row>
    <row r="236" spans="1:21"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15"/>
        <v>0.40100000000000002</v>
      </c>
      <c r="P236">
        <f t="shared" si="16"/>
        <v>80.2</v>
      </c>
      <c r="Q236" t="s">
        <v>8309</v>
      </c>
      <c r="R236" t="s">
        <v>8313</v>
      </c>
      <c r="S236" s="9">
        <f t="shared" si="17"/>
        <v>42135.785405092596</v>
      </c>
      <c r="T236" s="9">
        <f t="shared" si="18"/>
        <v>42175.785405092596</v>
      </c>
      <c r="U236">
        <f t="shared" si="19"/>
        <v>2015</v>
      </c>
    </row>
    <row r="237" spans="1:21"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15"/>
        <v>0</v>
      </c>
      <c r="P237" t="e">
        <f t="shared" si="16"/>
        <v>#DIV/0!</v>
      </c>
      <c r="Q237" t="s">
        <v>8309</v>
      </c>
      <c r="R237" t="s">
        <v>8313</v>
      </c>
      <c r="S237" s="9">
        <f t="shared" si="17"/>
        <v>42164.658530092594</v>
      </c>
      <c r="T237" s="9">
        <f t="shared" si="18"/>
        <v>42194.658530092594</v>
      </c>
      <c r="U237">
        <f t="shared" si="19"/>
        <v>2015</v>
      </c>
    </row>
    <row r="238" spans="1:21"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15"/>
        <v>0</v>
      </c>
      <c r="P238" t="e">
        <f t="shared" si="16"/>
        <v>#DIV/0!</v>
      </c>
      <c r="Q238" t="s">
        <v>8309</v>
      </c>
      <c r="R238" t="s">
        <v>8313</v>
      </c>
      <c r="S238" s="9">
        <f t="shared" si="17"/>
        <v>42320.83447916666</v>
      </c>
      <c r="T238" s="9">
        <f t="shared" si="18"/>
        <v>42373.75</v>
      </c>
      <c r="U238">
        <f t="shared" si="19"/>
        <v>2015</v>
      </c>
    </row>
    <row r="239" spans="1:21"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15"/>
        <v>3.3333333333333335E-3</v>
      </c>
      <c r="P239">
        <f t="shared" si="16"/>
        <v>50</v>
      </c>
      <c r="Q239" t="s">
        <v>8309</v>
      </c>
      <c r="R239" t="s">
        <v>8313</v>
      </c>
      <c r="S239" s="9">
        <f t="shared" si="17"/>
        <v>42377.327187499999</v>
      </c>
      <c r="T239" s="9">
        <f t="shared" si="18"/>
        <v>42437.327187499999</v>
      </c>
      <c r="U239">
        <f t="shared" si="19"/>
        <v>2016</v>
      </c>
    </row>
    <row r="240" spans="1:21"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15"/>
        <v>0</v>
      </c>
      <c r="P240" t="e">
        <f t="shared" si="16"/>
        <v>#DIV/0!</v>
      </c>
      <c r="Q240" t="s">
        <v>8309</v>
      </c>
      <c r="R240" t="s">
        <v>8313</v>
      </c>
      <c r="S240" s="9">
        <f t="shared" si="17"/>
        <v>42713.712499999994</v>
      </c>
      <c r="T240" s="9">
        <f t="shared" si="18"/>
        <v>42734.125</v>
      </c>
      <c r="U240">
        <f t="shared" si="19"/>
        <v>2016</v>
      </c>
    </row>
    <row r="241" spans="1:21"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15"/>
        <v>0.25</v>
      </c>
      <c r="P241">
        <f t="shared" si="16"/>
        <v>50</v>
      </c>
      <c r="Q241" t="s">
        <v>8309</v>
      </c>
      <c r="R241" t="s">
        <v>8313</v>
      </c>
      <c r="S241" s="9">
        <f t="shared" si="17"/>
        <v>42296.860300925924</v>
      </c>
      <c r="T241" s="9">
        <f t="shared" si="18"/>
        <v>42316.25</v>
      </c>
      <c r="U241">
        <f t="shared" si="19"/>
        <v>2015</v>
      </c>
    </row>
    <row r="242" spans="1:21"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15"/>
        <v>1.0763413333333334</v>
      </c>
      <c r="P242">
        <f t="shared" si="16"/>
        <v>117.84759124087591</v>
      </c>
      <c r="Q242" t="s">
        <v>8309</v>
      </c>
      <c r="R242" t="s">
        <v>8314</v>
      </c>
      <c r="S242" s="9">
        <f t="shared" si="17"/>
        <v>41354.458460648151</v>
      </c>
      <c r="T242" s="9">
        <f t="shared" si="18"/>
        <v>41399.458460648151</v>
      </c>
      <c r="U242">
        <f t="shared" si="19"/>
        <v>2013</v>
      </c>
    </row>
    <row r="243" spans="1:21"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15"/>
        <v>1.1263736263736264</v>
      </c>
      <c r="P243">
        <f t="shared" si="16"/>
        <v>109.04255319148936</v>
      </c>
      <c r="Q243" t="s">
        <v>8309</v>
      </c>
      <c r="R243" t="s">
        <v>8314</v>
      </c>
      <c r="S243" s="9">
        <f t="shared" si="17"/>
        <v>41949.447962962964</v>
      </c>
      <c r="T243" s="9">
        <f t="shared" si="18"/>
        <v>41994.447962962964</v>
      </c>
      <c r="U243">
        <f t="shared" si="19"/>
        <v>2014</v>
      </c>
    </row>
    <row r="244" spans="1:21"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15"/>
        <v>1.1346153846153846</v>
      </c>
      <c r="P244">
        <f t="shared" si="16"/>
        <v>73.019801980198025</v>
      </c>
      <c r="Q244" t="s">
        <v>8309</v>
      </c>
      <c r="R244" t="s">
        <v>8314</v>
      </c>
      <c r="S244" s="9">
        <f t="shared" si="17"/>
        <v>40862.242939814816</v>
      </c>
      <c r="T244" s="9">
        <f t="shared" si="18"/>
        <v>40897.242939814816</v>
      </c>
      <c r="U244">
        <f t="shared" si="19"/>
        <v>2011</v>
      </c>
    </row>
    <row r="245" spans="1:21"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15"/>
        <v>1.0259199999999999</v>
      </c>
      <c r="P245">
        <f t="shared" si="16"/>
        <v>78.195121951219505</v>
      </c>
      <c r="Q245" t="s">
        <v>8309</v>
      </c>
      <c r="R245" t="s">
        <v>8314</v>
      </c>
      <c r="S245" s="9">
        <f t="shared" si="17"/>
        <v>41661.797500000001</v>
      </c>
      <c r="T245" s="9">
        <f t="shared" si="18"/>
        <v>41691.797500000001</v>
      </c>
      <c r="U245">
        <f t="shared" si="19"/>
        <v>2014</v>
      </c>
    </row>
    <row r="246" spans="1:21"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15"/>
        <v>1.1375714285714287</v>
      </c>
      <c r="P246">
        <f t="shared" si="16"/>
        <v>47.398809523809526</v>
      </c>
      <c r="Q246" t="s">
        <v>8309</v>
      </c>
      <c r="R246" t="s">
        <v>8314</v>
      </c>
      <c r="S246" s="9">
        <f t="shared" si="17"/>
        <v>40213.073599537034</v>
      </c>
      <c r="T246" s="9">
        <f t="shared" si="18"/>
        <v>40253.04583333333</v>
      </c>
      <c r="U246">
        <f t="shared" si="19"/>
        <v>2010</v>
      </c>
    </row>
    <row r="247" spans="1:21"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15"/>
        <v>1.0371999999999999</v>
      </c>
      <c r="P247">
        <f t="shared" si="16"/>
        <v>54.020833333333336</v>
      </c>
      <c r="Q247" t="s">
        <v>8309</v>
      </c>
      <c r="R247" t="s">
        <v>8314</v>
      </c>
      <c r="S247" s="9">
        <f t="shared" si="17"/>
        <v>41106.803067129629</v>
      </c>
      <c r="T247" s="9">
        <f t="shared" si="18"/>
        <v>41136.803067129629</v>
      </c>
      <c r="U247">
        <f t="shared" si="19"/>
        <v>2012</v>
      </c>
    </row>
    <row r="248" spans="1:21"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15"/>
        <v>3.0546000000000002</v>
      </c>
      <c r="P248">
        <f t="shared" si="16"/>
        <v>68.488789237668158</v>
      </c>
      <c r="Q248" t="s">
        <v>8309</v>
      </c>
      <c r="R248" t="s">
        <v>8314</v>
      </c>
      <c r="S248" s="9">
        <f t="shared" si="17"/>
        <v>40480.113483796296</v>
      </c>
      <c r="T248" s="9">
        <f t="shared" si="18"/>
        <v>40530.155150462961</v>
      </c>
      <c r="U248">
        <f t="shared" si="19"/>
        <v>2010</v>
      </c>
    </row>
    <row r="249" spans="1:21"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15"/>
        <v>1.341</v>
      </c>
      <c r="P249">
        <f t="shared" si="16"/>
        <v>108.14516129032258</v>
      </c>
      <c r="Q249" t="s">
        <v>8309</v>
      </c>
      <c r="R249" t="s">
        <v>8314</v>
      </c>
      <c r="S249" s="9">
        <f t="shared" si="17"/>
        <v>40430.354328703703</v>
      </c>
      <c r="T249" s="9">
        <f t="shared" si="18"/>
        <v>40466.902083333334</v>
      </c>
      <c r="U249">
        <f t="shared" si="19"/>
        <v>2010</v>
      </c>
    </row>
    <row r="250" spans="1:21"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15"/>
        <v>1.0133294117647058</v>
      </c>
      <c r="P250">
        <f t="shared" si="16"/>
        <v>589.95205479452056</v>
      </c>
      <c r="Q250" t="s">
        <v>8309</v>
      </c>
      <c r="R250" t="s">
        <v>8314</v>
      </c>
      <c r="S250" s="9">
        <f t="shared" si="17"/>
        <v>40870.524409722224</v>
      </c>
      <c r="T250" s="9">
        <f t="shared" si="18"/>
        <v>40915.524409722224</v>
      </c>
      <c r="U250">
        <f t="shared" si="19"/>
        <v>2011</v>
      </c>
    </row>
    <row r="251" spans="1:21"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15"/>
        <v>1.1292</v>
      </c>
      <c r="P251">
        <f t="shared" si="16"/>
        <v>48.051063829787232</v>
      </c>
      <c r="Q251" t="s">
        <v>8309</v>
      </c>
      <c r="R251" t="s">
        <v>8314</v>
      </c>
      <c r="S251" s="9">
        <f t="shared" si="17"/>
        <v>40332.673842592594</v>
      </c>
      <c r="T251" s="9">
        <f t="shared" si="18"/>
        <v>40412.486111111109</v>
      </c>
      <c r="U251">
        <f t="shared" si="19"/>
        <v>2010</v>
      </c>
    </row>
    <row r="252" spans="1:21"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15"/>
        <v>1.0558333333333334</v>
      </c>
      <c r="P252">
        <f t="shared" si="16"/>
        <v>72.482837528604122</v>
      </c>
      <c r="Q252" t="s">
        <v>8309</v>
      </c>
      <c r="R252" t="s">
        <v>8314</v>
      </c>
      <c r="S252" s="9">
        <f t="shared" si="17"/>
        <v>41401.315868055557</v>
      </c>
      <c r="T252" s="9">
        <f t="shared" si="18"/>
        <v>41431.315868055557</v>
      </c>
      <c r="U252">
        <f t="shared" si="19"/>
        <v>2013</v>
      </c>
    </row>
    <row r="253" spans="1:21"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15"/>
        <v>1.2557142857142858</v>
      </c>
      <c r="P253">
        <f t="shared" si="16"/>
        <v>57.077922077922075</v>
      </c>
      <c r="Q253" t="s">
        <v>8309</v>
      </c>
      <c r="R253" t="s">
        <v>8314</v>
      </c>
      <c r="S253" s="9">
        <f t="shared" si="17"/>
        <v>41013.537569444445</v>
      </c>
      <c r="T253" s="9">
        <f t="shared" si="18"/>
        <v>41045.541666666664</v>
      </c>
      <c r="U253">
        <f t="shared" si="19"/>
        <v>2012</v>
      </c>
    </row>
    <row r="254" spans="1:21"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15"/>
        <v>1.8455999999999999</v>
      </c>
      <c r="P254">
        <f t="shared" si="16"/>
        <v>85.444444444444443</v>
      </c>
      <c r="Q254" t="s">
        <v>8309</v>
      </c>
      <c r="R254" t="s">
        <v>8314</v>
      </c>
      <c r="S254" s="9">
        <f t="shared" si="17"/>
        <v>40266.412708333337</v>
      </c>
      <c r="T254" s="9">
        <f t="shared" si="18"/>
        <v>40329.915972222225</v>
      </c>
      <c r="U254">
        <f t="shared" si="19"/>
        <v>2010</v>
      </c>
    </row>
    <row r="255" spans="1:21"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15"/>
        <v>1.0073333333333334</v>
      </c>
      <c r="P255">
        <f t="shared" si="16"/>
        <v>215.85714285714286</v>
      </c>
      <c r="Q255" t="s">
        <v>8309</v>
      </c>
      <c r="R255" t="s">
        <v>8314</v>
      </c>
      <c r="S255" s="9">
        <f t="shared" si="17"/>
        <v>40924.400868055556</v>
      </c>
      <c r="T255" s="9">
        <f t="shared" si="18"/>
        <v>40954.400868055556</v>
      </c>
      <c r="U255">
        <f t="shared" si="19"/>
        <v>2012</v>
      </c>
    </row>
    <row r="256" spans="1:21"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15"/>
        <v>1.1694724999999999</v>
      </c>
      <c r="P256">
        <f t="shared" si="16"/>
        <v>89.38643312101911</v>
      </c>
      <c r="Q256" t="s">
        <v>8309</v>
      </c>
      <c r="R256" t="s">
        <v>8314</v>
      </c>
      <c r="S256" s="9">
        <f t="shared" si="17"/>
        <v>42263.702662037031</v>
      </c>
      <c r="T256" s="9">
        <f t="shared" si="18"/>
        <v>42293.833333333328</v>
      </c>
      <c r="U256">
        <f t="shared" si="19"/>
        <v>2015</v>
      </c>
    </row>
    <row r="257" spans="1:21"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15"/>
        <v>1.0673325</v>
      </c>
      <c r="P257">
        <f t="shared" si="16"/>
        <v>45.418404255319146</v>
      </c>
      <c r="Q257" t="s">
        <v>8309</v>
      </c>
      <c r="R257" t="s">
        <v>8314</v>
      </c>
      <c r="S257" s="9">
        <f t="shared" si="17"/>
        <v>40588.276412037041</v>
      </c>
      <c r="T257" s="9">
        <f t="shared" si="18"/>
        <v>40618.23474537037</v>
      </c>
      <c r="U257">
        <f t="shared" si="19"/>
        <v>2011</v>
      </c>
    </row>
    <row r="258" spans="1:21"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si="15"/>
        <v>1.391</v>
      </c>
      <c r="P258">
        <f t="shared" si="16"/>
        <v>65.756363636363631</v>
      </c>
      <c r="Q258" t="s">
        <v>8309</v>
      </c>
      <c r="R258" t="s">
        <v>8314</v>
      </c>
      <c r="S258" s="9">
        <f t="shared" si="17"/>
        <v>41319.519293981481</v>
      </c>
      <c r="T258" s="9">
        <f t="shared" si="18"/>
        <v>41349.519293981481</v>
      </c>
      <c r="U258">
        <f t="shared" si="19"/>
        <v>2013</v>
      </c>
    </row>
    <row r="259" spans="1:21"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ref="O259:O322" si="20">E259/D259</f>
        <v>1.0672648571428571</v>
      </c>
      <c r="P259">
        <f t="shared" ref="P259:P322" si="21">E259/L259</f>
        <v>66.70405357142856</v>
      </c>
      <c r="Q259" t="s">
        <v>8309</v>
      </c>
      <c r="R259" t="s">
        <v>8314</v>
      </c>
      <c r="S259" s="9">
        <f t="shared" ref="S259:S322" si="22">((J259/60)/60)/24+DATE(1970,1,1)+(-6/24)</f>
        <v>42479.376875000002</v>
      </c>
      <c r="T259" s="9">
        <f t="shared" ref="T259:T322" si="23">((I259/60)/60)/24+DATE(1970,1,1)+(-6/24)</f>
        <v>42509.376875000002</v>
      </c>
      <c r="U259">
        <f t="shared" ref="U259:U322" si="24">YEAR(S259)</f>
        <v>2016</v>
      </c>
    </row>
    <row r="260" spans="1:21"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0"/>
        <v>1.9114</v>
      </c>
      <c r="P260">
        <f t="shared" si="21"/>
        <v>83.345930232558146</v>
      </c>
      <c r="Q260" t="s">
        <v>8309</v>
      </c>
      <c r="R260" t="s">
        <v>8314</v>
      </c>
      <c r="S260" s="9">
        <f t="shared" si="22"/>
        <v>40681.801689814813</v>
      </c>
      <c r="T260" s="9">
        <f t="shared" si="23"/>
        <v>40711.801689814813</v>
      </c>
      <c r="U260">
        <f t="shared" si="24"/>
        <v>2011</v>
      </c>
    </row>
    <row r="261" spans="1:21"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0"/>
        <v>1.3193789333333332</v>
      </c>
      <c r="P261">
        <f t="shared" si="21"/>
        <v>105.04609341825902</v>
      </c>
      <c r="Q261" t="s">
        <v>8309</v>
      </c>
      <c r="R261" t="s">
        <v>8314</v>
      </c>
      <c r="S261" s="9">
        <f t="shared" si="22"/>
        <v>42072.488067129627</v>
      </c>
      <c r="T261" s="9">
        <f t="shared" si="23"/>
        <v>42102.488067129627</v>
      </c>
      <c r="U261">
        <f t="shared" si="24"/>
        <v>2015</v>
      </c>
    </row>
    <row r="262" spans="1:21"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0"/>
        <v>1.0640000000000001</v>
      </c>
      <c r="P262">
        <f t="shared" si="21"/>
        <v>120.90909090909091</v>
      </c>
      <c r="Q262" t="s">
        <v>8309</v>
      </c>
      <c r="R262" t="s">
        <v>8314</v>
      </c>
      <c r="S262" s="9">
        <f t="shared" si="22"/>
        <v>40330.505543981482</v>
      </c>
      <c r="T262" s="9">
        <f t="shared" si="23"/>
        <v>40376.165972222225</v>
      </c>
      <c r="U262">
        <f t="shared" si="24"/>
        <v>2010</v>
      </c>
    </row>
    <row r="263" spans="1:21"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0"/>
        <v>1.0740000000000001</v>
      </c>
      <c r="P263">
        <f t="shared" si="21"/>
        <v>97.63636363636364</v>
      </c>
      <c r="Q263" t="s">
        <v>8309</v>
      </c>
      <c r="R263" t="s">
        <v>8314</v>
      </c>
      <c r="S263" s="9">
        <f t="shared" si="22"/>
        <v>41017.635462962964</v>
      </c>
      <c r="T263" s="9">
        <f t="shared" si="23"/>
        <v>41067.371527777781</v>
      </c>
      <c r="U263">
        <f t="shared" si="24"/>
        <v>2012</v>
      </c>
    </row>
    <row r="264" spans="1:21"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0"/>
        <v>2.4</v>
      </c>
      <c r="P264">
        <f t="shared" si="21"/>
        <v>41.379310344827587</v>
      </c>
      <c r="Q264" t="s">
        <v>8309</v>
      </c>
      <c r="R264" t="s">
        <v>8314</v>
      </c>
      <c r="S264" s="9">
        <f t="shared" si="22"/>
        <v>40554.99800925926</v>
      </c>
      <c r="T264" s="9">
        <f t="shared" si="23"/>
        <v>40599.99800925926</v>
      </c>
      <c r="U264">
        <f t="shared" si="24"/>
        <v>2011</v>
      </c>
    </row>
    <row r="265" spans="1:21"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0"/>
        <v>1.1808107999999999</v>
      </c>
      <c r="P265">
        <f t="shared" si="21"/>
        <v>30.654485981308412</v>
      </c>
      <c r="Q265" t="s">
        <v>8309</v>
      </c>
      <c r="R265" t="s">
        <v>8314</v>
      </c>
      <c r="S265" s="9">
        <f t="shared" si="22"/>
        <v>41149.704791666663</v>
      </c>
      <c r="T265" s="9">
        <f t="shared" si="23"/>
        <v>41179.704791666663</v>
      </c>
      <c r="U265">
        <f t="shared" si="24"/>
        <v>2012</v>
      </c>
    </row>
    <row r="266" spans="1:21"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0"/>
        <v>1.1819999999999999</v>
      </c>
      <c r="P266">
        <f t="shared" si="21"/>
        <v>64.945054945054949</v>
      </c>
      <c r="Q266" t="s">
        <v>8309</v>
      </c>
      <c r="R266" t="s">
        <v>8314</v>
      </c>
      <c r="S266" s="9">
        <f t="shared" si="22"/>
        <v>41010.370312500003</v>
      </c>
      <c r="T266" s="9">
        <f t="shared" si="23"/>
        <v>41040.370312500003</v>
      </c>
      <c r="U266">
        <f t="shared" si="24"/>
        <v>2012</v>
      </c>
    </row>
    <row r="267" spans="1:21"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0"/>
        <v>1.111</v>
      </c>
      <c r="P267">
        <f t="shared" si="21"/>
        <v>95.775862068965523</v>
      </c>
      <c r="Q267" t="s">
        <v>8309</v>
      </c>
      <c r="R267" t="s">
        <v>8314</v>
      </c>
      <c r="S267" s="9">
        <f t="shared" si="22"/>
        <v>40266.995717592588</v>
      </c>
      <c r="T267" s="9">
        <f t="shared" si="23"/>
        <v>40308.594444444447</v>
      </c>
      <c r="U267">
        <f t="shared" si="24"/>
        <v>2010</v>
      </c>
    </row>
    <row r="268" spans="1:21"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0"/>
        <v>1.4550000000000001</v>
      </c>
      <c r="P268">
        <f t="shared" si="21"/>
        <v>40.416666666666664</v>
      </c>
      <c r="Q268" t="s">
        <v>8309</v>
      </c>
      <c r="R268" t="s">
        <v>8314</v>
      </c>
      <c r="S268" s="9">
        <f t="shared" si="22"/>
        <v>40204.924849537041</v>
      </c>
      <c r="T268" s="9">
        <f t="shared" si="23"/>
        <v>40290.910416666666</v>
      </c>
      <c r="U268">
        <f t="shared" si="24"/>
        <v>2010</v>
      </c>
    </row>
    <row r="269" spans="1:21"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0"/>
        <v>1.3162883248730965</v>
      </c>
      <c r="P269">
        <f t="shared" si="21"/>
        <v>78.578424242424248</v>
      </c>
      <c r="Q269" t="s">
        <v>8309</v>
      </c>
      <c r="R269" t="s">
        <v>8314</v>
      </c>
      <c r="S269" s="9">
        <f t="shared" si="22"/>
        <v>41785.202534722222</v>
      </c>
      <c r="T269" s="9">
        <f t="shared" si="23"/>
        <v>41815.202534722222</v>
      </c>
      <c r="U269">
        <f t="shared" si="24"/>
        <v>2014</v>
      </c>
    </row>
    <row r="270" spans="1:21"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0"/>
        <v>1.1140000000000001</v>
      </c>
      <c r="P270">
        <f t="shared" si="21"/>
        <v>50.18018018018018</v>
      </c>
      <c r="Q270" t="s">
        <v>8309</v>
      </c>
      <c r="R270" t="s">
        <v>8314</v>
      </c>
      <c r="S270" s="9">
        <f t="shared" si="22"/>
        <v>40808.90252314815</v>
      </c>
      <c r="T270" s="9">
        <f t="shared" si="23"/>
        <v>40853.944189814814</v>
      </c>
      <c r="U270">
        <f t="shared" si="24"/>
        <v>2011</v>
      </c>
    </row>
    <row r="271" spans="1:21"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0"/>
        <v>1.4723377</v>
      </c>
      <c r="P271">
        <f t="shared" si="21"/>
        <v>92.251735588972423</v>
      </c>
      <c r="Q271" t="s">
        <v>8309</v>
      </c>
      <c r="R271" t="s">
        <v>8314</v>
      </c>
      <c r="S271" s="9">
        <f t="shared" si="22"/>
        <v>42757.947013888886</v>
      </c>
      <c r="T271" s="9">
        <f t="shared" si="23"/>
        <v>42787.947013888886</v>
      </c>
      <c r="U271">
        <f t="shared" si="24"/>
        <v>2017</v>
      </c>
    </row>
    <row r="272" spans="1:21"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0"/>
        <v>1.5260869565217392</v>
      </c>
      <c r="P272">
        <f t="shared" si="21"/>
        <v>57.540983606557376</v>
      </c>
      <c r="Q272" t="s">
        <v>8309</v>
      </c>
      <c r="R272" t="s">
        <v>8314</v>
      </c>
      <c r="S272" s="9">
        <f t="shared" si="22"/>
        <v>40637.616550925923</v>
      </c>
      <c r="T272" s="9">
        <f t="shared" si="23"/>
        <v>40687.916666666664</v>
      </c>
      <c r="U272">
        <f t="shared" si="24"/>
        <v>2011</v>
      </c>
    </row>
    <row r="273" spans="1:21"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0"/>
        <v>1.0468</v>
      </c>
      <c r="P273">
        <f t="shared" si="21"/>
        <v>109.42160278745645</v>
      </c>
      <c r="Q273" t="s">
        <v>8309</v>
      </c>
      <c r="R273" t="s">
        <v>8314</v>
      </c>
      <c r="S273" s="9">
        <f t="shared" si="22"/>
        <v>41611.85024305556</v>
      </c>
      <c r="T273" s="9">
        <f t="shared" si="23"/>
        <v>41641.083333333336</v>
      </c>
      <c r="U273">
        <f t="shared" si="24"/>
        <v>2013</v>
      </c>
    </row>
    <row r="274" spans="1:21"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0"/>
        <v>1.7743366666666667</v>
      </c>
      <c r="P274">
        <f t="shared" si="21"/>
        <v>81.892461538461546</v>
      </c>
      <c r="Q274" t="s">
        <v>8309</v>
      </c>
      <c r="R274" t="s">
        <v>8314</v>
      </c>
      <c r="S274" s="9">
        <f t="shared" si="22"/>
        <v>40235.650358796294</v>
      </c>
      <c r="T274" s="9">
        <f t="shared" si="23"/>
        <v>40296.53402777778</v>
      </c>
      <c r="U274">
        <f t="shared" si="24"/>
        <v>2010</v>
      </c>
    </row>
    <row r="275" spans="1:21"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0"/>
        <v>1.077758</v>
      </c>
      <c r="P275">
        <f t="shared" si="21"/>
        <v>45.667711864406776</v>
      </c>
      <c r="Q275" t="s">
        <v>8309</v>
      </c>
      <c r="R275" t="s">
        <v>8314</v>
      </c>
      <c r="S275" s="9">
        <f t="shared" si="22"/>
        <v>40697.248449074075</v>
      </c>
      <c r="T275" s="9">
        <f t="shared" si="23"/>
        <v>40727.248449074075</v>
      </c>
      <c r="U275">
        <f t="shared" si="24"/>
        <v>2011</v>
      </c>
    </row>
    <row r="276" spans="1:21"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0"/>
        <v>1.56</v>
      </c>
      <c r="P276">
        <f t="shared" si="21"/>
        <v>55.221238938053098</v>
      </c>
      <c r="Q276" t="s">
        <v>8309</v>
      </c>
      <c r="R276" t="s">
        <v>8314</v>
      </c>
      <c r="S276" s="9">
        <f t="shared" si="22"/>
        <v>40969.662372685183</v>
      </c>
      <c r="T276" s="9">
        <f t="shared" si="23"/>
        <v>41004.040972222225</v>
      </c>
      <c r="U276">
        <f t="shared" si="24"/>
        <v>2012</v>
      </c>
    </row>
    <row r="277" spans="1:21"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0"/>
        <v>1.08395</v>
      </c>
      <c r="P277">
        <f t="shared" si="21"/>
        <v>65.298192771084331</v>
      </c>
      <c r="Q277" t="s">
        <v>8309</v>
      </c>
      <c r="R277" t="s">
        <v>8314</v>
      </c>
      <c r="S277" s="9">
        <f t="shared" si="22"/>
        <v>41192.782013888893</v>
      </c>
      <c r="T277" s="9">
        <f t="shared" si="23"/>
        <v>41222.823680555557</v>
      </c>
      <c r="U277">
        <f t="shared" si="24"/>
        <v>2012</v>
      </c>
    </row>
    <row r="278" spans="1:21"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0"/>
        <v>1.476</v>
      </c>
      <c r="P278">
        <f t="shared" si="21"/>
        <v>95.225806451612897</v>
      </c>
      <c r="Q278" t="s">
        <v>8309</v>
      </c>
      <c r="R278" t="s">
        <v>8314</v>
      </c>
      <c r="S278" s="9">
        <f t="shared" si="22"/>
        <v>40966.831874999996</v>
      </c>
      <c r="T278" s="9">
        <f t="shared" si="23"/>
        <v>41026.790208333332</v>
      </c>
      <c r="U278">
        <f t="shared" si="24"/>
        <v>2012</v>
      </c>
    </row>
    <row r="279" spans="1:21"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0"/>
        <v>1.1038153846153846</v>
      </c>
      <c r="P279">
        <f t="shared" si="21"/>
        <v>75.444794952681391</v>
      </c>
      <c r="Q279" t="s">
        <v>8309</v>
      </c>
      <c r="R279" t="s">
        <v>8314</v>
      </c>
      <c r="S279" s="9">
        <f t="shared" si="22"/>
        <v>42117.641423611116</v>
      </c>
      <c r="T279" s="9">
        <f t="shared" si="23"/>
        <v>42147.641423611116</v>
      </c>
      <c r="U279">
        <f t="shared" si="24"/>
        <v>2015</v>
      </c>
    </row>
    <row r="280" spans="1:21"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0"/>
        <v>1.5034814814814814</v>
      </c>
      <c r="P280">
        <f t="shared" si="21"/>
        <v>97.816867469879512</v>
      </c>
      <c r="Q280" t="s">
        <v>8309</v>
      </c>
      <c r="R280" t="s">
        <v>8314</v>
      </c>
      <c r="S280" s="9">
        <f t="shared" si="22"/>
        <v>41163.790960648148</v>
      </c>
      <c r="T280" s="9">
        <f t="shared" si="23"/>
        <v>41193.790960648148</v>
      </c>
      <c r="U280">
        <f t="shared" si="24"/>
        <v>2012</v>
      </c>
    </row>
    <row r="281" spans="1:21"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0"/>
        <v>1.5731829411764706</v>
      </c>
      <c r="P281">
        <f t="shared" si="21"/>
        <v>87.685606557377056</v>
      </c>
      <c r="Q281" t="s">
        <v>8309</v>
      </c>
      <c r="R281" t="s">
        <v>8314</v>
      </c>
      <c r="S281" s="9">
        <f t="shared" si="22"/>
        <v>42758.994166666671</v>
      </c>
      <c r="T281" s="9">
        <f t="shared" si="23"/>
        <v>42792.834027777775</v>
      </c>
      <c r="U281">
        <f t="shared" si="24"/>
        <v>2017</v>
      </c>
    </row>
    <row r="282" spans="1:21"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0"/>
        <v>1.5614399999999999</v>
      </c>
      <c r="P282">
        <f t="shared" si="21"/>
        <v>54.748948106591868</v>
      </c>
      <c r="Q282" t="s">
        <v>8309</v>
      </c>
      <c r="R282" t="s">
        <v>8314</v>
      </c>
      <c r="S282" s="9">
        <f t="shared" si="22"/>
        <v>41744.340682870366</v>
      </c>
      <c r="T282" s="9">
        <f t="shared" si="23"/>
        <v>41789.340682870366</v>
      </c>
      <c r="U282">
        <f t="shared" si="24"/>
        <v>2014</v>
      </c>
    </row>
    <row r="283" spans="1:21"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0"/>
        <v>1.2058763636363636</v>
      </c>
      <c r="P283">
        <f t="shared" si="21"/>
        <v>83.953417721518989</v>
      </c>
      <c r="Q283" t="s">
        <v>8309</v>
      </c>
      <c r="R283" t="s">
        <v>8314</v>
      </c>
      <c r="S283" s="9">
        <f t="shared" si="22"/>
        <v>39949.913344907407</v>
      </c>
      <c r="T283" s="9">
        <f t="shared" si="23"/>
        <v>40035.55972222222</v>
      </c>
      <c r="U283">
        <f t="shared" si="24"/>
        <v>2009</v>
      </c>
    </row>
    <row r="284" spans="1:21"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0"/>
        <v>1.0118888888888888</v>
      </c>
      <c r="P284">
        <f t="shared" si="21"/>
        <v>254.38547486033519</v>
      </c>
      <c r="Q284" t="s">
        <v>8309</v>
      </c>
      <c r="R284" t="s">
        <v>8314</v>
      </c>
      <c r="S284" s="9">
        <f t="shared" si="22"/>
        <v>40194.670046296298</v>
      </c>
      <c r="T284" s="9">
        <f t="shared" si="23"/>
        <v>40231.666666666664</v>
      </c>
      <c r="U284">
        <f t="shared" si="24"/>
        <v>2010</v>
      </c>
    </row>
    <row r="285" spans="1:21"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0"/>
        <v>1.142725</v>
      </c>
      <c r="P285">
        <f t="shared" si="21"/>
        <v>101.8269801980198</v>
      </c>
      <c r="Q285" t="s">
        <v>8309</v>
      </c>
      <c r="R285" t="s">
        <v>8314</v>
      </c>
      <c r="S285" s="9">
        <f t="shared" si="22"/>
        <v>40675.46</v>
      </c>
      <c r="T285" s="9">
        <f t="shared" si="23"/>
        <v>40694.957638888889</v>
      </c>
      <c r="U285">
        <f t="shared" si="24"/>
        <v>2011</v>
      </c>
    </row>
    <row r="286" spans="1:21"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0"/>
        <v>1.0462615</v>
      </c>
      <c r="P286">
        <f t="shared" si="21"/>
        <v>55.066394736842106</v>
      </c>
      <c r="Q286" t="s">
        <v>8309</v>
      </c>
      <c r="R286" t="s">
        <v>8314</v>
      </c>
      <c r="S286" s="9">
        <f t="shared" si="22"/>
        <v>40904.488194444442</v>
      </c>
      <c r="T286" s="9">
        <f t="shared" si="23"/>
        <v>40929.488194444442</v>
      </c>
      <c r="U286">
        <f t="shared" si="24"/>
        <v>2011</v>
      </c>
    </row>
    <row r="287" spans="1:21"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0"/>
        <v>2.2882507142857142</v>
      </c>
      <c r="P287">
        <f t="shared" si="21"/>
        <v>56.901438721136763</v>
      </c>
      <c r="Q287" t="s">
        <v>8309</v>
      </c>
      <c r="R287" t="s">
        <v>8314</v>
      </c>
      <c r="S287" s="9">
        <f t="shared" si="22"/>
        <v>41506.506111111114</v>
      </c>
      <c r="T287" s="9">
        <f t="shared" si="23"/>
        <v>41536.506111111114</v>
      </c>
      <c r="U287">
        <f t="shared" si="24"/>
        <v>2013</v>
      </c>
    </row>
    <row r="288" spans="1:21"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0"/>
        <v>1.0915333333333332</v>
      </c>
      <c r="P288">
        <f t="shared" si="21"/>
        <v>121.28148148148148</v>
      </c>
      <c r="Q288" t="s">
        <v>8309</v>
      </c>
      <c r="R288" t="s">
        <v>8314</v>
      </c>
      <c r="S288" s="9">
        <f t="shared" si="22"/>
        <v>41313.566249999996</v>
      </c>
      <c r="T288" s="9">
        <f t="shared" si="23"/>
        <v>41358.524583333332</v>
      </c>
      <c r="U288">
        <f t="shared" si="24"/>
        <v>2013</v>
      </c>
    </row>
    <row r="289" spans="1:21"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0"/>
        <v>1.7629999999999999</v>
      </c>
      <c r="P289">
        <f t="shared" si="21"/>
        <v>91.189655172413794</v>
      </c>
      <c r="Q289" t="s">
        <v>8309</v>
      </c>
      <c r="R289" t="s">
        <v>8314</v>
      </c>
      <c r="S289" s="9">
        <f t="shared" si="22"/>
        <v>41184.027986111112</v>
      </c>
      <c r="T289" s="9">
        <f t="shared" si="23"/>
        <v>41214.916666666664</v>
      </c>
      <c r="U289">
        <f t="shared" si="24"/>
        <v>2012</v>
      </c>
    </row>
    <row r="290" spans="1:21"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0"/>
        <v>1.0321061999999999</v>
      </c>
      <c r="P290">
        <f t="shared" si="21"/>
        <v>115.44812080536913</v>
      </c>
      <c r="Q290" t="s">
        <v>8309</v>
      </c>
      <c r="R290" t="s">
        <v>8314</v>
      </c>
      <c r="S290" s="9">
        <f t="shared" si="22"/>
        <v>41050.918900462959</v>
      </c>
      <c r="T290" s="9">
        <f t="shared" si="23"/>
        <v>41085.918900462959</v>
      </c>
      <c r="U290">
        <f t="shared" si="24"/>
        <v>2012</v>
      </c>
    </row>
    <row r="291" spans="1:21"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0"/>
        <v>1.0482</v>
      </c>
      <c r="P291">
        <f t="shared" si="21"/>
        <v>67.771551724137936</v>
      </c>
      <c r="Q291" t="s">
        <v>8309</v>
      </c>
      <c r="R291" t="s">
        <v>8314</v>
      </c>
      <c r="S291" s="9">
        <f t="shared" si="22"/>
        <v>41550.206412037034</v>
      </c>
      <c r="T291" s="9">
        <f t="shared" si="23"/>
        <v>41580.206412037034</v>
      </c>
      <c r="U291">
        <f t="shared" si="24"/>
        <v>2013</v>
      </c>
    </row>
    <row r="292" spans="1:21"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0"/>
        <v>1.0668444444444445</v>
      </c>
      <c r="P292">
        <f t="shared" si="21"/>
        <v>28.576190476190476</v>
      </c>
      <c r="Q292" t="s">
        <v>8309</v>
      </c>
      <c r="R292" t="s">
        <v>8314</v>
      </c>
      <c r="S292" s="9">
        <f t="shared" si="22"/>
        <v>40526.11917824074</v>
      </c>
      <c r="T292" s="9">
        <f t="shared" si="23"/>
        <v>40576.082638888889</v>
      </c>
      <c r="U292">
        <f t="shared" si="24"/>
        <v>2010</v>
      </c>
    </row>
    <row r="293" spans="1:21"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0"/>
        <v>1.2001999999999999</v>
      </c>
      <c r="P293">
        <f t="shared" si="21"/>
        <v>46.8828125</v>
      </c>
      <c r="Q293" t="s">
        <v>8309</v>
      </c>
      <c r="R293" t="s">
        <v>8314</v>
      </c>
      <c r="S293" s="9">
        <f t="shared" si="22"/>
        <v>41376.519050925926</v>
      </c>
      <c r="T293" s="9">
        <f t="shared" si="23"/>
        <v>41394.750694444447</v>
      </c>
      <c r="U293">
        <f t="shared" si="24"/>
        <v>2013</v>
      </c>
    </row>
    <row r="294" spans="1:21"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0"/>
        <v>1.0150693333333334</v>
      </c>
      <c r="P294">
        <f t="shared" si="21"/>
        <v>154.42231237322514</v>
      </c>
      <c r="Q294" t="s">
        <v>8309</v>
      </c>
      <c r="R294" t="s">
        <v>8314</v>
      </c>
      <c r="S294" s="9">
        <f t="shared" si="22"/>
        <v>40812.553229166668</v>
      </c>
      <c r="T294" s="9">
        <f t="shared" si="23"/>
        <v>40844.915972222225</v>
      </c>
      <c r="U294">
        <f t="shared" si="24"/>
        <v>2011</v>
      </c>
    </row>
    <row r="295" spans="1:21"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0"/>
        <v>1.0138461538461538</v>
      </c>
      <c r="P295">
        <f t="shared" si="21"/>
        <v>201.22137404580153</v>
      </c>
      <c r="Q295" t="s">
        <v>8309</v>
      </c>
      <c r="R295" t="s">
        <v>8314</v>
      </c>
      <c r="S295" s="9">
        <f t="shared" si="22"/>
        <v>41719.417986111112</v>
      </c>
      <c r="T295" s="9">
        <f t="shared" si="23"/>
        <v>41749.417986111112</v>
      </c>
      <c r="U295">
        <f t="shared" si="24"/>
        <v>2014</v>
      </c>
    </row>
    <row r="296" spans="1:21"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0"/>
        <v>1</v>
      </c>
      <c r="P296">
        <f t="shared" si="21"/>
        <v>100</v>
      </c>
      <c r="Q296" t="s">
        <v>8309</v>
      </c>
      <c r="R296" t="s">
        <v>8314</v>
      </c>
      <c r="S296" s="9">
        <f t="shared" si="22"/>
        <v>40342.834421296298</v>
      </c>
      <c r="T296" s="9">
        <f t="shared" si="23"/>
        <v>40378.416666666664</v>
      </c>
      <c r="U296">
        <f t="shared" si="24"/>
        <v>2010</v>
      </c>
    </row>
    <row r="297" spans="1:21"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0"/>
        <v>1.3310911999999999</v>
      </c>
      <c r="P297">
        <f t="shared" si="21"/>
        <v>100.08204511278196</v>
      </c>
      <c r="Q297" t="s">
        <v>8309</v>
      </c>
      <c r="R297" t="s">
        <v>8314</v>
      </c>
      <c r="S297" s="9">
        <f t="shared" si="22"/>
        <v>41518.754733796297</v>
      </c>
      <c r="T297" s="9">
        <f t="shared" si="23"/>
        <v>41578.75</v>
      </c>
      <c r="U297">
        <f t="shared" si="24"/>
        <v>2013</v>
      </c>
    </row>
    <row r="298" spans="1:21"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0"/>
        <v>1.187262</v>
      </c>
      <c r="P298">
        <f t="shared" si="21"/>
        <v>230.08953488372092</v>
      </c>
      <c r="Q298" t="s">
        <v>8309</v>
      </c>
      <c r="R298" t="s">
        <v>8314</v>
      </c>
      <c r="S298" s="9">
        <f t="shared" si="22"/>
        <v>41134.225497685184</v>
      </c>
      <c r="T298" s="9">
        <f t="shared" si="23"/>
        <v>41159.225497685184</v>
      </c>
      <c r="U298">
        <f t="shared" si="24"/>
        <v>2012</v>
      </c>
    </row>
    <row r="299" spans="1:21"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0"/>
        <v>1.0064</v>
      </c>
      <c r="P299">
        <f t="shared" si="21"/>
        <v>141.74647887323943</v>
      </c>
      <c r="Q299" t="s">
        <v>8309</v>
      </c>
      <c r="R299" t="s">
        <v>8314</v>
      </c>
      <c r="S299" s="9">
        <f t="shared" si="22"/>
        <v>42089.47802083334</v>
      </c>
      <c r="T299" s="9">
        <f t="shared" si="23"/>
        <v>42124.915972222225</v>
      </c>
      <c r="U299">
        <f t="shared" si="24"/>
        <v>2015</v>
      </c>
    </row>
    <row r="300" spans="1:21"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0"/>
        <v>1.089324126984127</v>
      </c>
      <c r="P300">
        <f t="shared" si="21"/>
        <v>56.344351395730705</v>
      </c>
      <c r="Q300" t="s">
        <v>8309</v>
      </c>
      <c r="R300" t="s">
        <v>8314</v>
      </c>
      <c r="S300" s="9">
        <f t="shared" si="22"/>
        <v>41709.213518518518</v>
      </c>
      <c r="T300" s="9">
        <f t="shared" si="23"/>
        <v>41768.625</v>
      </c>
      <c r="U300">
        <f t="shared" si="24"/>
        <v>2014</v>
      </c>
    </row>
    <row r="301" spans="1:21"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0"/>
        <v>1.789525</v>
      </c>
      <c r="P301">
        <f t="shared" si="21"/>
        <v>73.341188524590166</v>
      </c>
      <c r="Q301" t="s">
        <v>8309</v>
      </c>
      <c r="R301" t="s">
        <v>8314</v>
      </c>
      <c r="S301" s="9">
        <f t="shared" si="22"/>
        <v>40468.975231481483</v>
      </c>
      <c r="T301" s="9">
        <f t="shared" si="23"/>
        <v>40499.016898148147</v>
      </c>
      <c r="U301">
        <f t="shared" si="24"/>
        <v>2010</v>
      </c>
    </row>
    <row r="302" spans="1:21"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0"/>
        <v>1.0172264</v>
      </c>
      <c r="P302">
        <f t="shared" si="21"/>
        <v>85.337785234899329</v>
      </c>
      <c r="Q302" t="s">
        <v>8309</v>
      </c>
      <c r="R302" t="s">
        <v>8314</v>
      </c>
      <c r="S302" s="9">
        <f t="shared" si="22"/>
        <v>40626.709930555553</v>
      </c>
      <c r="T302" s="9">
        <f t="shared" si="23"/>
        <v>40657.709930555553</v>
      </c>
      <c r="U302">
        <f t="shared" si="24"/>
        <v>2011</v>
      </c>
    </row>
    <row r="303" spans="1:21"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0"/>
        <v>1.1873499999999999</v>
      </c>
      <c r="P303">
        <f t="shared" si="21"/>
        <v>61.496215139442228</v>
      </c>
      <c r="Q303" t="s">
        <v>8309</v>
      </c>
      <c r="R303" t="s">
        <v>8314</v>
      </c>
      <c r="S303" s="9">
        <f t="shared" si="22"/>
        <v>41312.487673611111</v>
      </c>
      <c r="T303" s="9">
        <f t="shared" si="23"/>
        <v>41352.446006944447</v>
      </c>
      <c r="U303">
        <f t="shared" si="24"/>
        <v>2013</v>
      </c>
    </row>
    <row r="304" spans="1:21"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0"/>
        <v>1.0045999999999999</v>
      </c>
      <c r="P304">
        <f t="shared" si="21"/>
        <v>93.018518518518519</v>
      </c>
      <c r="Q304" t="s">
        <v>8309</v>
      </c>
      <c r="R304" t="s">
        <v>8314</v>
      </c>
      <c r="S304" s="9">
        <f t="shared" si="22"/>
        <v>40933.606921296298</v>
      </c>
      <c r="T304" s="9">
        <f t="shared" si="23"/>
        <v>40963.606921296298</v>
      </c>
      <c r="U304">
        <f t="shared" si="24"/>
        <v>2012</v>
      </c>
    </row>
    <row r="305" spans="1:21"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0"/>
        <v>1.3746666666666667</v>
      </c>
      <c r="P305">
        <f t="shared" si="21"/>
        <v>50.292682926829265</v>
      </c>
      <c r="Q305" t="s">
        <v>8309</v>
      </c>
      <c r="R305" t="s">
        <v>8314</v>
      </c>
      <c r="S305" s="9">
        <f t="shared" si="22"/>
        <v>41031.821134259262</v>
      </c>
      <c r="T305" s="9">
        <f t="shared" si="23"/>
        <v>41061.821134259262</v>
      </c>
      <c r="U305">
        <f t="shared" si="24"/>
        <v>2012</v>
      </c>
    </row>
    <row r="306" spans="1:21"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0"/>
        <v>2.3164705882352941</v>
      </c>
      <c r="P306">
        <f t="shared" si="21"/>
        <v>106.43243243243244</v>
      </c>
      <c r="Q306" t="s">
        <v>8309</v>
      </c>
      <c r="R306" t="s">
        <v>8314</v>
      </c>
      <c r="S306" s="9">
        <f t="shared" si="22"/>
        <v>41113.844872685186</v>
      </c>
      <c r="T306" s="9">
        <f t="shared" si="23"/>
        <v>41152.833333333336</v>
      </c>
      <c r="U306">
        <f t="shared" si="24"/>
        <v>2012</v>
      </c>
    </row>
    <row r="307" spans="1:21"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0"/>
        <v>1.3033333333333332</v>
      </c>
      <c r="P307">
        <f t="shared" si="21"/>
        <v>51.719576719576722</v>
      </c>
      <c r="Q307" t="s">
        <v>8309</v>
      </c>
      <c r="R307" t="s">
        <v>8314</v>
      </c>
      <c r="S307" s="9">
        <f t="shared" si="22"/>
        <v>40948.380196759259</v>
      </c>
      <c r="T307" s="9">
        <f t="shared" si="23"/>
        <v>40978.380196759259</v>
      </c>
      <c r="U307">
        <f t="shared" si="24"/>
        <v>2012</v>
      </c>
    </row>
    <row r="308" spans="1:21"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0"/>
        <v>2.9289999999999998</v>
      </c>
      <c r="P308">
        <f t="shared" si="21"/>
        <v>36.612499999999997</v>
      </c>
      <c r="Q308" t="s">
        <v>8309</v>
      </c>
      <c r="R308" t="s">
        <v>8314</v>
      </c>
      <c r="S308" s="9">
        <f t="shared" si="22"/>
        <v>41333.587187500001</v>
      </c>
      <c r="T308" s="9">
        <f t="shared" si="23"/>
        <v>41353.545520833337</v>
      </c>
      <c r="U308">
        <f t="shared" si="24"/>
        <v>2013</v>
      </c>
    </row>
    <row r="309" spans="1:2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0"/>
        <v>1.1131818181818183</v>
      </c>
      <c r="P309">
        <f t="shared" si="21"/>
        <v>42.517361111111114</v>
      </c>
      <c r="Q309" t="s">
        <v>8309</v>
      </c>
      <c r="R309" t="s">
        <v>8314</v>
      </c>
      <c r="S309" s="9">
        <f t="shared" si="22"/>
        <v>41282.694456018515</v>
      </c>
      <c r="T309" s="9">
        <f t="shared" si="23"/>
        <v>41312.694456018515</v>
      </c>
      <c r="U309">
        <f t="shared" si="24"/>
        <v>2013</v>
      </c>
    </row>
    <row r="310" spans="1:21"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0"/>
        <v>1.0556666666666668</v>
      </c>
      <c r="P310">
        <f t="shared" si="21"/>
        <v>62.712871287128714</v>
      </c>
      <c r="Q310" t="s">
        <v>8309</v>
      </c>
      <c r="R310" t="s">
        <v>8314</v>
      </c>
      <c r="S310" s="9">
        <f t="shared" si="22"/>
        <v>40567.444560185184</v>
      </c>
      <c r="T310" s="9">
        <f t="shared" si="23"/>
        <v>40612.444560185184</v>
      </c>
      <c r="U310">
        <f t="shared" si="24"/>
        <v>2011</v>
      </c>
    </row>
    <row r="311" spans="1:21"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0"/>
        <v>1.1894444444444445</v>
      </c>
      <c r="P311">
        <f t="shared" si="21"/>
        <v>89.957983193277315</v>
      </c>
      <c r="Q311" t="s">
        <v>8309</v>
      </c>
      <c r="R311" t="s">
        <v>8314</v>
      </c>
      <c r="S311" s="9">
        <f t="shared" si="22"/>
        <v>41134.501550925925</v>
      </c>
      <c r="T311" s="9">
        <f t="shared" si="23"/>
        <v>41155.501550925925</v>
      </c>
      <c r="U311">
        <f t="shared" si="24"/>
        <v>2012</v>
      </c>
    </row>
    <row r="312" spans="1:21"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0"/>
        <v>1.04129</v>
      </c>
      <c r="P312">
        <f t="shared" si="21"/>
        <v>28.924722222222222</v>
      </c>
      <c r="Q312" t="s">
        <v>8309</v>
      </c>
      <c r="R312" t="s">
        <v>8314</v>
      </c>
      <c r="S312" s="9">
        <f t="shared" si="22"/>
        <v>40820.933136574073</v>
      </c>
      <c r="T312" s="9">
        <f t="shared" si="23"/>
        <v>40835.833333333336</v>
      </c>
      <c r="U312">
        <f t="shared" si="24"/>
        <v>2011</v>
      </c>
    </row>
    <row r="313" spans="1:21"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0"/>
        <v>1.0410165</v>
      </c>
      <c r="P313">
        <f t="shared" si="21"/>
        <v>138.8022</v>
      </c>
      <c r="Q313" t="s">
        <v>8309</v>
      </c>
      <c r="R313" t="s">
        <v>8314</v>
      </c>
      <c r="S313" s="9">
        <f t="shared" si="22"/>
        <v>40867.969814814816</v>
      </c>
      <c r="T313" s="9">
        <f t="shared" si="23"/>
        <v>40909.082638888889</v>
      </c>
      <c r="U313">
        <f t="shared" si="24"/>
        <v>2011</v>
      </c>
    </row>
    <row r="314" spans="1:21"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0"/>
        <v>1.1187499999999999</v>
      </c>
      <c r="P314">
        <f t="shared" si="21"/>
        <v>61.301369863013697</v>
      </c>
      <c r="Q314" t="s">
        <v>8309</v>
      </c>
      <c r="R314" t="s">
        <v>8314</v>
      </c>
      <c r="S314" s="9">
        <f t="shared" si="22"/>
        <v>41348.627685185187</v>
      </c>
      <c r="T314" s="9">
        <f t="shared" si="23"/>
        <v>41378.627685185187</v>
      </c>
      <c r="U314">
        <f t="shared" si="24"/>
        <v>2013</v>
      </c>
    </row>
    <row r="315" spans="1:21"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0"/>
        <v>1.0473529411764706</v>
      </c>
      <c r="P315">
        <f t="shared" si="21"/>
        <v>80.202702702702709</v>
      </c>
      <c r="Q315" t="s">
        <v>8309</v>
      </c>
      <c r="R315" t="s">
        <v>8314</v>
      </c>
      <c r="S315" s="9">
        <f t="shared" si="22"/>
        <v>40356.977939814817</v>
      </c>
      <c r="T315" s="9">
        <f t="shared" si="23"/>
        <v>40401.415972222225</v>
      </c>
      <c r="U315">
        <f t="shared" si="24"/>
        <v>2010</v>
      </c>
    </row>
    <row r="316" spans="1:21"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0"/>
        <v>3.8515000000000001</v>
      </c>
      <c r="P316">
        <f t="shared" si="21"/>
        <v>32.095833333333331</v>
      </c>
      <c r="Q316" t="s">
        <v>8309</v>
      </c>
      <c r="R316" t="s">
        <v>8314</v>
      </c>
      <c r="S316" s="9">
        <f t="shared" si="22"/>
        <v>41304.583194444444</v>
      </c>
      <c r="T316" s="9">
        <f t="shared" si="23"/>
        <v>41334.583194444444</v>
      </c>
      <c r="U316">
        <f t="shared" si="24"/>
        <v>2013</v>
      </c>
    </row>
    <row r="317" spans="1:21"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0"/>
        <v>1.01248</v>
      </c>
      <c r="P317">
        <f t="shared" si="21"/>
        <v>200.88888888888889</v>
      </c>
      <c r="Q317" t="s">
        <v>8309</v>
      </c>
      <c r="R317" t="s">
        <v>8314</v>
      </c>
      <c r="S317" s="9">
        <f t="shared" si="22"/>
        <v>41113.52238425926</v>
      </c>
      <c r="T317" s="9">
        <f t="shared" si="23"/>
        <v>41143.52238425926</v>
      </c>
      <c r="U317">
        <f t="shared" si="24"/>
        <v>2012</v>
      </c>
    </row>
    <row r="318" spans="1:21"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0"/>
        <v>1.1377333333333333</v>
      </c>
      <c r="P318">
        <f t="shared" si="21"/>
        <v>108.01265822784811</v>
      </c>
      <c r="Q318" t="s">
        <v>8309</v>
      </c>
      <c r="R318" t="s">
        <v>8314</v>
      </c>
      <c r="S318" s="9">
        <f t="shared" si="22"/>
        <v>41950.673576388886</v>
      </c>
      <c r="T318" s="9">
        <f t="shared" si="23"/>
        <v>41983.957638888889</v>
      </c>
      <c r="U318">
        <f t="shared" si="24"/>
        <v>2014</v>
      </c>
    </row>
    <row r="319" spans="1:21"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0"/>
        <v>1.0080333333333333</v>
      </c>
      <c r="P319">
        <f t="shared" si="21"/>
        <v>95.699367088607602</v>
      </c>
      <c r="Q319" t="s">
        <v>8309</v>
      </c>
      <c r="R319" t="s">
        <v>8314</v>
      </c>
      <c r="S319" s="9">
        <f t="shared" si="22"/>
        <v>41589.426886574074</v>
      </c>
      <c r="T319" s="9">
        <f t="shared" si="23"/>
        <v>41619.426886574074</v>
      </c>
      <c r="U319">
        <f t="shared" si="24"/>
        <v>2013</v>
      </c>
    </row>
    <row r="320" spans="1:21"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0"/>
        <v>2.8332000000000002</v>
      </c>
      <c r="P320">
        <f t="shared" si="21"/>
        <v>49.880281690140848</v>
      </c>
      <c r="Q320" t="s">
        <v>8309</v>
      </c>
      <c r="R320" t="s">
        <v>8314</v>
      </c>
      <c r="S320" s="9">
        <f t="shared" si="22"/>
        <v>41329.788784722223</v>
      </c>
      <c r="T320" s="9">
        <f t="shared" si="23"/>
        <v>41359.747118055559</v>
      </c>
      <c r="U320">
        <f t="shared" si="24"/>
        <v>2013</v>
      </c>
    </row>
    <row r="321" spans="1:21"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0"/>
        <v>1.1268</v>
      </c>
      <c r="P321">
        <f t="shared" si="21"/>
        <v>110.47058823529412</v>
      </c>
      <c r="Q321" t="s">
        <v>8309</v>
      </c>
      <c r="R321" t="s">
        <v>8314</v>
      </c>
      <c r="S321" s="9">
        <f t="shared" si="22"/>
        <v>40123.58829861111</v>
      </c>
      <c r="T321" s="9">
        <f t="shared" si="23"/>
        <v>40211.082638888889</v>
      </c>
      <c r="U321">
        <f t="shared" si="24"/>
        <v>2009</v>
      </c>
    </row>
    <row r="322" spans="1:21"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si="20"/>
        <v>1.0658000000000001</v>
      </c>
      <c r="P322">
        <f t="shared" si="21"/>
        <v>134.91139240506328</v>
      </c>
      <c r="Q322" t="s">
        <v>8309</v>
      </c>
      <c r="R322" t="s">
        <v>8314</v>
      </c>
      <c r="S322" s="9">
        <f t="shared" si="22"/>
        <v>42331.301307870366</v>
      </c>
      <c r="T322" s="9">
        <f t="shared" si="23"/>
        <v>42360.708333333328</v>
      </c>
      <c r="U322">
        <f t="shared" si="24"/>
        <v>2015</v>
      </c>
    </row>
    <row r="323" spans="1:21"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ref="O323:O386" si="25">E323/D323</f>
        <v>1.0266285714285714</v>
      </c>
      <c r="P323">
        <f t="shared" ref="P323:P386" si="26">E323/L323</f>
        <v>106.62314540059347</v>
      </c>
      <c r="Q323" t="s">
        <v>8309</v>
      </c>
      <c r="R323" t="s">
        <v>8314</v>
      </c>
      <c r="S323" s="9">
        <f t="shared" ref="S323:S386" si="27">((J323/60)/60)/24+DATE(1970,1,1)+(-6/24)</f>
        <v>42647.196597222224</v>
      </c>
      <c r="T323" s="9">
        <f t="shared" ref="T323:T386" si="28">((I323/60)/60)/24+DATE(1970,1,1)+(-6/24)</f>
        <v>42682.238263888896</v>
      </c>
      <c r="U323">
        <f t="shared" ref="U323:U386" si="29">YEAR(S323)</f>
        <v>2016</v>
      </c>
    </row>
    <row r="324" spans="1:21"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25"/>
        <v>1.0791200000000001</v>
      </c>
      <c r="P324">
        <f t="shared" si="26"/>
        <v>145.04301075268816</v>
      </c>
      <c r="Q324" t="s">
        <v>8309</v>
      </c>
      <c r="R324" t="s">
        <v>8314</v>
      </c>
      <c r="S324" s="9">
        <f t="shared" si="27"/>
        <v>42473.32</v>
      </c>
      <c r="T324" s="9">
        <f t="shared" si="28"/>
        <v>42503.32</v>
      </c>
      <c r="U324">
        <f t="shared" si="29"/>
        <v>2016</v>
      </c>
    </row>
    <row r="325" spans="1:21"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25"/>
        <v>1.2307407407407407</v>
      </c>
      <c r="P325">
        <f t="shared" si="26"/>
        <v>114.58620689655173</v>
      </c>
      <c r="Q325" t="s">
        <v>8309</v>
      </c>
      <c r="R325" t="s">
        <v>8314</v>
      </c>
      <c r="S325" s="9">
        <f t="shared" si="27"/>
        <v>42697.07136574074</v>
      </c>
      <c r="T325" s="9">
        <f t="shared" si="28"/>
        <v>42725.082638888889</v>
      </c>
      <c r="U325">
        <f t="shared" si="29"/>
        <v>2016</v>
      </c>
    </row>
    <row r="326" spans="1:21"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25"/>
        <v>1.016</v>
      </c>
      <c r="P326">
        <f t="shared" si="26"/>
        <v>105.3170731707317</v>
      </c>
      <c r="Q326" t="s">
        <v>8309</v>
      </c>
      <c r="R326" t="s">
        <v>8314</v>
      </c>
      <c r="S326" s="9">
        <f t="shared" si="27"/>
        <v>42184.376250000001</v>
      </c>
      <c r="T326" s="9">
        <f t="shared" si="28"/>
        <v>42217.376250000001</v>
      </c>
      <c r="U326">
        <f t="shared" si="29"/>
        <v>2015</v>
      </c>
    </row>
    <row r="327" spans="1:21"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25"/>
        <v>1.04396</v>
      </c>
      <c r="P327">
        <f t="shared" si="26"/>
        <v>70.921195652173907</v>
      </c>
      <c r="Q327" t="s">
        <v>8309</v>
      </c>
      <c r="R327" t="s">
        <v>8314</v>
      </c>
      <c r="S327" s="9">
        <f t="shared" si="27"/>
        <v>42688.937881944439</v>
      </c>
      <c r="T327" s="9">
        <f t="shared" si="28"/>
        <v>42723.937881944439</v>
      </c>
      <c r="U327">
        <f t="shared" si="29"/>
        <v>2016</v>
      </c>
    </row>
    <row r="328" spans="1:21"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25"/>
        <v>1.1292973333333334</v>
      </c>
      <c r="P328">
        <f t="shared" si="26"/>
        <v>147.17167680278018</v>
      </c>
      <c r="Q328" t="s">
        <v>8309</v>
      </c>
      <c r="R328" t="s">
        <v>8314</v>
      </c>
      <c r="S328" s="9">
        <f t="shared" si="27"/>
        <v>42775.064884259264</v>
      </c>
      <c r="T328" s="9">
        <f t="shared" si="28"/>
        <v>42808.706250000003</v>
      </c>
      <c r="U328">
        <f t="shared" si="29"/>
        <v>2017</v>
      </c>
    </row>
    <row r="329" spans="1:21"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25"/>
        <v>1.3640000000000001</v>
      </c>
      <c r="P329">
        <f t="shared" si="26"/>
        <v>160.47058823529412</v>
      </c>
      <c r="Q329" t="s">
        <v>8309</v>
      </c>
      <c r="R329" t="s">
        <v>8314</v>
      </c>
      <c r="S329" s="9">
        <f t="shared" si="27"/>
        <v>42057.985289351855</v>
      </c>
      <c r="T329" s="9">
        <f t="shared" si="28"/>
        <v>42085.083333333328</v>
      </c>
      <c r="U329">
        <f t="shared" si="29"/>
        <v>2015</v>
      </c>
    </row>
    <row r="330" spans="1:21"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25"/>
        <v>1.036144</v>
      </c>
      <c r="P330">
        <f t="shared" si="26"/>
        <v>156.04578313253012</v>
      </c>
      <c r="Q330" t="s">
        <v>8309</v>
      </c>
      <c r="R330" t="s">
        <v>8314</v>
      </c>
      <c r="S330" s="9">
        <f t="shared" si="27"/>
        <v>42278.696620370371</v>
      </c>
      <c r="T330" s="9">
        <f t="shared" si="28"/>
        <v>42308.916666666672</v>
      </c>
      <c r="U330">
        <f t="shared" si="29"/>
        <v>2015</v>
      </c>
    </row>
    <row r="331" spans="1:21"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25"/>
        <v>1.0549999999999999</v>
      </c>
      <c r="P331">
        <f t="shared" si="26"/>
        <v>63.17365269461078</v>
      </c>
      <c r="Q331" t="s">
        <v>8309</v>
      </c>
      <c r="R331" t="s">
        <v>8314</v>
      </c>
      <c r="S331" s="9">
        <f t="shared" si="27"/>
        <v>42291.21674768519</v>
      </c>
      <c r="T331" s="9">
        <f t="shared" si="28"/>
        <v>42314.916666666672</v>
      </c>
      <c r="U331">
        <f t="shared" si="29"/>
        <v>2015</v>
      </c>
    </row>
    <row r="332" spans="1:21"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25"/>
        <v>1.0182857142857142</v>
      </c>
      <c r="P332">
        <f t="shared" si="26"/>
        <v>104.82352941176471</v>
      </c>
      <c r="Q332" t="s">
        <v>8309</v>
      </c>
      <c r="R332" t="s">
        <v>8314</v>
      </c>
      <c r="S332" s="9">
        <f t="shared" si="27"/>
        <v>41379.265775462962</v>
      </c>
      <c r="T332" s="9">
        <f t="shared" si="28"/>
        <v>41410.915972222225</v>
      </c>
      <c r="U332">
        <f t="shared" si="29"/>
        <v>2013</v>
      </c>
    </row>
    <row r="333" spans="1:21"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25"/>
        <v>1.0660499999999999</v>
      </c>
      <c r="P333">
        <f t="shared" si="26"/>
        <v>97.356164383561648</v>
      </c>
      <c r="Q333" t="s">
        <v>8309</v>
      </c>
      <c r="R333" t="s">
        <v>8314</v>
      </c>
      <c r="S333" s="9">
        <f t="shared" si="27"/>
        <v>42507.331412037034</v>
      </c>
      <c r="T333" s="9">
        <f t="shared" si="28"/>
        <v>42538.331412037034</v>
      </c>
      <c r="U333">
        <f t="shared" si="29"/>
        <v>2016</v>
      </c>
    </row>
    <row r="334" spans="1:21"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25"/>
        <v>1.13015</v>
      </c>
      <c r="P334">
        <f t="shared" si="26"/>
        <v>203.63063063063063</v>
      </c>
      <c r="Q334" t="s">
        <v>8309</v>
      </c>
      <c r="R334" t="s">
        <v>8314</v>
      </c>
      <c r="S334" s="9">
        <f t="shared" si="27"/>
        <v>42263.430289351847</v>
      </c>
      <c r="T334" s="9">
        <f t="shared" si="28"/>
        <v>42305.083333333328</v>
      </c>
      <c r="U334">
        <f t="shared" si="29"/>
        <v>2015</v>
      </c>
    </row>
    <row r="335" spans="1:21"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25"/>
        <v>1.252275</v>
      </c>
      <c r="P335">
        <f t="shared" si="26"/>
        <v>188.31203007518798</v>
      </c>
      <c r="Q335" t="s">
        <v>8309</v>
      </c>
      <c r="R335" t="s">
        <v>8314</v>
      </c>
      <c r="S335" s="9">
        <f t="shared" si="27"/>
        <v>42437.386469907404</v>
      </c>
      <c r="T335" s="9">
        <f t="shared" si="28"/>
        <v>42467.34480324074</v>
      </c>
      <c r="U335">
        <f t="shared" si="29"/>
        <v>2016</v>
      </c>
    </row>
    <row r="336" spans="1:21"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25"/>
        <v>1.0119</v>
      </c>
      <c r="P336">
        <f t="shared" si="26"/>
        <v>146.65217391304347</v>
      </c>
      <c r="Q336" t="s">
        <v>8309</v>
      </c>
      <c r="R336" t="s">
        <v>8314</v>
      </c>
      <c r="S336" s="9">
        <f t="shared" si="27"/>
        <v>42101.432372685187</v>
      </c>
      <c r="T336" s="9">
        <f t="shared" si="28"/>
        <v>42139.541666666672</v>
      </c>
      <c r="U336">
        <f t="shared" si="29"/>
        <v>2015</v>
      </c>
    </row>
    <row r="337" spans="1:21"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25"/>
        <v>1.0276470588235294</v>
      </c>
      <c r="P337">
        <f t="shared" si="26"/>
        <v>109.1875</v>
      </c>
      <c r="Q337" t="s">
        <v>8309</v>
      </c>
      <c r="R337" t="s">
        <v>8314</v>
      </c>
      <c r="S337" s="9">
        <f t="shared" si="27"/>
        <v>42101.487442129626</v>
      </c>
      <c r="T337" s="9">
        <f t="shared" si="28"/>
        <v>42132.666666666672</v>
      </c>
      <c r="U337">
        <f t="shared" si="29"/>
        <v>2015</v>
      </c>
    </row>
    <row r="338" spans="1:21"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25"/>
        <v>1.1683911999999999</v>
      </c>
      <c r="P338">
        <f t="shared" si="26"/>
        <v>59.249046653144013</v>
      </c>
      <c r="Q338" t="s">
        <v>8309</v>
      </c>
      <c r="R338" t="s">
        <v>8314</v>
      </c>
      <c r="S338" s="9">
        <f t="shared" si="27"/>
        <v>42291.346273148149</v>
      </c>
      <c r="T338" s="9">
        <f t="shared" si="28"/>
        <v>42321.387939814813</v>
      </c>
      <c r="U338">
        <f t="shared" si="29"/>
        <v>2015</v>
      </c>
    </row>
    <row r="339" spans="1:21"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25"/>
        <v>1.0116833333333335</v>
      </c>
      <c r="P339">
        <f t="shared" si="26"/>
        <v>97.904838709677421</v>
      </c>
      <c r="Q339" t="s">
        <v>8309</v>
      </c>
      <c r="R339" t="s">
        <v>8314</v>
      </c>
      <c r="S339" s="9">
        <f t="shared" si="27"/>
        <v>42046.878564814819</v>
      </c>
      <c r="T339" s="9">
        <f t="shared" si="28"/>
        <v>42076.836898148147</v>
      </c>
      <c r="U339">
        <f t="shared" si="29"/>
        <v>2015</v>
      </c>
    </row>
    <row r="340" spans="1:21"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25"/>
        <v>1.1013360000000001</v>
      </c>
      <c r="P340">
        <f t="shared" si="26"/>
        <v>70.000169491525426</v>
      </c>
      <c r="Q340" t="s">
        <v>8309</v>
      </c>
      <c r="R340" t="s">
        <v>8314</v>
      </c>
      <c r="S340" s="9">
        <f t="shared" si="27"/>
        <v>42559.505671296298</v>
      </c>
      <c r="T340" s="9">
        <f t="shared" si="28"/>
        <v>42615.791666666672</v>
      </c>
      <c r="U340">
        <f t="shared" si="29"/>
        <v>2016</v>
      </c>
    </row>
    <row r="341" spans="1:21"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25"/>
        <v>1.0808333333333333</v>
      </c>
      <c r="P341">
        <f t="shared" si="26"/>
        <v>72.865168539325836</v>
      </c>
      <c r="Q341" t="s">
        <v>8309</v>
      </c>
      <c r="R341" t="s">
        <v>8314</v>
      </c>
      <c r="S341" s="9">
        <f t="shared" si="27"/>
        <v>42093.510046296295</v>
      </c>
      <c r="T341" s="9">
        <f t="shared" si="28"/>
        <v>42123.510046296295</v>
      </c>
      <c r="U341">
        <f t="shared" si="29"/>
        <v>2015</v>
      </c>
    </row>
    <row r="342" spans="1:21"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25"/>
        <v>1.2502285714285715</v>
      </c>
      <c r="P342">
        <f t="shared" si="26"/>
        <v>146.34782608695653</v>
      </c>
      <c r="Q342" t="s">
        <v>8309</v>
      </c>
      <c r="R342" t="s">
        <v>8314</v>
      </c>
      <c r="S342" s="9">
        <f t="shared" si="27"/>
        <v>42772.419062500005</v>
      </c>
      <c r="T342" s="9">
        <f t="shared" si="28"/>
        <v>42802.625</v>
      </c>
      <c r="U342">
        <f t="shared" si="29"/>
        <v>2017</v>
      </c>
    </row>
    <row r="343" spans="1:21"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25"/>
        <v>1.0671428571428572</v>
      </c>
      <c r="P343">
        <f t="shared" si="26"/>
        <v>67.909090909090907</v>
      </c>
      <c r="Q343" t="s">
        <v>8309</v>
      </c>
      <c r="R343" t="s">
        <v>8314</v>
      </c>
      <c r="S343" s="9">
        <f t="shared" si="27"/>
        <v>41894.629606481481</v>
      </c>
      <c r="T343" s="9">
        <f t="shared" si="28"/>
        <v>41912.915972222225</v>
      </c>
      <c r="U343">
        <f t="shared" si="29"/>
        <v>2014</v>
      </c>
    </row>
    <row r="344" spans="1:21"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25"/>
        <v>1.0036639999999999</v>
      </c>
      <c r="P344">
        <f t="shared" si="26"/>
        <v>169.85083076923075</v>
      </c>
      <c r="Q344" t="s">
        <v>8309</v>
      </c>
      <c r="R344" t="s">
        <v>8314</v>
      </c>
      <c r="S344" s="9">
        <f t="shared" si="27"/>
        <v>42459.530844907407</v>
      </c>
      <c r="T344" s="9">
        <f t="shared" si="28"/>
        <v>42489.530844907407</v>
      </c>
      <c r="U344">
        <f t="shared" si="29"/>
        <v>2016</v>
      </c>
    </row>
    <row r="345" spans="1:21"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25"/>
        <v>1.0202863333333334</v>
      </c>
      <c r="P345">
        <f t="shared" si="26"/>
        <v>58.413339694656486</v>
      </c>
      <c r="Q345" t="s">
        <v>8309</v>
      </c>
      <c r="R345" t="s">
        <v>8314</v>
      </c>
      <c r="S345" s="9">
        <f t="shared" si="27"/>
        <v>41926.48778935185</v>
      </c>
      <c r="T345" s="9">
        <f t="shared" si="28"/>
        <v>41956.875</v>
      </c>
      <c r="U345">
        <f t="shared" si="29"/>
        <v>2014</v>
      </c>
    </row>
    <row r="346" spans="1:21"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25"/>
        <v>1.0208358208955224</v>
      </c>
      <c r="P346">
        <f t="shared" si="26"/>
        <v>119.99298245614035</v>
      </c>
      <c r="Q346" t="s">
        <v>8309</v>
      </c>
      <c r="R346" t="s">
        <v>8314</v>
      </c>
      <c r="S346" s="9">
        <f t="shared" si="27"/>
        <v>42111.720995370371</v>
      </c>
      <c r="T346" s="9">
        <f t="shared" si="28"/>
        <v>42155.847222222219</v>
      </c>
      <c r="U346">
        <f t="shared" si="29"/>
        <v>2015</v>
      </c>
    </row>
    <row r="347" spans="1:21"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25"/>
        <v>1.2327586206896552</v>
      </c>
      <c r="P347">
        <f t="shared" si="26"/>
        <v>99.860335195530723</v>
      </c>
      <c r="Q347" t="s">
        <v>8309</v>
      </c>
      <c r="R347" t="s">
        <v>8314</v>
      </c>
      <c r="S347" s="9">
        <f t="shared" si="27"/>
        <v>42114.694328703699</v>
      </c>
      <c r="T347" s="9">
        <f t="shared" si="28"/>
        <v>42144.694328703699</v>
      </c>
      <c r="U347">
        <f t="shared" si="29"/>
        <v>2015</v>
      </c>
    </row>
    <row r="348" spans="1:21"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25"/>
        <v>1.7028880000000002</v>
      </c>
      <c r="P348">
        <f t="shared" si="26"/>
        <v>90.579148936170213</v>
      </c>
      <c r="Q348" t="s">
        <v>8309</v>
      </c>
      <c r="R348" t="s">
        <v>8314</v>
      </c>
      <c r="S348" s="9">
        <f t="shared" si="27"/>
        <v>42261.250243055561</v>
      </c>
      <c r="T348" s="9">
        <f t="shared" si="28"/>
        <v>42291.250243055561</v>
      </c>
      <c r="U348">
        <f t="shared" si="29"/>
        <v>2015</v>
      </c>
    </row>
    <row r="349" spans="1:21"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25"/>
        <v>1.1159049999999999</v>
      </c>
      <c r="P349">
        <f t="shared" si="26"/>
        <v>117.77361477572559</v>
      </c>
      <c r="Q349" t="s">
        <v>8309</v>
      </c>
      <c r="R349" t="s">
        <v>8314</v>
      </c>
      <c r="S349" s="9">
        <f t="shared" si="27"/>
        <v>42292.245474537034</v>
      </c>
      <c r="T349" s="9">
        <f t="shared" si="28"/>
        <v>42322.287141203706</v>
      </c>
      <c r="U349">
        <f t="shared" si="29"/>
        <v>2015</v>
      </c>
    </row>
    <row r="350" spans="1:21"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25"/>
        <v>1.03</v>
      </c>
      <c r="P350">
        <f t="shared" si="26"/>
        <v>86.554621848739501</v>
      </c>
      <c r="Q350" t="s">
        <v>8309</v>
      </c>
      <c r="R350" t="s">
        <v>8314</v>
      </c>
      <c r="S350" s="9">
        <f t="shared" si="27"/>
        <v>42207.33699074074</v>
      </c>
      <c r="T350" s="9">
        <f t="shared" si="28"/>
        <v>42237.33699074074</v>
      </c>
      <c r="U350">
        <f t="shared" si="29"/>
        <v>2015</v>
      </c>
    </row>
    <row r="351" spans="1:21"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25"/>
        <v>1.0663570159857905</v>
      </c>
      <c r="P351">
        <f t="shared" si="26"/>
        <v>71.899281437125751</v>
      </c>
      <c r="Q351" t="s">
        <v>8309</v>
      </c>
      <c r="R351" t="s">
        <v>8314</v>
      </c>
      <c r="S351" s="9">
        <f t="shared" si="27"/>
        <v>42760.248935185184</v>
      </c>
      <c r="T351" s="9">
        <f t="shared" si="28"/>
        <v>42790.248935185184</v>
      </c>
      <c r="U351">
        <f t="shared" si="29"/>
        <v>2017</v>
      </c>
    </row>
    <row r="352" spans="1:21"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25"/>
        <v>1.1476</v>
      </c>
      <c r="P352">
        <f t="shared" si="26"/>
        <v>129.81900452488688</v>
      </c>
      <c r="Q352" t="s">
        <v>8309</v>
      </c>
      <c r="R352" t="s">
        <v>8314</v>
      </c>
      <c r="S352" s="9">
        <f t="shared" si="27"/>
        <v>42585.816076388888</v>
      </c>
      <c r="T352" s="9">
        <f t="shared" si="28"/>
        <v>42623.915972222225</v>
      </c>
      <c r="U352">
        <f t="shared" si="29"/>
        <v>2016</v>
      </c>
    </row>
    <row r="353" spans="1:21"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25"/>
        <v>1.2734117647058822</v>
      </c>
      <c r="P353">
        <f t="shared" si="26"/>
        <v>44.912863070539416</v>
      </c>
      <c r="Q353" t="s">
        <v>8309</v>
      </c>
      <c r="R353" t="s">
        <v>8314</v>
      </c>
      <c r="S353" s="9">
        <f t="shared" si="27"/>
        <v>42427.714745370366</v>
      </c>
      <c r="T353" s="9">
        <f t="shared" si="28"/>
        <v>42467.673078703709</v>
      </c>
      <c r="U353">
        <f t="shared" si="29"/>
        <v>2016</v>
      </c>
    </row>
    <row r="354" spans="1:21"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25"/>
        <v>1.1656</v>
      </c>
      <c r="P354">
        <f t="shared" si="26"/>
        <v>40.755244755244753</v>
      </c>
      <c r="Q354" t="s">
        <v>8309</v>
      </c>
      <c r="R354" t="s">
        <v>8314</v>
      </c>
      <c r="S354" s="9">
        <f t="shared" si="27"/>
        <v>41889.917453703703</v>
      </c>
      <c r="T354" s="9">
        <f t="shared" si="28"/>
        <v>41919.917453703703</v>
      </c>
      <c r="U354">
        <f t="shared" si="29"/>
        <v>2014</v>
      </c>
    </row>
    <row r="355" spans="1:21"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25"/>
        <v>1.0861819426615318</v>
      </c>
      <c r="P355">
        <f t="shared" si="26"/>
        <v>103.52394779771615</v>
      </c>
      <c r="Q355" t="s">
        <v>8309</v>
      </c>
      <c r="R355" t="s">
        <v>8314</v>
      </c>
      <c r="S355" s="9">
        <f t="shared" si="27"/>
        <v>42297.541886574079</v>
      </c>
      <c r="T355" s="9">
        <f t="shared" si="28"/>
        <v>42327.583553240736</v>
      </c>
      <c r="U355">
        <f t="shared" si="29"/>
        <v>2015</v>
      </c>
    </row>
    <row r="356" spans="1:21"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25"/>
        <v>1.0394285714285714</v>
      </c>
      <c r="P356">
        <f t="shared" si="26"/>
        <v>125.44827586206897</v>
      </c>
      <c r="Q356" t="s">
        <v>8309</v>
      </c>
      <c r="R356" t="s">
        <v>8314</v>
      </c>
      <c r="S356" s="9">
        <f t="shared" si="27"/>
        <v>42438.577789351853</v>
      </c>
      <c r="T356" s="9">
        <f t="shared" si="28"/>
        <v>42468.536122685182</v>
      </c>
      <c r="U356">
        <f t="shared" si="29"/>
        <v>2016</v>
      </c>
    </row>
    <row r="357" spans="1:21"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25"/>
        <v>1.1625714285714286</v>
      </c>
      <c r="P357">
        <f t="shared" si="26"/>
        <v>246.60606060606059</v>
      </c>
      <c r="Q357" t="s">
        <v>8309</v>
      </c>
      <c r="R357" t="s">
        <v>8314</v>
      </c>
      <c r="S357" s="9">
        <f t="shared" si="27"/>
        <v>41943.043912037036</v>
      </c>
      <c r="T357" s="9">
        <f t="shared" si="28"/>
        <v>41974.0855787037</v>
      </c>
      <c r="U357">
        <f t="shared" si="29"/>
        <v>2014</v>
      </c>
    </row>
    <row r="358" spans="1:21"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25"/>
        <v>1.0269239999999999</v>
      </c>
      <c r="P358">
        <f t="shared" si="26"/>
        <v>79.401340206185566</v>
      </c>
      <c r="Q358" t="s">
        <v>8309</v>
      </c>
      <c r="R358" t="s">
        <v>8314</v>
      </c>
      <c r="S358" s="9">
        <f t="shared" si="27"/>
        <v>42415.553159722222</v>
      </c>
      <c r="T358" s="9">
        <f t="shared" si="28"/>
        <v>42445.511493055557</v>
      </c>
      <c r="U358">
        <f t="shared" si="29"/>
        <v>2016</v>
      </c>
    </row>
    <row r="359" spans="1:21"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25"/>
        <v>1.74</v>
      </c>
      <c r="P359">
        <f t="shared" si="26"/>
        <v>86.138613861386133</v>
      </c>
      <c r="Q359" t="s">
        <v>8309</v>
      </c>
      <c r="R359" t="s">
        <v>8314</v>
      </c>
      <c r="S359" s="9">
        <f t="shared" si="27"/>
        <v>42077.972187499996</v>
      </c>
      <c r="T359" s="9">
        <f t="shared" si="28"/>
        <v>42117.972187499996</v>
      </c>
      <c r="U359">
        <f t="shared" si="29"/>
        <v>2015</v>
      </c>
    </row>
    <row r="360" spans="1:21"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25"/>
        <v>1.03088</v>
      </c>
      <c r="P360">
        <f t="shared" si="26"/>
        <v>193.04868913857678</v>
      </c>
      <c r="Q360" t="s">
        <v>8309</v>
      </c>
      <c r="R360" t="s">
        <v>8314</v>
      </c>
      <c r="S360" s="9">
        <f t="shared" si="27"/>
        <v>42507.610196759255</v>
      </c>
      <c r="T360" s="9">
        <f t="shared" si="28"/>
        <v>42536.375</v>
      </c>
      <c r="U360">
        <f t="shared" si="29"/>
        <v>2016</v>
      </c>
    </row>
    <row r="361" spans="1:21"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25"/>
        <v>1.0485537190082646</v>
      </c>
      <c r="P361">
        <f t="shared" si="26"/>
        <v>84.023178807947019</v>
      </c>
      <c r="Q361" t="s">
        <v>8309</v>
      </c>
      <c r="R361" t="s">
        <v>8314</v>
      </c>
      <c r="S361" s="9">
        <f t="shared" si="27"/>
        <v>41934.820486111108</v>
      </c>
      <c r="T361" s="9">
        <f t="shared" si="28"/>
        <v>41956.966666666667</v>
      </c>
      <c r="U361">
        <f t="shared" si="29"/>
        <v>2014</v>
      </c>
    </row>
    <row r="362" spans="1:21"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25"/>
        <v>1.0137499999999999</v>
      </c>
      <c r="P362">
        <f t="shared" si="26"/>
        <v>139.82758620689654</v>
      </c>
      <c r="Q362" t="s">
        <v>8309</v>
      </c>
      <c r="R362" t="s">
        <v>8314</v>
      </c>
      <c r="S362" s="9">
        <f t="shared" si="27"/>
        <v>42163.647916666669</v>
      </c>
      <c r="T362" s="9">
        <f t="shared" si="28"/>
        <v>42207.882638888885</v>
      </c>
      <c r="U362">
        <f t="shared" si="29"/>
        <v>2015</v>
      </c>
    </row>
    <row r="363" spans="1:21"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25"/>
        <v>1.1107699999999998</v>
      </c>
      <c r="P363">
        <f t="shared" si="26"/>
        <v>109.82189265536722</v>
      </c>
      <c r="Q363" t="s">
        <v>8309</v>
      </c>
      <c r="R363" t="s">
        <v>8314</v>
      </c>
      <c r="S363" s="9">
        <f t="shared" si="27"/>
        <v>41935.751226851848</v>
      </c>
      <c r="T363" s="9">
        <f t="shared" si="28"/>
        <v>41965.792893518519</v>
      </c>
      <c r="U363">
        <f t="shared" si="29"/>
        <v>2014</v>
      </c>
    </row>
    <row r="364" spans="1:21"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25"/>
        <v>1.2415933781686497</v>
      </c>
      <c r="P364">
        <f t="shared" si="26"/>
        <v>139.53488372093022</v>
      </c>
      <c r="Q364" t="s">
        <v>8309</v>
      </c>
      <c r="R364" t="s">
        <v>8314</v>
      </c>
      <c r="S364" s="9">
        <f t="shared" si="27"/>
        <v>41836.960543981484</v>
      </c>
      <c r="T364" s="9">
        <f t="shared" si="28"/>
        <v>41858.75</v>
      </c>
      <c r="U364">
        <f t="shared" si="29"/>
        <v>2014</v>
      </c>
    </row>
    <row r="365" spans="1:21"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25"/>
        <v>1.0133333333333334</v>
      </c>
      <c r="P365">
        <f t="shared" si="26"/>
        <v>347.84615384615387</v>
      </c>
      <c r="Q365" t="s">
        <v>8309</v>
      </c>
      <c r="R365" t="s">
        <v>8314</v>
      </c>
      <c r="S365" s="9">
        <f t="shared" si="27"/>
        <v>40255.494629629626</v>
      </c>
      <c r="T365" s="9">
        <f t="shared" si="28"/>
        <v>40300.556944444441</v>
      </c>
      <c r="U365">
        <f t="shared" si="29"/>
        <v>2010</v>
      </c>
    </row>
    <row r="366" spans="1:21"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25"/>
        <v>1.1016142857142857</v>
      </c>
      <c r="P366">
        <f t="shared" si="26"/>
        <v>68.24159292035398</v>
      </c>
      <c r="Q366" t="s">
        <v>8309</v>
      </c>
      <c r="R366" t="s">
        <v>8314</v>
      </c>
      <c r="S366" s="9">
        <f t="shared" si="27"/>
        <v>41780.609629629631</v>
      </c>
      <c r="T366" s="9">
        <f t="shared" si="28"/>
        <v>41810.915972222225</v>
      </c>
      <c r="U366">
        <f t="shared" si="29"/>
        <v>2014</v>
      </c>
    </row>
    <row r="367" spans="1:21"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25"/>
        <v>1.0397333333333334</v>
      </c>
      <c r="P367">
        <f t="shared" si="26"/>
        <v>239.93846153846152</v>
      </c>
      <c r="Q367" t="s">
        <v>8309</v>
      </c>
      <c r="R367" t="s">
        <v>8314</v>
      </c>
      <c r="S367" s="9">
        <f t="shared" si="27"/>
        <v>41668.356469907405</v>
      </c>
      <c r="T367" s="9">
        <f t="shared" si="28"/>
        <v>41698.356469907405</v>
      </c>
      <c r="U367">
        <f t="shared" si="29"/>
        <v>2014</v>
      </c>
    </row>
    <row r="368" spans="1:21"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25"/>
        <v>1.013157894736842</v>
      </c>
      <c r="P368">
        <f t="shared" si="26"/>
        <v>287.31343283582089</v>
      </c>
      <c r="Q368" t="s">
        <v>8309</v>
      </c>
      <c r="R368" t="s">
        <v>8314</v>
      </c>
      <c r="S368" s="9">
        <f t="shared" si="27"/>
        <v>41019.543032407404</v>
      </c>
      <c r="T368" s="9">
        <f t="shared" si="28"/>
        <v>41049.543032407404</v>
      </c>
      <c r="U368">
        <f t="shared" si="29"/>
        <v>2012</v>
      </c>
    </row>
    <row r="369" spans="1:21"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25"/>
        <v>1.033501</v>
      </c>
      <c r="P369">
        <f t="shared" si="26"/>
        <v>86.84882352941176</v>
      </c>
      <c r="Q369" t="s">
        <v>8309</v>
      </c>
      <c r="R369" t="s">
        <v>8314</v>
      </c>
      <c r="S369" s="9">
        <f t="shared" si="27"/>
        <v>41355.327291666668</v>
      </c>
      <c r="T369" s="9">
        <f t="shared" si="28"/>
        <v>41394.957638888889</v>
      </c>
      <c r="U369">
        <f t="shared" si="29"/>
        <v>2013</v>
      </c>
    </row>
    <row r="370" spans="1:21"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25"/>
        <v>1.04112</v>
      </c>
      <c r="P370">
        <f t="shared" si="26"/>
        <v>81.84905660377359</v>
      </c>
      <c r="Q370" t="s">
        <v>8309</v>
      </c>
      <c r="R370" t="s">
        <v>8314</v>
      </c>
      <c r="S370" s="9">
        <f t="shared" si="27"/>
        <v>42043.355578703704</v>
      </c>
      <c r="T370" s="9">
        <f t="shared" si="28"/>
        <v>42078.313912037032</v>
      </c>
      <c r="U370">
        <f t="shared" si="29"/>
        <v>2015</v>
      </c>
    </row>
    <row r="371" spans="1:21"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25"/>
        <v>1.1015569230769231</v>
      </c>
      <c r="P371">
        <f t="shared" si="26"/>
        <v>42.874970059880241</v>
      </c>
      <c r="Q371" t="s">
        <v>8309</v>
      </c>
      <c r="R371" t="s">
        <v>8314</v>
      </c>
      <c r="S371" s="9">
        <f t="shared" si="27"/>
        <v>40893.301724537036</v>
      </c>
      <c r="T371" s="9">
        <f t="shared" si="28"/>
        <v>40923.301724537036</v>
      </c>
      <c r="U371">
        <f t="shared" si="29"/>
        <v>2011</v>
      </c>
    </row>
    <row r="372" spans="1:21"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25"/>
        <v>1.2202</v>
      </c>
      <c r="P372">
        <f t="shared" si="26"/>
        <v>709.41860465116281</v>
      </c>
      <c r="Q372" t="s">
        <v>8309</v>
      </c>
      <c r="R372" t="s">
        <v>8314</v>
      </c>
      <c r="S372" s="9">
        <f t="shared" si="27"/>
        <v>42711.545138888891</v>
      </c>
      <c r="T372" s="9">
        <f t="shared" si="28"/>
        <v>42741.545138888891</v>
      </c>
      <c r="U372">
        <f t="shared" si="29"/>
        <v>2016</v>
      </c>
    </row>
    <row r="373" spans="1:21"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25"/>
        <v>1.1416866666666667</v>
      </c>
      <c r="P373">
        <f t="shared" si="26"/>
        <v>161.25517890772127</v>
      </c>
      <c r="Q373" t="s">
        <v>8309</v>
      </c>
      <c r="R373" t="s">
        <v>8314</v>
      </c>
      <c r="S373" s="9">
        <f t="shared" si="27"/>
        <v>41261.517812500002</v>
      </c>
      <c r="T373" s="9">
        <f t="shared" si="28"/>
        <v>41306.517812500002</v>
      </c>
      <c r="U373">
        <f t="shared" si="29"/>
        <v>2012</v>
      </c>
    </row>
    <row r="374" spans="1:21"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25"/>
        <v>1.2533333333333334</v>
      </c>
      <c r="P374">
        <f t="shared" si="26"/>
        <v>41.777777777777779</v>
      </c>
      <c r="Q374" t="s">
        <v>8309</v>
      </c>
      <c r="R374" t="s">
        <v>8314</v>
      </c>
      <c r="S374" s="9">
        <f t="shared" si="27"/>
        <v>42425.326898148152</v>
      </c>
      <c r="T374" s="9">
        <f t="shared" si="28"/>
        <v>42465.416666666672</v>
      </c>
      <c r="U374">
        <f t="shared" si="29"/>
        <v>2016</v>
      </c>
    </row>
    <row r="375" spans="1:21"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25"/>
        <v>1.0666666666666667</v>
      </c>
      <c r="P375">
        <f t="shared" si="26"/>
        <v>89.887640449438209</v>
      </c>
      <c r="Q375" t="s">
        <v>8309</v>
      </c>
      <c r="R375" t="s">
        <v>8314</v>
      </c>
      <c r="S375" s="9">
        <f t="shared" si="27"/>
        <v>41078.66201388889</v>
      </c>
      <c r="T375" s="9">
        <f t="shared" si="28"/>
        <v>41108.66201388889</v>
      </c>
      <c r="U375">
        <f t="shared" si="29"/>
        <v>2012</v>
      </c>
    </row>
    <row r="376" spans="1:21"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25"/>
        <v>1.3065</v>
      </c>
      <c r="P376">
        <f t="shared" si="26"/>
        <v>45.051724137931032</v>
      </c>
      <c r="Q376" t="s">
        <v>8309</v>
      </c>
      <c r="R376" t="s">
        <v>8314</v>
      </c>
      <c r="S376" s="9">
        <f t="shared" si="27"/>
        <v>40757.639247685183</v>
      </c>
      <c r="T376" s="9">
        <f t="shared" si="28"/>
        <v>40802.639247685183</v>
      </c>
      <c r="U376">
        <f t="shared" si="29"/>
        <v>2011</v>
      </c>
    </row>
    <row r="377" spans="1:21"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25"/>
        <v>1.2</v>
      </c>
      <c r="P377">
        <f t="shared" si="26"/>
        <v>42.857142857142854</v>
      </c>
      <c r="Q377" t="s">
        <v>8309</v>
      </c>
      <c r="R377" t="s">
        <v>8314</v>
      </c>
      <c r="S377" s="9">
        <f t="shared" si="27"/>
        <v>41657.735081018516</v>
      </c>
      <c r="T377" s="9">
        <f t="shared" si="28"/>
        <v>41699.470833333333</v>
      </c>
      <c r="U377">
        <f t="shared" si="29"/>
        <v>2014</v>
      </c>
    </row>
    <row r="378" spans="1:21"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25"/>
        <v>1.0595918367346939</v>
      </c>
      <c r="P378">
        <f t="shared" si="26"/>
        <v>54.083333333333336</v>
      </c>
      <c r="Q378" t="s">
        <v>8309</v>
      </c>
      <c r="R378" t="s">
        <v>8314</v>
      </c>
      <c r="S378" s="9">
        <f t="shared" si="27"/>
        <v>42576.202731481477</v>
      </c>
      <c r="T378" s="9">
        <f t="shared" si="28"/>
        <v>42607.202731481477</v>
      </c>
      <c r="U378">
        <f t="shared" si="29"/>
        <v>2016</v>
      </c>
    </row>
    <row r="379" spans="1:21"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25"/>
        <v>1.1439999999999999</v>
      </c>
      <c r="P379">
        <f t="shared" si="26"/>
        <v>103.21804511278195</v>
      </c>
      <c r="Q379" t="s">
        <v>8309</v>
      </c>
      <c r="R379" t="s">
        <v>8314</v>
      </c>
      <c r="S379" s="9">
        <f t="shared" si="27"/>
        <v>42292.000787037032</v>
      </c>
      <c r="T379" s="9">
        <f t="shared" si="28"/>
        <v>42322.042361111111</v>
      </c>
      <c r="U379">
        <f t="shared" si="29"/>
        <v>2015</v>
      </c>
    </row>
    <row r="380" spans="1:21"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25"/>
        <v>1.1176666666666666</v>
      </c>
      <c r="P380">
        <f t="shared" si="26"/>
        <v>40.397590361445786</v>
      </c>
      <c r="Q380" t="s">
        <v>8309</v>
      </c>
      <c r="R380" t="s">
        <v>8314</v>
      </c>
      <c r="S380" s="9">
        <f t="shared" si="27"/>
        <v>42370.321851851855</v>
      </c>
      <c r="T380" s="9">
        <f t="shared" si="28"/>
        <v>42394.744444444441</v>
      </c>
      <c r="U380">
        <f t="shared" si="29"/>
        <v>2016</v>
      </c>
    </row>
    <row r="381" spans="1:21"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25"/>
        <v>1.1608000000000001</v>
      </c>
      <c r="P381">
        <f t="shared" si="26"/>
        <v>116.85906040268456</v>
      </c>
      <c r="Q381" t="s">
        <v>8309</v>
      </c>
      <c r="R381" t="s">
        <v>8314</v>
      </c>
      <c r="S381" s="9">
        <f t="shared" si="27"/>
        <v>40987.438333333332</v>
      </c>
      <c r="T381" s="9">
        <f t="shared" si="28"/>
        <v>41032.438333333332</v>
      </c>
      <c r="U381">
        <f t="shared" si="29"/>
        <v>2012</v>
      </c>
    </row>
    <row r="382" spans="1:21"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25"/>
        <v>1.415</v>
      </c>
      <c r="P382">
        <f t="shared" si="26"/>
        <v>115.51020408163265</v>
      </c>
      <c r="Q382" t="s">
        <v>8309</v>
      </c>
      <c r="R382" t="s">
        <v>8314</v>
      </c>
      <c r="S382" s="9">
        <f t="shared" si="27"/>
        <v>42367.469814814816</v>
      </c>
      <c r="T382" s="9">
        <f t="shared" si="28"/>
        <v>42392.469814814816</v>
      </c>
      <c r="U382">
        <f t="shared" si="29"/>
        <v>2015</v>
      </c>
    </row>
    <row r="383" spans="1:21"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25"/>
        <v>1.0472999999999999</v>
      </c>
      <c r="P383">
        <f t="shared" si="26"/>
        <v>104.31274900398407</v>
      </c>
      <c r="Q383" t="s">
        <v>8309</v>
      </c>
      <c r="R383" t="s">
        <v>8314</v>
      </c>
      <c r="S383" s="9">
        <f t="shared" si="27"/>
        <v>41085.448113425926</v>
      </c>
      <c r="T383" s="9">
        <f t="shared" si="28"/>
        <v>41119.958333333336</v>
      </c>
      <c r="U383">
        <f t="shared" si="29"/>
        <v>2012</v>
      </c>
    </row>
    <row r="384" spans="1:21"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25"/>
        <v>2.5583333333333331</v>
      </c>
      <c r="P384">
        <f t="shared" si="26"/>
        <v>69.772727272727266</v>
      </c>
      <c r="Q384" t="s">
        <v>8309</v>
      </c>
      <c r="R384" t="s">
        <v>8314</v>
      </c>
      <c r="S384" s="9">
        <f t="shared" si="27"/>
        <v>41144.459490740745</v>
      </c>
      <c r="T384" s="9">
        <f t="shared" si="28"/>
        <v>41158.459490740745</v>
      </c>
      <c r="U384">
        <f t="shared" si="29"/>
        <v>2012</v>
      </c>
    </row>
    <row r="385" spans="1:21"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25"/>
        <v>2.0670670670670672</v>
      </c>
      <c r="P385">
        <f t="shared" si="26"/>
        <v>43.020833333333336</v>
      </c>
      <c r="Q385" t="s">
        <v>8309</v>
      </c>
      <c r="R385" t="s">
        <v>8314</v>
      </c>
      <c r="S385" s="9">
        <f t="shared" si="27"/>
        <v>41754.867581018516</v>
      </c>
      <c r="T385" s="9">
        <f t="shared" si="28"/>
        <v>41777.867581018516</v>
      </c>
      <c r="U385">
        <f t="shared" si="29"/>
        <v>2014</v>
      </c>
    </row>
    <row r="386" spans="1:21"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si="25"/>
        <v>1.1210500000000001</v>
      </c>
      <c r="P386">
        <f t="shared" si="26"/>
        <v>58.540469973890339</v>
      </c>
      <c r="Q386" t="s">
        <v>8309</v>
      </c>
      <c r="R386" t="s">
        <v>8314</v>
      </c>
      <c r="S386" s="9">
        <f t="shared" si="27"/>
        <v>41980.531793981485</v>
      </c>
      <c r="T386" s="9">
        <f t="shared" si="28"/>
        <v>42010.531793981485</v>
      </c>
      <c r="U386">
        <f t="shared" si="29"/>
        <v>2014</v>
      </c>
    </row>
    <row r="387" spans="1:21"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ref="O387:O450" si="30">E387/D387</f>
        <v>1.05982</v>
      </c>
      <c r="P387">
        <f t="shared" ref="P387:P450" si="31">E387/L387</f>
        <v>111.79535864978902</v>
      </c>
      <c r="Q387" t="s">
        <v>8309</v>
      </c>
      <c r="R387" t="s">
        <v>8314</v>
      </c>
      <c r="S387" s="9">
        <f t="shared" ref="S387:S450" si="32">((J387/60)/60)/24+DATE(1970,1,1)+(-6/24)</f>
        <v>41934.334502314814</v>
      </c>
      <c r="T387" s="9">
        <f t="shared" ref="T387:T450" si="33">((I387/60)/60)/24+DATE(1970,1,1)+(-6/24)</f>
        <v>41964.376168981486</v>
      </c>
      <c r="U387">
        <f t="shared" ref="U387:U450" si="34">YEAR(S387)</f>
        <v>2014</v>
      </c>
    </row>
    <row r="388" spans="1:21"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30"/>
        <v>1.0016666666666667</v>
      </c>
      <c r="P388">
        <f t="shared" si="31"/>
        <v>46.230769230769234</v>
      </c>
      <c r="Q388" t="s">
        <v>8309</v>
      </c>
      <c r="R388" t="s">
        <v>8314</v>
      </c>
      <c r="S388" s="9">
        <f t="shared" si="32"/>
        <v>42211.701284722221</v>
      </c>
      <c r="T388" s="9">
        <f t="shared" si="33"/>
        <v>42226.701284722221</v>
      </c>
      <c r="U388">
        <f t="shared" si="34"/>
        <v>2015</v>
      </c>
    </row>
    <row r="389" spans="1:21"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30"/>
        <v>2.1398947368421051</v>
      </c>
      <c r="P389">
        <f t="shared" si="31"/>
        <v>144.69039145907473</v>
      </c>
      <c r="Q389" t="s">
        <v>8309</v>
      </c>
      <c r="R389" t="s">
        <v>8314</v>
      </c>
      <c r="S389" s="9">
        <f t="shared" si="32"/>
        <v>42200.42659722222</v>
      </c>
      <c r="T389" s="9">
        <f t="shared" si="33"/>
        <v>42231</v>
      </c>
      <c r="U389">
        <f t="shared" si="34"/>
        <v>2015</v>
      </c>
    </row>
    <row r="390" spans="1:21"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30"/>
        <v>1.2616000000000001</v>
      </c>
      <c r="P390">
        <f t="shared" si="31"/>
        <v>88.845070422535215</v>
      </c>
      <c r="Q390" t="s">
        <v>8309</v>
      </c>
      <c r="R390" t="s">
        <v>8314</v>
      </c>
      <c r="S390" s="9">
        <f t="shared" si="32"/>
        <v>42548.826157407413</v>
      </c>
      <c r="T390" s="9">
        <f t="shared" si="33"/>
        <v>42578.826157407413</v>
      </c>
      <c r="U390">
        <f t="shared" si="34"/>
        <v>2016</v>
      </c>
    </row>
    <row r="391" spans="1:21"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30"/>
        <v>1.8153547058823529</v>
      </c>
      <c r="P391">
        <f t="shared" si="31"/>
        <v>81.75107284768211</v>
      </c>
      <c r="Q391" t="s">
        <v>8309</v>
      </c>
      <c r="R391" t="s">
        <v>8314</v>
      </c>
      <c r="S391" s="9">
        <f t="shared" si="32"/>
        <v>41673.813078703701</v>
      </c>
      <c r="T391" s="9">
        <f t="shared" si="33"/>
        <v>41705.707638888889</v>
      </c>
      <c r="U391">
        <f t="shared" si="34"/>
        <v>2014</v>
      </c>
    </row>
    <row r="392" spans="1:21"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30"/>
        <v>1</v>
      </c>
      <c r="P392">
        <f t="shared" si="31"/>
        <v>71.428571428571431</v>
      </c>
      <c r="Q392" t="s">
        <v>8309</v>
      </c>
      <c r="R392" t="s">
        <v>8314</v>
      </c>
      <c r="S392" s="9">
        <f t="shared" si="32"/>
        <v>42111.786712962959</v>
      </c>
      <c r="T392" s="9">
        <f t="shared" si="33"/>
        <v>42131.786712962959</v>
      </c>
      <c r="U392">
        <f t="shared" si="34"/>
        <v>2015</v>
      </c>
    </row>
    <row r="393" spans="1:21"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30"/>
        <v>1.0061</v>
      </c>
      <c r="P393">
        <f t="shared" si="31"/>
        <v>104.25906735751295</v>
      </c>
      <c r="Q393" t="s">
        <v>8309</v>
      </c>
      <c r="R393" t="s">
        <v>8314</v>
      </c>
      <c r="S393" s="9">
        <f t="shared" si="32"/>
        <v>40864.792256944449</v>
      </c>
      <c r="T393" s="9">
        <f t="shared" si="33"/>
        <v>40894.790972222225</v>
      </c>
      <c r="U393">
        <f t="shared" si="34"/>
        <v>2011</v>
      </c>
    </row>
    <row r="394" spans="1:21"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30"/>
        <v>1.009027027027027</v>
      </c>
      <c r="P394">
        <f t="shared" si="31"/>
        <v>90.616504854368927</v>
      </c>
      <c r="Q394" t="s">
        <v>8309</v>
      </c>
      <c r="R394" t="s">
        <v>8314</v>
      </c>
      <c r="S394" s="9">
        <f t="shared" si="32"/>
        <v>40763.467256944445</v>
      </c>
      <c r="T394" s="9">
        <f t="shared" si="33"/>
        <v>40793.875</v>
      </c>
      <c r="U394">
        <f t="shared" si="34"/>
        <v>2011</v>
      </c>
    </row>
    <row r="395" spans="1:21"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30"/>
        <v>1.10446</v>
      </c>
      <c r="P395">
        <f t="shared" si="31"/>
        <v>157.33048433048432</v>
      </c>
      <c r="Q395" t="s">
        <v>8309</v>
      </c>
      <c r="R395" t="s">
        <v>8314</v>
      </c>
      <c r="S395" s="9">
        <f t="shared" si="32"/>
        <v>41526.458935185183</v>
      </c>
      <c r="T395" s="9">
        <f t="shared" si="33"/>
        <v>41557.458935185183</v>
      </c>
      <c r="U395">
        <f t="shared" si="34"/>
        <v>2013</v>
      </c>
    </row>
    <row r="396" spans="1:21"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30"/>
        <v>1.118936170212766</v>
      </c>
      <c r="P396">
        <f t="shared" si="31"/>
        <v>105.18</v>
      </c>
      <c r="Q396" t="s">
        <v>8309</v>
      </c>
      <c r="R396" t="s">
        <v>8314</v>
      </c>
      <c r="S396" s="9">
        <f t="shared" si="32"/>
        <v>42417.568078703705</v>
      </c>
      <c r="T396" s="9">
        <f t="shared" si="33"/>
        <v>42477.526412037041</v>
      </c>
      <c r="U396">
        <f t="shared" si="34"/>
        <v>2016</v>
      </c>
    </row>
    <row r="397" spans="1:21"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30"/>
        <v>1.0804450000000001</v>
      </c>
      <c r="P397">
        <f t="shared" si="31"/>
        <v>58.719836956521746</v>
      </c>
      <c r="Q397" t="s">
        <v>8309</v>
      </c>
      <c r="R397" t="s">
        <v>8314</v>
      </c>
      <c r="S397" s="9">
        <f t="shared" si="32"/>
        <v>40990.659259259257</v>
      </c>
      <c r="T397" s="9">
        <f t="shared" si="33"/>
        <v>41026.647222222222</v>
      </c>
      <c r="U397">
        <f t="shared" si="34"/>
        <v>2012</v>
      </c>
    </row>
    <row r="398" spans="1:21"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30"/>
        <v>1.0666666666666667</v>
      </c>
      <c r="P398">
        <f t="shared" si="31"/>
        <v>81.632653061224488</v>
      </c>
      <c r="Q398" t="s">
        <v>8309</v>
      </c>
      <c r="R398" t="s">
        <v>8314</v>
      </c>
      <c r="S398" s="9">
        <f t="shared" si="32"/>
        <v>41082.314884259256</v>
      </c>
      <c r="T398" s="9">
        <f t="shared" si="33"/>
        <v>41097.314884259256</v>
      </c>
      <c r="U398">
        <f t="shared" si="34"/>
        <v>2012</v>
      </c>
    </row>
    <row r="399" spans="1:21"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30"/>
        <v>1.0390027322404372</v>
      </c>
      <c r="P399">
        <f t="shared" si="31"/>
        <v>56.460043668122275</v>
      </c>
      <c r="Q399" t="s">
        <v>8309</v>
      </c>
      <c r="R399" t="s">
        <v>8314</v>
      </c>
      <c r="S399" s="9">
        <f t="shared" si="32"/>
        <v>40379.526435185187</v>
      </c>
      <c r="T399" s="9">
        <f t="shared" si="33"/>
        <v>40421.905555555553</v>
      </c>
      <c r="U399">
        <f t="shared" si="34"/>
        <v>2010</v>
      </c>
    </row>
    <row r="400" spans="1:21"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30"/>
        <v>1.2516</v>
      </c>
      <c r="P400">
        <f t="shared" si="31"/>
        <v>140.1044776119403</v>
      </c>
      <c r="Q400" t="s">
        <v>8309</v>
      </c>
      <c r="R400" t="s">
        <v>8314</v>
      </c>
      <c r="S400" s="9">
        <f t="shared" si="32"/>
        <v>42078.543124999997</v>
      </c>
      <c r="T400" s="9">
        <f t="shared" si="33"/>
        <v>42123.543124999997</v>
      </c>
      <c r="U400">
        <f t="shared" si="34"/>
        <v>2015</v>
      </c>
    </row>
    <row r="401" spans="1:21"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30"/>
        <v>1.0680499999999999</v>
      </c>
      <c r="P401">
        <f t="shared" si="31"/>
        <v>224.85263157894738</v>
      </c>
      <c r="Q401" t="s">
        <v>8309</v>
      </c>
      <c r="R401" t="s">
        <v>8314</v>
      </c>
      <c r="S401" s="9">
        <f t="shared" si="32"/>
        <v>42687.625775462962</v>
      </c>
      <c r="T401" s="9">
        <f t="shared" si="33"/>
        <v>42718.25</v>
      </c>
      <c r="U401">
        <f t="shared" si="34"/>
        <v>2016</v>
      </c>
    </row>
    <row r="402" spans="1:21"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30"/>
        <v>1.1230249999999999</v>
      </c>
      <c r="P402">
        <f t="shared" si="31"/>
        <v>181.13306451612902</v>
      </c>
      <c r="Q402" t="s">
        <v>8309</v>
      </c>
      <c r="R402" t="s">
        <v>8314</v>
      </c>
      <c r="S402" s="9">
        <f t="shared" si="32"/>
        <v>41745.385960648149</v>
      </c>
      <c r="T402" s="9">
        <f t="shared" si="33"/>
        <v>41775.895833333336</v>
      </c>
      <c r="U402">
        <f t="shared" si="34"/>
        <v>2014</v>
      </c>
    </row>
    <row r="403" spans="1:21"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30"/>
        <v>1.0381199999999999</v>
      </c>
      <c r="P403">
        <f t="shared" si="31"/>
        <v>711.04109589041093</v>
      </c>
      <c r="Q403" t="s">
        <v>8309</v>
      </c>
      <c r="R403" t="s">
        <v>8314</v>
      </c>
      <c r="S403" s="9">
        <f t="shared" si="32"/>
        <v>40732.592245370368</v>
      </c>
      <c r="T403" s="9">
        <f t="shared" si="33"/>
        <v>40762.592245370368</v>
      </c>
      <c r="U403">
        <f t="shared" si="34"/>
        <v>2011</v>
      </c>
    </row>
    <row r="404" spans="1:21"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30"/>
        <v>1.4165000000000001</v>
      </c>
      <c r="P404">
        <f t="shared" si="31"/>
        <v>65.883720930232556</v>
      </c>
      <c r="Q404" t="s">
        <v>8309</v>
      </c>
      <c r="R404" t="s">
        <v>8314</v>
      </c>
      <c r="S404" s="9">
        <f t="shared" si="32"/>
        <v>42292.289548611108</v>
      </c>
      <c r="T404" s="9">
        <f t="shared" si="33"/>
        <v>42313.33121527778</v>
      </c>
      <c r="U404">
        <f t="shared" si="34"/>
        <v>2015</v>
      </c>
    </row>
    <row r="405" spans="1:21"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30"/>
        <v>1.0526</v>
      </c>
      <c r="P405">
        <f t="shared" si="31"/>
        <v>75.185714285714283</v>
      </c>
      <c r="Q405" t="s">
        <v>8309</v>
      </c>
      <c r="R405" t="s">
        <v>8314</v>
      </c>
      <c r="S405" s="9">
        <f t="shared" si="32"/>
        <v>40718.060659722221</v>
      </c>
      <c r="T405" s="9">
        <f t="shared" si="33"/>
        <v>40765.047222222223</v>
      </c>
      <c r="U405">
        <f t="shared" si="34"/>
        <v>2011</v>
      </c>
    </row>
    <row r="406" spans="1:21"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30"/>
        <v>1.0309142857142857</v>
      </c>
      <c r="P406">
        <f t="shared" si="31"/>
        <v>133.14391143911439</v>
      </c>
      <c r="Q406" t="s">
        <v>8309</v>
      </c>
      <c r="R406" t="s">
        <v>8314</v>
      </c>
      <c r="S406" s="9">
        <f t="shared" si="32"/>
        <v>41646.378032407411</v>
      </c>
      <c r="T406" s="9">
        <f t="shared" si="33"/>
        <v>41675.711111111108</v>
      </c>
      <c r="U406">
        <f t="shared" si="34"/>
        <v>2014</v>
      </c>
    </row>
    <row r="407" spans="1:21"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30"/>
        <v>1.0765957446808512</v>
      </c>
      <c r="P407">
        <f t="shared" si="31"/>
        <v>55.2</v>
      </c>
      <c r="Q407" t="s">
        <v>8309</v>
      </c>
      <c r="R407" t="s">
        <v>8314</v>
      </c>
      <c r="S407" s="9">
        <f t="shared" si="32"/>
        <v>41673.83494212963</v>
      </c>
      <c r="T407" s="9">
        <f t="shared" si="33"/>
        <v>41703.83494212963</v>
      </c>
      <c r="U407">
        <f t="shared" si="34"/>
        <v>2014</v>
      </c>
    </row>
    <row r="408" spans="1:21"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30"/>
        <v>1.0770464285714285</v>
      </c>
      <c r="P408">
        <f t="shared" si="31"/>
        <v>86.163714285714292</v>
      </c>
      <c r="Q408" t="s">
        <v>8309</v>
      </c>
      <c r="R408" t="s">
        <v>8314</v>
      </c>
      <c r="S408" s="9">
        <f t="shared" si="32"/>
        <v>40637.912465277775</v>
      </c>
      <c r="T408" s="9">
        <f t="shared" si="33"/>
        <v>40671.999305555553</v>
      </c>
      <c r="U408">
        <f t="shared" si="34"/>
        <v>2011</v>
      </c>
    </row>
    <row r="409" spans="1:21"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30"/>
        <v>1.0155000000000001</v>
      </c>
      <c r="P409">
        <f t="shared" si="31"/>
        <v>92.318181818181813</v>
      </c>
      <c r="Q409" t="s">
        <v>8309</v>
      </c>
      <c r="R409" t="s">
        <v>8314</v>
      </c>
      <c r="S409" s="9">
        <f t="shared" si="32"/>
        <v>40806.620949074073</v>
      </c>
      <c r="T409" s="9">
        <f t="shared" si="33"/>
        <v>40866.662615740745</v>
      </c>
      <c r="U409">
        <f t="shared" si="34"/>
        <v>2011</v>
      </c>
    </row>
    <row r="410" spans="1:21"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30"/>
        <v>1.0143766666666667</v>
      </c>
      <c r="P410">
        <f t="shared" si="31"/>
        <v>160.16473684210527</v>
      </c>
      <c r="Q410" t="s">
        <v>8309</v>
      </c>
      <c r="R410" t="s">
        <v>8314</v>
      </c>
      <c r="S410" s="9">
        <f t="shared" si="32"/>
        <v>41543.485995370371</v>
      </c>
      <c r="T410" s="9">
        <f t="shared" si="33"/>
        <v>41583.527662037035</v>
      </c>
      <c r="U410">
        <f t="shared" si="34"/>
        <v>2013</v>
      </c>
    </row>
    <row r="411" spans="1:21"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30"/>
        <v>1.3680000000000001</v>
      </c>
      <c r="P411">
        <f t="shared" si="31"/>
        <v>45.6</v>
      </c>
      <c r="Q411" t="s">
        <v>8309</v>
      </c>
      <c r="R411" t="s">
        <v>8314</v>
      </c>
      <c r="S411" s="9">
        <f t="shared" si="32"/>
        <v>42543.612777777773</v>
      </c>
      <c r="T411" s="9">
        <f t="shared" si="33"/>
        <v>42573.612777777773</v>
      </c>
      <c r="U411">
        <f t="shared" si="34"/>
        <v>2016</v>
      </c>
    </row>
    <row r="412" spans="1:21"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30"/>
        <v>1.2829999999999999</v>
      </c>
      <c r="P412">
        <f t="shared" si="31"/>
        <v>183.28571428571428</v>
      </c>
      <c r="Q412" t="s">
        <v>8309</v>
      </c>
      <c r="R412" t="s">
        <v>8314</v>
      </c>
      <c r="S412" s="9">
        <f t="shared" si="32"/>
        <v>42113.731446759266</v>
      </c>
      <c r="T412" s="9">
        <f t="shared" si="33"/>
        <v>42173.731446759266</v>
      </c>
      <c r="U412">
        <f t="shared" si="34"/>
        <v>2015</v>
      </c>
    </row>
    <row r="413" spans="1:21"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30"/>
        <v>1.0105</v>
      </c>
      <c r="P413">
        <f t="shared" si="31"/>
        <v>125.78838174273859</v>
      </c>
      <c r="Q413" t="s">
        <v>8309</v>
      </c>
      <c r="R413" t="s">
        <v>8314</v>
      </c>
      <c r="S413" s="9">
        <f t="shared" si="32"/>
        <v>41597.92597222222</v>
      </c>
      <c r="T413" s="9">
        <f t="shared" si="33"/>
        <v>41629.958333333336</v>
      </c>
      <c r="U413">
        <f t="shared" si="34"/>
        <v>2013</v>
      </c>
    </row>
    <row r="414" spans="1:21"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30"/>
        <v>1.2684</v>
      </c>
      <c r="P414">
        <f t="shared" si="31"/>
        <v>57.654545454545456</v>
      </c>
      <c r="Q414" t="s">
        <v>8309</v>
      </c>
      <c r="R414" t="s">
        <v>8314</v>
      </c>
      <c r="S414" s="9">
        <f t="shared" si="32"/>
        <v>41099.492800925924</v>
      </c>
      <c r="T414" s="9">
        <f t="shared" si="33"/>
        <v>41115.492800925924</v>
      </c>
      <c r="U414">
        <f t="shared" si="34"/>
        <v>2012</v>
      </c>
    </row>
    <row r="415" spans="1:21"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30"/>
        <v>1.0508593749999999</v>
      </c>
      <c r="P415">
        <f t="shared" si="31"/>
        <v>78.660818713450297</v>
      </c>
      <c r="Q415" t="s">
        <v>8309</v>
      </c>
      <c r="R415" t="s">
        <v>8314</v>
      </c>
      <c r="S415" s="9">
        <f t="shared" si="32"/>
        <v>41079.627442129626</v>
      </c>
      <c r="T415" s="9">
        <f t="shared" si="33"/>
        <v>41109.627442129626</v>
      </c>
      <c r="U415">
        <f t="shared" si="34"/>
        <v>2012</v>
      </c>
    </row>
    <row r="416" spans="1:21"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30"/>
        <v>1.0285405405405406</v>
      </c>
      <c r="P416">
        <f t="shared" si="31"/>
        <v>91.480769230769226</v>
      </c>
      <c r="Q416" t="s">
        <v>8309</v>
      </c>
      <c r="R416" t="s">
        <v>8314</v>
      </c>
      <c r="S416" s="9">
        <f t="shared" si="32"/>
        <v>41528.813252314816</v>
      </c>
      <c r="T416" s="9">
        <f t="shared" si="33"/>
        <v>41558.813252314816</v>
      </c>
      <c r="U416">
        <f t="shared" si="34"/>
        <v>2013</v>
      </c>
    </row>
    <row r="417" spans="1:21"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30"/>
        <v>1.0214714285714286</v>
      </c>
      <c r="P417">
        <f t="shared" si="31"/>
        <v>68.09809523809524</v>
      </c>
      <c r="Q417" t="s">
        <v>8309</v>
      </c>
      <c r="R417" t="s">
        <v>8314</v>
      </c>
      <c r="S417" s="9">
        <f t="shared" si="32"/>
        <v>41904.601875</v>
      </c>
      <c r="T417" s="9">
        <f t="shared" si="33"/>
        <v>41929.25</v>
      </c>
      <c r="U417">
        <f t="shared" si="34"/>
        <v>2014</v>
      </c>
    </row>
    <row r="418" spans="1:21"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30"/>
        <v>1.2021700000000002</v>
      </c>
      <c r="P418">
        <f t="shared" si="31"/>
        <v>48.086800000000004</v>
      </c>
      <c r="Q418" t="s">
        <v>8309</v>
      </c>
      <c r="R418" t="s">
        <v>8314</v>
      </c>
      <c r="S418" s="9">
        <f t="shared" si="32"/>
        <v>41648.146192129629</v>
      </c>
      <c r="T418" s="9">
        <f t="shared" si="33"/>
        <v>41678.146192129629</v>
      </c>
      <c r="U418">
        <f t="shared" si="34"/>
        <v>2014</v>
      </c>
    </row>
    <row r="419" spans="1:21"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30"/>
        <v>1.0024761904761905</v>
      </c>
      <c r="P419">
        <f t="shared" si="31"/>
        <v>202.42307692307693</v>
      </c>
      <c r="Q419" t="s">
        <v>8309</v>
      </c>
      <c r="R419" t="s">
        <v>8314</v>
      </c>
      <c r="S419" s="9">
        <f t="shared" si="32"/>
        <v>41360.720601851855</v>
      </c>
      <c r="T419" s="9">
        <f t="shared" si="33"/>
        <v>41371.939583333333</v>
      </c>
      <c r="U419">
        <f t="shared" si="34"/>
        <v>2013</v>
      </c>
    </row>
    <row r="420" spans="1:21"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30"/>
        <v>1.0063392857142857</v>
      </c>
      <c r="P420">
        <f t="shared" si="31"/>
        <v>216.75</v>
      </c>
      <c r="Q420" t="s">
        <v>8309</v>
      </c>
      <c r="R420" t="s">
        <v>8314</v>
      </c>
      <c r="S420" s="9">
        <f t="shared" si="32"/>
        <v>42178.032372685186</v>
      </c>
      <c r="T420" s="9">
        <f t="shared" si="33"/>
        <v>42208.032372685186</v>
      </c>
      <c r="U420">
        <f t="shared" si="34"/>
        <v>2015</v>
      </c>
    </row>
    <row r="421" spans="1:21"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30"/>
        <v>1.004375</v>
      </c>
      <c r="P421">
        <f t="shared" si="31"/>
        <v>110.06849315068493</v>
      </c>
      <c r="Q421" t="s">
        <v>8309</v>
      </c>
      <c r="R421" t="s">
        <v>8314</v>
      </c>
      <c r="S421" s="9">
        <f t="shared" si="32"/>
        <v>41394.592442129629</v>
      </c>
      <c r="T421" s="9">
        <f t="shared" si="33"/>
        <v>41454.592442129629</v>
      </c>
      <c r="U421">
        <f t="shared" si="34"/>
        <v>2013</v>
      </c>
    </row>
    <row r="422" spans="1:21"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30"/>
        <v>4.3939393939393936E-3</v>
      </c>
      <c r="P422">
        <f t="shared" si="31"/>
        <v>4.833333333333333</v>
      </c>
      <c r="Q422" t="s">
        <v>8309</v>
      </c>
      <c r="R422" t="s">
        <v>8315</v>
      </c>
      <c r="S422" s="9">
        <f t="shared" si="32"/>
        <v>41681.98646990741</v>
      </c>
      <c r="T422" s="9">
        <f t="shared" si="33"/>
        <v>41711.944803240738</v>
      </c>
      <c r="U422">
        <f t="shared" si="34"/>
        <v>2014</v>
      </c>
    </row>
    <row r="423" spans="1:21"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30"/>
        <v>2.0066666666666667E-2</v>
      </c>
      <c r="P423">
        <f t="shared" si="31"/>
        <v>50.166666666666664</v>
      </c>
      <c r="Q423" t="s">
        <v>8309</v>
      </c>
      <c r="R423" t="s">
        <v>8315</v>
      </c>
      <c r="S423" s="9">
        <f t="shared" si="32"/>
        <v>42177.241388888884</v>
      </c>
      <c r="T423" s="9">
        <f t="shared" si="33"/>
        <v>42237.241388888884</v>
      </c>
      <c r="U423">
        <f t="shared" si="34"/>
        <v>2015</v>
      </c>
    </row>
    <row r="424" spans="1:21"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30"/>
        <v>1.0749999999999999E-2</v>
      </c>
      <c r="P424">
        <f t="shared" si="31"/>
        <v>35.833333333333336</v>
      </c>
      <c r="Q424" t="s">
        <v>8309</v>
      </c>
      <c r="R424" t="s">
        <v>8315</v>
      </c>
      <c r="S424" s="9">
        <f t="shared" si="32"/>
        <v>41863.010381944441</v>
      </c>
      <c r="T424" s="9">
        <f t="shared" si="33"/>
        <v>41893.010381944441</v>
      </c>
      <c r="U424">
        <f t="shared" si="34"/>
        <v>2014</v>
      </c>
    </row>
    <row r="425" spans="1:21"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30"/>
        <v>7.6499999999999997E-3</v>
      </c>
      <c r="P425">
        <f t="shared" si="31"/>
        <v>11.76923076923077</v>
      </c>
      <c r="Q425" t="s">
        <v>8309</v>
      </c>
      <c r="R425" t="s">
        <v>8315</v>
      </c>
      <c r="S425" s="9">
        <f t="shared" si="32"/>
        <v>41400.67627314815</v>
      </c>
      <c r="T425" s="9">
        <f t="shared" si="33"/>
        <v>41430.67627314815</v>
      </c>
      <c r="U425">
        <f t="shared" si="34"/>
        <v>2013</v>
      </c>
    </row>
    <row r="426" spans="1:21"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30"/>
        <v>6.7966666666666675E-2</v>
      </c>
      <c r="P426">
        <f t="shared" si="31"/>
        <v>40.78</v>
      </c>
      <c r="Q426" t="s">
        <v>8309</v>
      </c>
      <c r="R426" t="s">
        <v>8315</v>
      </c>
      <c r="S426" s="9">
        <f t="shared" si="32"/>
        <v>40934.126145833332</v>
      </c>
      <c r="T426" s="9">
        <f t="shared" si="33"/>
        <v>40994.084479166668</v>
      </c>
      <c r="U426">
        <f t="shared" si="34"/>
        <v>2012</v>
      </c>
    </row>
    <row r="427" spans="1:21"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30"/>
        <v>1.2E-4</v>
      </c>
      <c r="P427">
        <f t="shared" si="31"/>
        <v>3</v>
      </c>
      <c r="Q427" t="s">
        <v>8309</v>
      </c>
      <c r="R427" t="s">
        <v>8315</v>
      </c>
      <c r="S427" s="9">
        <f t="shared" si="32"/>
        <v>42275.611157407402</v>
      </c>
      <c r="T427" s="9">
        <f t="shared" si="33"/>
        <v>42335.652824074074</v>
      </c>
      <c r="U427">
        <f t="shared" si="34"/>
        <v>2015</v>
      </c>
    </row>
    <row r="428" spans="1:21"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30"/>
        <v>1.3299999999999999E-2</v>
      </c>
      <c r="P428">
        <f t="shared" si="31"/>
        <v>16.625</v>
      </c>
      <c r="Q428" t="s">
        <v>8309</v>
      </c>
      <c r="R428" t="s">
        <v>8315</v>
      </c>
      <c r="S428" s="9">
        <f t="shared" si="32"/>
        <v>42400.461967592593</v>
      </c>
      <c r="T428" s="9">
        <f t="shared" si="33"/>
        <v>42430.461967592593</v>
      </c>
      <c r="U428">
        <f t="shared" si="34"/>
        <v>2016</v>
      </c>
    </row>
    <row r="429" spans="1:21"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30"/>
        <v>0</v>
      </c>
      <c r="P429" t="e">
        <f t="shared" si="31"/>
        <v>#DIV/0!</v>
      </c>
      <c r="Q429" t="s">
        <v>8309</v>
      </c>
      <c r="R429" t="s">
        <v>8315</v>
      </c>
      <c r="S429" s="9">
        <f t="shared" si="32"/>
        <v>42285.659027777772</v>
      </c>
      <c r="T429" s="9">
        <f t="shared" si="33"/>
        <v>42299.540972222225</v>
      </c>
      <c r="U429">
        <f t="shared" si="34"/>
        <v>2015</v>
      </c>
    </row>
    <row r="430" spans="1:21"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30"/>
        <v>5.6333333333333332E-2</v>
      </c>
      <c r="P430">
        <f t="shared" si="31"/>
        <v>52</v>
      </c>
      <c r="Q430" t="s">
        <v>8309</v>
      </c>
      <c r="R430" t="s">
        <v>8315</v>
      </c>
      <c r="S430" s="9">
        <f t="shared" si="32"/>
        <v>41778.516724537039</v>
      </c>
      <c r="T430" s="9">
        <f t="shared" si="33"/>
        <v>41806.666666666664</v>
      </c>
      <c r="U430">
        <f t="shared" si="34"/>
        <v>2014</v>
      </c>
    </row>
    <row r="431" spans="1:21"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30"/>
        <v>0</v>
      </c>
      <c r="P431" t="e">
        <f t="shared" si="31"/>
        <v>#DIV/0!</v>
      </c>
      <c r="Q431" t="s">
        <v>8309</v>
      </c>
      <c r="R431" t="s">
        <v>8315</v>
      </c>
      <c r="S431" s="9">
        <f t="shared" si="32"/>
        <v>40070.651412037041</v>
      </c>
      <c r="T431" s="9">
        <f t="shared" si="33"/>
        <v>40143.957638888889</v>
      </c>
      <c r="U431">
        <f t="shared" si="34"/>
        <v>2009</v>
      </c>
    </row>
    <row r="432" spans="1:21"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30"/>
        <v>2.4E-2</v>
      </c>
      <c r="P432">
        <f t="shared" si="31"/>
        <v>4.8</v>
      </c>
      <c r="Q432" t="s">
        <v>8309</v>
      </c>
      <c r="R432" t="s">
        <v>8315</v>
      </c>
      <c r="S432" s="9">
        <f t="shared" si="32"/>
        <v>41512.857256944444</v>
      </c>
      <c r="T432" s="9">
        <f t="shared" si="33"/>
        <v>41527.857256944444</v>
      </c>
      <c r="U432">
        <f t="shared" si="34"/>
        <v>2013</v>
      </c>
    </row>
    <row r="433" spans="1:21"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30"/>
        <v>0.13833333333333334</v>
      </c>
      <c r="P433">
        <f t="shared" si="31"/>
        <v>51.875</v>
      </c>
      <c r="Q433" t="s">
        <v>8309</v>
      </c>
      <c r="R433" t="s">
        <v>8315</v>
      </c>
      <c r="S433" s="9">
        <f t="shared" si="32"/>
        <v>42526.621331018512</v>
      </c>
      <c r="T433" s="9">
        <f t="shared" si="33"/>
        <v>42556.621331018512</v>
      </c>
      <c r="U433">
        <f t="shared" si="34"/>
        <v>2016</v>
      </c>
    </row>
    <row r="434" spans="1:21"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30"/>
        <v>9.5000000000000001E-2</v>
      </c>
      <c r="P434">
        <f t="shared" si="31"/>
        <v>71.25</v>
      </c>
      <c r="Q434" t="s">
        <v>8309</v>
      </c>
      <c r="R434" t="s">
        <v>8315</v>
      </c>
      <c r="S434" s="9">
        <f t="shared" si="32"/>
        <v>42238.476631944446</v>
      </c>
      <c r="T434" s="9">
        <f t="shared" si="33"/>
        <v>42298.476631944446</v>
      </c>
      <c r="U434">
        <f t="shared" si="34"/>
        <v>2015</v>
      </c>
    </row>
    <row r="435" spans="1:21"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30"/>
        <v>0</v>
      </c>
      <c r="P435" t="e">
        <f t="shared" si="31"/>
        <v>#DIV/0!</v>
      </c>
      <c r="Q435" t="s">
        <v>8309</v>
      </c>
      <c r="R435" t="s">
        <v>8315</v>
      </c>
      <c r="S435" s="9">
        <f t="shared" si="32"/>
        <v>42228.379884259266</v>
      </c>
      <c r="T435" s="9">
        <f t="shared" si="33"/>
        <v>42288.379884259266</v>
      </c>
      <c r="U435">
        <f t="shared" si="34"/>
        <v>2015</v>
      </c>
    </row>
    <row r="436" spans="1:21"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30"/>
        <v>0.05</v>
      </c>
      <c r="P436">
        <f t="shared" si="31"/>
        <v>62.5</v>
      </c>
      <c r="Q436" t="s">
        <v>8309</v>
      </c>
      <c r="R436" t="s">
        <v>8315</v>
      </c>
      <c r="S436" s="9">
        <f t="shared" si="32"/>
        <v>41576.584513888891</v>
      </c>
      <c r="T436" s="9">
        <f t="shared" si="33"/>
        <v>41609.626180555555</v>
      </c>
      <c r="U436">
        <f t="shared" si="34"/>
        <v>2013</v>
      </c>
    </row>
    <row r="437" spans="1:21"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30"/>
        <v>2.7272727272727273E-5</v>
      </c>
      <c r="P437">
        <f t="shared" si="31"/>
        <v>1</v>
      </c>
      <c r="Q437" t="s">
        <v>8309</v>
      </c>
      <c r="R437" t="s">
        <v>8315</v>
      </c>
      <c r="S437" s="9">
        <f t="shared" si="32"/>
        <v>41500.497453703705</v>
      </c>
      <c r="T437" s="9">
        <f t="shared" si="33"/>
        <v>41530.497453703705</v>
      </c>
      <c r="U437">
        <f t="shared" si="34"/>
        <v>2013</v>
      </c>
    </row>
    <row r="438" spans="1:21"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30"/>
        <v>0</v>
      </c>
      <c r="P438" t="e">
        <f t="shared" si="31"/>
        <v>#DIV/0!</v>
      </c>
      <c r="Q438" t="s">
        <v>8309</v>
      </c>
      <c r="R438" t="s">
        <v>8315</v>
      </c>
      <c r="S438" s="9">
        <f t="shared" si="32"/>
        <v>41456.11241898148</v>
      </c>
      <c r="T438" s="9">
        <f t="shared" si="33"/>
        <v>41486.11241898148</v>
      </c>
      <c r="U438">
        <f t="shared" si="34"/>
        <v>2013</v>
      </c>
    </row>
    <row r="439" spans="1:21"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30"/>
        <v>0</v>
      </c>
      <c r="P439" t="e">
        <f t="shared" si="31"/>
        <v>#DIV/0!</v>
      </c>
      <c r="Q439" t="s">
        <v>8309</v>
      </c>
      <c r="R439" t="s">
        <v>8315</v>
      </c>
      <c r="S439" s="9">
        <f t="shared" si="32"/>
        <v>42591.06858796296</v>
      </c>
      <c r="T439" s="9">
        <f t="shared" si="33"/>
        <v>42651.06858796296</v>
      </c>
      <c r="U439">
        <f t="shared" si="34"/>
        <v>2016</v>
      </c>
    </row>
    <row r="440" spans="1:21"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30"/>
        <v>9.3799999999999994E-2</v>
      </c>
      <c r="P440">
        <f t="shared" si="31"/>
        <v>170.54545454545453</v>
      </c>
      <c r="Q440" t="s">
        <v>8309</v>
      </c>
      <c r="R440" t="s">
        <v>8315</v>
      </c>
      <c r="S440" s="9">
        <f t="shared" si="32"/>
        <v>42296.011087962965</v>
      </c>
      <c r="T440" s="9">
        <f t="shared" si="33"/>
        <v>42326.052754629629</v>
      </c>
      <c r="U440">
        <f t="shared" si="34"/>
        <v>2015</v>
      </c>
    </row>
    <row r="441" spans="1:21"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30"/>
        <v>0</v>
      </c>
      <c r="P441" t="e">
        <f t="shared" si="31"/>
        <v>#DIV/0!</v>
      </c>
      <c r="Q441" t="s">
        <v>8309</v>
      </c>
      <c r="R441" t="s">
        <v>8315</v>
      </c>
      <c r="S441" s="9">
        <f t="shared" si="32"/>
        <v>41919.511782407404</v>
      </c>
      <c r="T441" s="9">
        <f t="shared" si="33"/>
        <v>41929.511782407404</v>
      </c>
      <c r="U441">
        <f t="shared" si="34"/>
        <v>2014</v>
      </c>
    </row>
    <row r="442" spans="1:21"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30"/>
        <v>1E-3</v>
      </c>
      <c r="P442">
        <f t="shared" si="31"/>
        <v>5</v>
      </c>
      <c r="Q442" t="s">
        <v>8309</v>
      </c>
      <c r="R442" t="s">
        <v>8315</v>
      </c>
      <c r="S442" s="9">
        <f t="shared" si="32"/>
        <v>42423.735567129625</v>
      </c>
      <c r="T442" s="9">
        <f t="shared" si="33"/>
        <v>42453.693900462968</v>
      </c>
      <c r="U442">
        <f t="shared" si="34"/>
        <v>2016</v>
      </c>
    </row>
    <row r="443" spans="1:21"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30"/>
        <v>0</v>
      </c>
      <c r="P443" t="e">
        <f t="shared" si="31"/>
        <v>#DIV/0!</v>
      </c>
      <c r="Q443" t="s">
        <v>8309</v>
      </c>
      <c r="R443" t="s">
        <v>8315</v>
      </c>
      <c r="S443" s="9">
        <f t="shared" si="32"/>
        <v>41550.543935185182</v>
      </c>
      <c r="T443" s="9">
        <f t="shared" si="33"/>
        <v>41580.543935185182</v>
      </c>
      <c r="U443">
        <f t="shared" si="34"/>
        <v>2013</v>
      </c>
    </row>
    <row r="444" spans="1:21"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30"/>
        <v>0.39358823529411763</v>
      </c>
      <c r="P444">
        <f t="shared" si="31"/>
        <v>393.58823529411762</v>
      </c>
      <c r="Q444" t="s">
        <v>8309</v>
      </c>
      <c r="R444" t="s">
        <v>8315</v>
      </c>
      <c r="S444" s="9">
        <f t="shared" si="32"/>
        <v>42024.638692129629</v>
      </c>
      <c r="T444" s="9">
        <f t="shared" si="33"/>
        <v>42054.638692129629</v>
      </c>
      <c r="U444">
        <f t="shared" si="34"/>
        <v>2015</v>
      </c>
    </row>
    <row r="445" spans="1:21"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30"/>
        <v>1E-3</v>
      </c>
      <c r="P445">
        <f t="shared" si="31"/>
        <v>5</v>
      </c>
      <c r="Q445" t="s">
        <v>8309</v>
      </c>
      <c r="R445" t="s">
        <v>8315</v>
      </c>
      <c r="S445" s="9">
        <f t="shared" si="32"/>
        <v>41649.765057870369</v>
      </c>
      <c r="T445" s="9">
        <f t="shared" si="33"/>
        <v>41679.765057870369</v>
      </c>
      <c r="U445">
        <f t="shared" si="34"/>
        <v>2014</v>
      </c>
    </row>
    <row r="446" spans="1:21"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30"/>
        <v>0.05</v>
      </c>
      <c r="P446">
        <f t="shared" si="31"/>
        <v>50</v>
      </c>
      <c r="Q446" t="s">
        <v>8309</v>
      </c>
      <c r="R446" t="s">
        <v>8315</v>
      </c>
      <c r="S446" s="9">
        <f t="shared" si="32"/>
        <v>40894.656956018516</v>
      </c>
      <c r="T446" s="9">
        <f t="shared" si="33"/>
        <v>40954.656956018516</v>
      </c>
      <c r="U446">
        <f t="shared" si="34"/>
        <v>2011</v>
      </c>
    </row>
    <row r="447" spans="1:21"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30"/>
        <v>3.3333333333333335E-5</v>
      </c>
      <c r="P447">
        <f t="shared" si="31"/>
        <v>1</v>
      </c>
      <c r="Q447" t="s">
        <v>8309</v>
      </c>
      <c r="R447" t="s">
        <v>8315</v>
      </c>
      <c r="S447" s="9">
        <f t="shared" si="32"/>
        <v>42130.085358796292</v>
      </c>
      <c r="T447" s="9">
        <f t="shared" si="33"/>
        <v>42145.085358796292</v>
      </c>
      <c r="U447">
        <f t="shared" si="34"/>
        <v>2015</v>
      </c>
    </row>
    <row r="448" spans="1:21"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30"/>
        <v>7.2952380952380949E-2</v>
      </c>
      <c r="P448">
        <f t="shared" si="31"/>
        <v>47.875</v>
      </c>
      <c r="Q448" t="s">
        <v>8309</v>
      </c>
      <c r="R448" t="s">
        <v>8315</v>
      </c>
      <c r="S448" s="9">
        <f t="shared" si="32"/>
        <v>42036.833564814813</v>
      </c>
      <c r="T448" s="9">
        <f t="shared" si="33"/>
        <v>42066.833564814813</v>
      </c>
      <c r="U448">
        <f t="shared" si="34"/>
        <v>2015</v>
      </c>
    </row>
    <row r="449" spans="1:21"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30"/>
        <v>1.6666666666666666E-4</v>
      </c>
      <c r="P449">
        <f t="shared" si="31"/>
        <v>5</v>
      </c>
      <c r="Q449" t="s">
        <v>8309</v>
      </c>
      <c r="R449" t="s">
        <v>8315</v>
      </c>
      <c r="S449" s="9">
        <f t="shared" si="32"/>
        <v>41331.305127314816</v>
      </c>
      <c r="T449" s="9">
        <f t="shared" si="33"/>
        <v>41356.263460648144</v>
      </c>
      <c r="U449">
        <f t="shared" si="34"/>
        <v>2013</v>
      </c>
    </row>
    <row r="450" spans="1:21"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si="30"/>
        <v>3.2804E-2</v>
      </c>
      <c r="P450">
        <f t="shared" si="31"/>
        <v>20.502500000000001</v>
      </c>
      <c r="Q450" t="s">
        <v>8309</v>
      </c>
      <c r="R450" t="s">
        <v>8315</v>
      </c>
      <c r="S450" s="9">
        <f t="shared" si="32"/>
        <v>41753.508043981477</v>
      </c>
      <c r="T450" s="9">
        <f t="shared" si="33"/>
        <v>41773.508043981477</v>
      </c>
      <c r="U450">
        <f t="shared" si="34"/>
        <v>2014</v>
      </c>
    </row>
    <row r="451" spans="1:21"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ref="O451:O514" si="35">E451/D451</f>
        <v>2.2499999999999999E-2</v>
      </c>
      <c r="P451">
        <f t="shared" ref="P451:P514" si="36">E451/L451</f>
        <v>9</v>
      </c>
      <c r="Q451" t="s">
        <v>8309</v>
      </c>
      <c r="R451" t="s">
        <v>8315</v>
      </c>
      <c r="S451" s="9">
        <f t="shared" ref="S451:S514" si="37">((J451/60)/60)/24+DATE(1970,1,1)+(-6/24)</f>
        <v>41534.318113425928</v>
      </c>
      <c r="T451" s="9">
        <f t="shared" ref="T451:T514" si="38">((I451/60)/60)/24+DATE(1970,1,1)+(-6/24)</f>
        <v>41564.318113425928</v>
      </c>
      <c r="U451">
        <f t="shared" ref="U451:U514" si="39">YEAR(S451)</f>
        <v>2013</v>
      </c>
    </row>
    <row r="452" spans="1:21"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35"/>
        <v>7.92E-3</v>
      </c>
      <c r="P452">
        <f t="shared" si="36"/>
        <v>56.571428571428569</v>
      </c>
      <c r="Q452" t="s">
        <v>8309</v>
      </c>
      <c r="R452" t="s">
        <v>8315</v>
      </c>
      <c r="S452" s="9">
        <f t="shared" si="37"/>
        <v>41654.696759259255</v>
      </c>
      <c r="T452" s="9">
        <f t="shared" si="38"/>
        <v>41684.696759259255</v>
      </c>
      <c r="U452">
        <f t="shared" si="39"/>
        <v>2014</v>
      </c>
    </row>
    <row r="453" spans="1:21"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35"/>
        <v>0</v>
      </c>
      <c r="P453" t="e">
        <f t="shared" si="36"/>
        <v>#DIV/0!</v>
      </c>
      <c r="Q453" t="s">
        <v>8309</v>
      </c>
      <c r="R453" t="s">
        <v>8315</v>
      </c>
      <c r="S453" s="9">
        <f t="shared" si="37"/>
        <v>41634.465173611112</v>
      </c>
      <c r="T453" s="9">
        <f t="shared" si="38"/>
        <v>41664.465173611112</v>
      </c>
      <c r="U453">
        <f t="shared" si="39"/>
        <v>2013</v>
      </c>
    </row>
    <row r="454" spans="1:21"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35"/>
        <v>0.64</v>
      </c>
      <c r="P454">
        <f t="shared" si="36"/>
        <v>40</v>
      </c>
      <c r="Q454" t="s">
        <v>8309</v>
      </c>
      <c r="R454" t="s">
        <v>8315</v>
      </c>
      <c r="S454" s="9">
        <f t="shared" si="37"/>
        <v>42107.453877314809</v>
      </c>
      <c r="T454" s="9">
        <f t="shared" si="38"/>
        <v>42137.453877314809</v>
      </c>
      <c r="U454">
        <f t="shared" si="39"/>
        <v>2015</v>
      </c>
    </row>
    <row r="455" spans="1:21"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35"/>
        <v>2.740447957839262E-4</v>
      </c>
      <c r="P455">
        <f t="shared" si="36"/>
        <v>13</v>
      </c>
      <c r="Q455" t="s">
        <v>8309</v>
      </c>
      <c r="R455" t="s">
        <v>8315</v>
      </c>
      <c r="S455" s="9">
        <f t="shared" si="37"/>
        <v>42038.574988425928</v>
      </c>
      <c r="T455" s="9">
        <f t="shared" si="38"/>
        <v>42054.574988425928</v>
      </c>
      <c r="U455">
        <f t="shared" si="39"/>
        <v>2015</v>
      </c>
    </row>
    <row r="456" spans="1:21"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35"/>
        <v>8.2000000000000007E-3</v>
      </c>
      <c r="P456">
        <f t="shared" si="36"/>
        <v>16.399999999999999</v>
      </c>
      <c r="Q456" t="s">
        <v>8309</v>
      </c>
      <c r="R456" t="s">
        <v>8315</v>
      </c>
      <c r="S456" s="9">
        <f t="shared" si="37"/>
        <v>41938.467256944445</v>
      </c>
      <c r="T456" s="9">
        <f t="shared" si="38"/>
        <v>41969.301388888889</v>
      </c>
      <c r="U456">
        <f t="shared" si="39"/>
        <v>2014</v>
      </c>
    </row>
    <row r="457" spans="1:21"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35"/>
        <v>6.9230769230769226E-4</v>
      </c>
      <c r="P457">
        <f t="shared" si="36"/>
        <v>22.5</v>
      </c>
      <c r="Q457" t="s">
        <v>8309</v>
      </c>
      <c r="R457" t="s">
        <v>8315</v>
      </c>
      <c r="S457" s="9">
        <f t="shared" si="37"/>
        <v>40970.752569444441</v>
      </c>
      <c r="T457" s="9">
        <f t="shared" si="38"/>
        <v>41015.771527777775</v>
      </c>
      <c r="U457">
        <f t="shared" si="39"/>
        <v>2012</v>
      </c>
    </row>
    <row r="458" spans="1:21"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35"/>
        <v>6.8631863186318634E-3</v>
      </c>
      <c r="P458">
        <f t="shared" si="36"/>
        <v>20.333333333333332</v>
      </c>
      <c r="Q458" t="s">
        <v>8309</v>
      </c>
      <c r="R458" t="s">
        <v>8315</v>
      </c>
      <c r="S458" s="9">
        <f t="shared" si="37"/>
        <v>41547.444456018515</v>
      </c>
      <c r="T458" s="9">
        <f t="shared" si="38"/>
        <v>41568.915972222225</v>
      </c>
      <c r="U458">
        <f t="shared" si="39"/>
        <v>2013</v>
      </c>
    </row>
    <row r="459" spans="1:21"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35"/>
        <v>0</v>
      </c>
      <c r="P459" t="e">
        <f t="shared" si="36"/>
        <v>#DIV/0!</v>
      </c>
      <c r="Q459" t="s">
        <v>8309</v>
      </c>
      <c r="R459" t="s">
        <v>8315</v>
      </c>
      <c r="S459" s="9">
        <f t="shared" si="37"/>
        <v>41837.517500000002</v>
      </c>
      <c r="T459" s="9">
        <f t="shared" si="38"/>
        <v>41867.517500000002</v>
      </c>
      <c r="U459">
        <f t="shared" si="39"/>
        <v>2014</v>
      </c>
    </row>
    <row r="460" spans="1:21"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35"/>
        <v>8.2100000000000006E-2</v>
      </c>
      <c r="P460">
        <f t="shared" si="36"/>
        <v>16.755102040816325</v>
      </c>
      <c r="Q460" t="s">
        <v>8309</v>
      </c>
      <c r="R460" t="s">
        <v>8315</v>
      </c>
      <c r="S460" s="9">
        <f t="shared" si="37"/>
        <v>41378.44976851852</v>
      </c>
      <c r="T460" s="9">
        <f t="shared" si="38"/>
        <v>41408.44976851852</v>
      </c>
      <c r="U460">
        <f t="shared" si="39"/>
        <v>2013</v>
      </c>
    </row>
    <row r="461" spans="1:21"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35"/>
        <v>6.4102564102564103E-4</v>
      </c>
      <c r="P461">
        <f t="shared" si="36"/>
        <v>25</v>
      </c>
      <c r="Q461" t="s">
        <v>8309</v>
      </c>
      <c r="R461" t="s">
        <v>8315</v>
      </c>
      <c r="S461" s="9">
        <f t="shared" si="37"/>
        <v>40800.3903587963</v>
      </c>
      <c r="T461" s="9">
        <f t="shared" si="38"/>
        <v>40860.432025462964</v>
      </c>
      <c r="U461">
        <f t="shared" si="39"/>
        <v>2011</v>
      </c>
    </row>
    <row r="462" spans="1:21"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35"/>
        <v>2.9411764705882353E-3</v>
      </c>
      <c r="P462">
        <f t="shared" si="36"/>
        <v>12.5</v>
      </c>
      <c r="Q462" t="s">
        <v>8309</v>
      </c>
      <c r="R462" t="s">
        <v>8315</v>
      </c>
      <c r="S462" s="9">
        <f t="shared" si="37"/>
        <v>41759.292534722219</v>
      </c>
      <c r="T462" s="9">
        <f t="shared" si="38"/>
        <v>41790.916666666664</v>
      </c>
      <c r="U462">
        <f t="shared" si="39"/>
        <v>2014</v>
      </c>
    </row>
    <row r="463" spans="1:21"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35"/>
        <v>0</v>
      </c>
      <c r="P463" t="e">
        <f t="shared" si="36"/>
        <v>#DIV/0!</v>
      </c>
      <c r="Q463" t="s">
        <v>8309</v>
      </c>
      <c r="R463" t="s">
        <v>8315</v>
      </c>
      <c r="S463" s="9">
        <f t="shared" si="37"/>
        <v>41407.59684027778</v>
      </c>
      <c r="T463" s="9">
        <f t="shared" si="38"/>
        <v>41427.59684027778</v>
      </c>
      <c r="U463">
        <f t="shared" si="39"/>
        <v>2013</v>
      </c>
    </row>
    <row r="464" spans="1:21"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35"/>
        <v>0</v>
      </c>
      <c r="P464" t="e">
        <f t="shared" si="36"/>
        <v>#DIV/0!</v>
      </c>
      <c r="Q464" t="s">
        <v>8309</v>
      </c>
      <c r="R464" t="s">
        <v>8315</v>
      </c>
      <c r="S464" s="9">
        <f t="shared" si="37"/>
        <v>40704.876631944448</v>
      </c>
      <c r="T464" s="9">
        <f t="shared" si="38"/>
        <v>40764.876631944448</v>
      </c>
      <c r="U464">
        <f t="shared" si="39"/>
        <v>2011</v>
      </c>
    </row>
    <row r="465" spans="1:21"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35"/>
        <v>2.2727272727272728E-2</v>
      </c>
      <c r="P465">
        <f t="shared" si="36"/>
        <v>113.63636363636364</v>
      </c>
      <c r="Q465" t="s">
        <v>8309</v>
      </c>
      <c r="R465" t="s">
        <v>8315</v>
      </c>
      <c r="S465" s="9">
        <f t="shared" si="37"/>
        <v>40750.460104166668</v>
      </c>
      <c r="T465" s="9">
        <f t="shared" si="38"/>
        <v>40810.460104166668</v>
      </c>
      <c r="U465">
        <f t="shared" si="39"/>
        <v>2011</v>
      </c>
    </row>
    <row r="466" spans="1:21"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35"/>
        <v>9.9009900990099011E-4</v>
      </c>
      <c r="P466">
        <f t="shared" si="36"/>
        <v>1</v>
      </c>
      <c r="Q466" t="s">
        <v>8309</v>
      </c>
      <c r="R466" t="s">
        <v>8315</v>
      </c>
      <c r="S466" s="9">
        <f t="shared" si="37"/>
        <v>42488.598784722228</v>
      </c>
      <c r="T466" s="9">
        <f t="shared" si="38"/>
        <v>42508.598784722228</v>
      </c>
      <c r="U466">
        <f t="shared" si="39"/>
        <v>2016</v>
      </c>
    </row>
    <row r="467" spans="1:21"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35"/>
        <v>0.26953125</v>
      </c>
      <c r="P467">
        <f t="shared" si="36"/>
        <v>17.25</v>
      </c>
      <c r="Q467" t="s">
        <v>8309</v>
      </c>
      <c r="R467" t="s">
        <v>8315</v>
      </c>
      <c r="S467" s="9">
        <f t="shared" si="37"/>
        <v>41800.870069444441</v>
      </c>
      <c r="T467" s="9">
        <f t="shared" si="38"/>
        <v>41816.870069444441</v>
      </c>
      <c r="U467">
        <f t="shared" si="39"/>
        <v>2014</v>
      </c>
    </row>
    <row r="468" spans="1:21"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35"/>
        <v>7.6E-3</v>
      </c>
      <c r="P468">
        <f t="shared" si="36"/>
        <v>15.2</v>
      </c>
      <c r="Q468" t="s">
        <v>8309</v>
      </c>
      <c r="R468" t="s">
        <v>8315</v>
      </c>
      <c r="S468" s="9">
        <f t="shared" si="37"/>
        <v>41129.692870370374</v>
      </c>
      <c r="T468" s="9">
        <f t="shared" si="38"/>
        <v>41159.692870370374</v>
      </c>
      <c r="U468">
        <f t="shared" si="39"/>
        <v>2012</v>
      </c>
    </row>
    <row r="469" spans="1:21"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35"/>
        <v>0.21575</v>
      </c>
      <c r="P469">
        <f t="shared" si="36"/>
        <v>110.64102564102564</v>
      </c>
      <c r="Q469" t="s">
        <v>8309</v>
      </c>
      <c r="R469" t="s">
        <v>8315</v>
      </c>
      <c r="S469" s="9">
        <f t="shared" si="37"/>
        <v>41135.429791666669</v>
      </c>
      <c r="T469" s="9">
        <f t="shared" si="38"/>
        <v>41180.429791666669</v>
      </c>
      <c r="U469">
        <f t="shared" si="39"/>
        <v>2012</v>
      </c>
    </row>
    <row r="470" spans="1:21"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35"/>
        <v>0</v>
      </c>
      <c r="P470" t="e">
        <f t="shared" si="36"/>
        <v>#DIV/0!</v>
      </c>
      <c r="Q470" t="s">
        <v>8309</v>
      </c>
      <c r="R470" t="s">
        <v>8315</v>
      </c>
      <c r="S470" s="9">
        <f t="shared" si="37"/>
        <v>41040.917627314811</v>
      </c>
      <c r="T470" s="9">
        <f t="shared" si="38"/>
        <v>41100.910474537035</v>
      </c>
      <c r="U470">
        <f t="shared" si="39"/>
        <v>2012</v>
      </c>
    </row>
    <row r="471" spans="1:21"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35"/>
        <v>0</v>
      </c>
      <c r="P471" t="e">
        <f t="shared" si="36"/>
        <v>#DIV/0!</v>
      </c>
      <c r="Q471" t="s">
        <v>8309</v>
      </c>
      <c r="R471" t="s">
        <v>8315</v>
      </c>
      <c r="S471" s="9">
        <f t="shared" si="37"/>
        <v>41827.739861111113</v>
      </c>
      <c r="T471" s="9">
        <f t="shared" si="38"/>
        <v>41887.739861111113</v>
      </c>
      <c r="U471">
        <f t="shared" si="39"/>
        <v>2014</v>
      </c>
    </row>
    <row r="472" spans="1:21"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35"/>
        <v>1.0200000000000001E-2</v>
      </c>
      <c r="P472">
        <f t="shared" si="36"/>
        <v>25.5</v>
      </c>
      <c r="Q472" t="s">
        <v>8309</v>
      </c>
      <c r="R472" t="s">
        <v>8315</v>
      </c>
      <c r="S472" s="9">
        <f t="shared" si="37"/>
        <v>41604.917696759258</v>
      </c>
      <c r="T472" s="9">
        <f t="shared" si="38"/>
        <v>41654.916666666664</v>
      </c>
      <c r="U472">
        <f t="shared" si="39"/>
        <v>2013</v>
      </c>
    </row>
    <row r="473" spans="1:21"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35"/>
        <v>0.11892727272727273</v>
      </c>
      <c r="P473">
        <f t="shared" si="36"/>
        <v>38.476470588235294</v>
      </c>
      <c r="Q473" t="s">
        <v>8309</v>
      </c>
      <c r="R473" t="s">
        <v>8315</v>
      </c>
      <c r="S473" s="9">
        <f t="shared" si="37"/>
        <v>41703.471979166665</v>
      </c>
      <c r="T473" s="9">
        <f t="shared" si="38"/>
        <v>41748.430312500001</v>
      </c>
      <c r="U473">
        <f t="shared" si="39"/>
        <v>2014</v>
      </c>
    </row>
    <row r="474" spans="1:21"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35"/>
        <v>0.17624999999999999</v>
      </c>
      <c r="P474">
        <f t="shared" si="36"/>
        <v>28.2</v>
      </c>
      <c r="Q474" t="s">
        <v>8309</v>
      </c>
      <c r="R474" t="s">
        <v>8315</v>
      </c>
      <c r="S474" s="9">
        <f t="shared" si="37"/>
        <v>41844.672662037039</v>
      </c>
      <c r="T474" s="9">
        <f t="shared" si="38"/>
        <v>41874.672662037039</v>
      </c>
      <c r="U474">
        <f t="shared" si="39"/>
        <v>2014</v>
      </c>
    </row>
    <row r="475" spans="1:21"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35"/>
        <v>2.87E-2</v>
      </c>
      <c r="P475">
        <f t="shared" si="36"/>
        <v>61.5</v>
      </c>
      <c r="Q475" t="s">
        <v>8309</v>
      </c>
      <c r="R475" t="s">
        <v>8315</v>
      </c>
      <c r="S475" s="9">
        <f t="shared" si="37"/>
        <v>41869.448136574072</v>
      </c>
      <c r="T475" s="9">
        <f t="shared" si="38"/>
        <v>41899.448136574072</v>
      </c>
      <c r="U475">
        <f t="shared" si="39"/>
        <v>2014</v>
      </c>
    </row>
    <row r="476" spans="1:21"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35"/>
        <v>3.0303030303030303E-4</v>
      </c>
      <c r="P476">
        <f t="shared" si="36"/>
        <v>1</v>
      </c>
      <c r="Q476" t="s">
        <v>8309</v>
      </c>
      <c r="R476" t="s">
        <v>8315</v>
      </c>
      <c r="S476" s="9">
        <f t="shared" si="37"/>
        <v>42753.079039351855</v>
      </c>
      <c r="T476" s="9">
        <f t="shared" si="38"/>
        <v>42783.079039351855</v>
      </c>
      <c r="U476">
        <f t="shared" si="39"/>
        <v>2017</v>
      </c>
    </row>
    <row r="477" spans="1:21"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35"/>
        <v>0</v>
      </c>
      <c r="P477" t="e">
        <f t="shared" si="36"/>
        <v>#DIV/0!</v>
      </c>
      <c r="Q477" t="s">
        <v>8309</v>
      </c>
      <c r="R477" t="s">
        <v>8315</v>
      </c>
      <c r="S477" s="9">
        <f t="shared" si="37"/>
        <v>42099.836145833338</v>
      </c>
      <c r="T477" s="9">
        <f t="shared" si="38"/>
        <v>42129.836145833338</v>
      </c>
      <c r="U477">
        <f t="shared" si="39"/>
        <v>2015</v>
      </c>
    </row>
    <row r="478" spans="1:21"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35"/>
        <v>2.2302681818181819E-2</v>
      </c>
      <c r="P478">
        <f t="shared" si="36"/>
        <v>39.569274193548388</v>
      </c>
      <c r="Q478" t="s">
        <v>8309</v>
      </c>
      <c r="R478" t="s">
        <v>8315</v>
      </c>
      <c r="S478" s="9">
        <f t="shared" si="37"/>
        <v>41757.725011574075</v>
      </c>
      <c r="T478" s="9">
        <f t="shared" si="38"/>
        <v>41792.915972222225</v>
      </c>
      <c r="U478">
        <f t="shared" si="39"/>
        <v>2014</v>
      </c>
    </row>
    <row r="479" spans="1:21"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35"/>
        <v>0</v>
      </c>
      <c r="P479" t="e">
        <f t="shared" si="36"/>
        <v>#DIV/0!</v>
      </c>
      <c r="Q479" t="s">
        <v>8309</v>
      </c>
      <c r="R479" t="s">
        <v>8315</v>
      </c>
      <c r="S479" s="9">
        <f t="shared" si="37"/>
        <v>40987.58488425926</v>
      </c>
      <c r="T479" s="9">
        <f t="shared" si="38"/>
        <v>41047.58488425926</v>
      </c>
      <c r="U479">
        <f t="shared" si="39"/>
        <v>2012</v>
      </c>
    </row>
    <row r="480" spans="1:21"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35"/>
        <v>0</v>
      </c>
      <c r="P480" t="e">
        <f t="shared" si="36"/>
        <v>#DIV/0!</v>
      </c>
      <c r="Q480" t="s">
        <v>8309</v>
      </c>
      <c r="R480" t="s">
        <v>8315</v>
      </c>
      <c r="S480" s="9">
        <f t="shared" si="37"/>
        <v>42065.660983796297</v>
      </c>
      <c r="T480" s="9">
        <f t="shared" si="38"/>
        <v>42095.619317129633</v>
      </c>
      <c r="U480">
        <f t="shared" si="39"/>
        <v>2015</v>
      </c>
    </row>
    <row r="481" spans="1:21"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35"/>
        <v>0.3256</v>
      </c>
      <c r="P481">
        <f t="shared" si="36"/>
        <v>88.8</v>
      </c>
      <c r="Q481" t="s">
        <v>8309</v>
      </c>
      <c r="R481" t="s">
        <v>8315</v>
      </c>
      <c r="S481" s="9">
        <f t="shared" si="37"/>
        <v>41904.157812500001</v>
      </c>
      <c r="T481" s="9">
        <f t="shared" si="38"/>
        <v>41964.199479166666</v>
      </c>
      <c r="U481">
        <f t="shared" si="39"/>
        <v>2014</v>
      </c>
    </row>
    <row r="482" spans="1:21"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35"/>
        <v>0.19409999999999999</v>
      </c>
      <c r="P482">
        <f t="shared" si="36"/>
        <v>55.457142857142856</v>
      </c>
      <c r="Q482" t="s">
        <v>8309</v>
      </c>
      <c r="R482" t="s">
        <v>8315</v>
      </c>
      <c r="S482" s="9">
        <f t="shared" si="37"/>
        <v>41465.250173611108</v>
      </c>
      <c r="T482" s="9">
        <f t="shared" si="38"/>
        <v>41495.250173611108</v>
      </c>
      <c r="U482">
        <f t="shared" si="39"/>
        <v>2013</v>
      </c>
    </row>
    <row r="483" spans="1:21"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35"/>
        <v>6.0999999999999999E-2</v>
      </c>
      <c r="P483">
        <f t="shared" si="36"/>
        <v>87.142857142857139</v>
      </c>
      <c r="Q483" t="s">
        <v>8309</v>
      </c>
      <c r="R483" t="s">
        <v>8315</v>
      </c>
      <c r="S483" s="9">
        <f t="shared" si="37"/>
        <v>41162.422326388885</v>
      </c>
      <c r="T483" s="9">
        <f t="shared" si="38"/>
        <v>41192.422326388885</v>
      </c>
      <c r="U483">
        <f t="shared" si="39"/>
        <v>2012</v>
      </c>
    </row>
    <row r="484" spans="1:21"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35"/>
        <v>1E-3</v>
      </c>
      <c r="P484">
        <f t="shared" si="36"/>
        <v>10</v>
      </c>
      <c r="Q484" t="s">
        <v>8309</v>
      </c>
      <c r="R484" t="s">
        <v>8315</v>
      </c>
      <c r="S484" s="9">
        <f t="shared" si="37"/>
        <v>42447.646875000006</v>
      </c>
      <c r="T484" s="9">
        <f t="shared" si="38"/>
        <v>42474.356944444444</v>
      </c>
      <c r="U484">
        <f t="shared" si="39"/>
        <v>2016</v>
      </c>
    </row>
    <row r="485" spans="1:21"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35"/>
        <v>0.502</v>
      </c>
      <c r="P485">
        <f t="shared" si="36"/>
        <v>51.224489795918366</v>
      </c>
      <c r="Q485" t="s">
        <v>8309</v>
      </c>
      <c r="R485" t="s">
        <v>8315</v>
      </c>
      <c r="S485" s="9">
        <f t="shared" si="37"/>
        <v>41242.947592592594</v>
      </c>
      <c r="T485" s="9">
        <f t="shared" si="38"/>
        <v>41302.947592592594</v>
      </c>
      <c r="U485">
        <f t="shared" si="39"/>
        <v>2012</v>
      </c>
    </row>
    <row r="486" spans="1:21"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35"/>
        <v>1.8625E-3</v>
      </c>
      <c r="P486">
        <f t="shared" si="36"/>
        <v>13.545454545454545</v>
      </c>
      <c r="Q486" t="s">
        <v>8309</v>
      </c>
      <c r="R486" t="s">
        <v>8315</v>
      </c>
      <c r="S486" s="9">
        <f t="shared" si="37"/>
        <v>42272.68949074074</v>
      </c>
      <c r="T486" s="9">
        <f t="shared" si="38"/>
        <v>42313.731157407412</v>
      </c>
      <c r="U486">
        <f t="shared" si="39"/>
        <v>2015</v>
      </c>
    </row>
    <row r="487" spans="1:21"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35"/>
        <v>0.21906971229845085</v>
      </c>
      <c r="P487">
        <f t="shared" si="36"/>
        <v>66.520080000000007</v>
      </c>
      <c r="Q487" t="s">
        <v>8309</v>
      </c>
      <c r="R487" t="s">
        <v>8315</v>
      </c>
      <c r="S487" s="9">
        <f t="shared" si="37"/>
        <v>41381.25577546296</v>
      </c>
      <c r="T487" s="9">
        <f t="shared" si="38"/>
        <v>41411.25577546296</v>
      </c>
      <c r="U487">
        <f t="shared" si="39"/>
        <v>2013</v>
      </c>
    </row>
    <row r="488" spans="1:21"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35"/>
        <v>9.0909090909090904E-5</v>
      </c>
      <c r="P488">
        <f t="shared" si="36"/>
        <v>50</v>
      </c>
      <c r="Q488" t="s">
        <v>8309</v>
      </c>
      <c r="R488" t="s">
        <v>8315</v>
      </c>
      <c r="S488" s="9">
        <f t="shared" si="37"/>
        <v>41761.69258101852</v>
      </c>
      <c r="T488" s="9">
        <f t="shared" si="38"/>
        <v>41791.69258101852</v>
      </c>
      <c r="U488">
        <f t="shared" si="39"/>
        <v>2014</v>
      </c>
    </row>
    <row r="489" spans="1:21"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35"/>
        <v>0</v>
      </c>
      <c r="P489" t="e">
        <f t="shared" si="36"/>
        <v>#DIV/0!</v>
      </c>
      <c r="Q489" t="s">
        <v>8309</v>
      </c>
      <c r="R489" t="s">
        <v>8315</v>
      </c>
      <c r="S489" s="9">
        <f t="shared" si="37"/>
        <v>42669.344837962963</v>
      </c>
      <c r="T489" s="9">
        <f t="shared" si="38"/>
        <v>42729.386504629627</v>
      </c>
      <c r="U489">
        <f t="shared" si="39"/>
        <v>2016</v>
      </c>
    </row>
    <row r="490" spans="1:21"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35"/>
        <v>0</v>
      </c>
      <c r="P490" t="e">
        <f t="shared" si="36"/>
        <v>#DIV/0!</v>
      </c>
      <c r="Q490" t="s">
        <v>8309</v>
      </c>
      <c r="R490" t="s">
        <v>8315</v>
      </c>
      <c r="S490" s="9">
        <f t="shared" si="37"/>
        <v>42713.804398148146</v>
      </c>
      <c r="T490" s="9">
        <f t="shared" si="38"/>
        <v>42743.804398148146</v>
      </c>
      <c r="U490">
        <f t="shared" si="39"/>
        <v>2016</v>
      </c>
    </row>
    <row r="491" spans="1:21"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35"/>
        <v>2.8667813379201833E-3</v>
      </c>
      <c r="P491">
        <f t="shared" si="36"/>
        <v>71.666666666666671</v>
      </c>
      <c r="Q491" t="s">
        <v>8309</v>
      </c>
      <c r="R491" t="s">
        <v>8315</v>
      </c>
      <c r="S491" s="9">
        <f t="shared" si="37"/>
        <v>40882.231666666667</v>
      </c>
      <c r="T491" s="9">
        <f t="shared" si="38"/>
        <v>40913.231249999997</v>
      </c>
      <c r="U491">
        <f t="shared" si="39"/>
        <v>2011</v>
      </c>
    </row>
    <row r="492" spans="1:21"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35"/>
        <v>0</v>
      </c>
      <c r="P492" t="e">
        <f t="shared" si="36"/>
        <v>#DIV/0!</v>
      </c>
      <c r="Q492" t="s">
        <v>8309</v>
      </c>
      <c r="R492" t="s">
        <v>8315</v>
      </c>
      <c r="S492" s="9">
        <f t="shared" si="37"/>
        <v>41113.718576388892</v>
      </c>
      <c r="T492" s="9">
        <f t="shared" si="38"/>
        <v>41143.718576388892</v>
      </c>
      <c r="U492">
        <f t="shared" si="39"/>
        <v>2012</v>
      </c>
    </row>
    <row r="493" spans="1:21"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35"/>
        <v>0</v>
      </c>
      <c r="P493" t="e">
        <f t="shared" si="36"/>
        <v>#DIV/0!</v>
      </c>
      <c r="Q493" t="s">
        <v>8309</v>
      </c>
      <c r="R493" t="s">
        <v>8315</v>
      </c>
      <c r="S493" s="9">
        <f t="shared" si="37"/>
        <v>42366.732627314821</v>
      </c>
      <c r="T493" s="9">
        <f t="shared" si="38"/>
        <v>42396.732627314821</v>
      </c>
      <c r="U493">
        <f t="shared" si="39"/>
        <v>2015</v>
      </c>
    </row>
    <row r="494" spans="1:21"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35"/>
        <v>0</v>
      </c>
      <c r="P494" t="e">
        <f t="shared" si="36"/>
        <v>#DIV/0!</v>
      </c>
      <c r="Q494" t="s">
        <v>8309</v>
      </c>
      <c r="R494" t="s">
        <v>8315</v>
      </c>
      <c r="S494" s="9">
        <f t="shared" si="37"/>
        <v>42595.78506944445</v>
      </c>
      <c r="T494" s="9">
        <f t="shared" si="38"/>
        <v>42655.78506944445</v>
      </c>
      <c r="U494">
        <f t="shared" si="39"/>
        <v>2016</v>
      </c>
    </row>
    <row r="495" spans="1:21"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35"/>
        <v>0</v>
      </c>
      <c r="P495" t="e">
        <f t="shared" si="36"/>
        <v>#DIV/0!</v>
      </c>
      <c r="Q495" t="s">
        <v>8309</v>
      </c>
      <c r="R495" t="s">
        <v>8315</v>
      </c>
      <c r="S495" s="9">
        <f t="shared" si="37"/>
        <v>42114.476134259254</v>
      </c>
      <c r="T495" s="9">
        <f t="shared" si="38"/>
        <v>42144.476134259254</v>
      </c>
      <c r="U495">
        <f t="shared" si="39"/>
        <v>2015</v>
      </c>
    </row>
    <row r="496" spans="1:21"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35"/>
        <v>1.5499999999999999E-3</v>
      </c>
      <c r="P496">
        <f t="shared" si="36"/>
        <v>10.333333333333334</v>
      </c>
      <c r="Q496" t="s">
        <v>8309</v>
      </c>
      <c r="R496" t="s">
        <v>8315</v>
      </c>
      <c r="S496" s="9">
        <f t="shared" si="37"/>
        <v>41799.580613425926</v>
      </c>
      <c r="T496" s="9">
        <f t="shared" si="38"/>
        <v>41822.875</v>
      </c>
      <c r="U496">
        <f t="shared" si="39"/>
        <v>2014</v>
      </c>
    </row>
    <row r="497" spans="1:21"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35"/>
        <v>0</v>
      </c>
      <c r="P497" t="e">
        <f t="shared" si="36"/>
        <v>#DIV/0!</v>
      </c>
      <c r="Q497" t="s">
        <v>8309</v>
      </c>
      <c r="R497" t="s">
        <v>8315</v>
      </c>
      <c r="S497" s="9">
        <f t="shared" si="37"/>
        <v>42171.577604166669</v>
      </c>
      <c r="T497" s="9">
        <f t="shared" si="38"/>
        <v>42201.577604166669</v>
      </c>
      <c r="U497">
        <f t="shared" si="39"/>
        <v>2015</v>
      </c>
    </row>
    <row r="498" spans="1:21"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35"/>
        <v>1.6666666666666667E-5</v>
      </c>
      <c r="P498">
        <f t="shared" si="36"/>
        <v>1</v>
      </c>
      <c r="Q498" t="s">
        <v>8309</v>
      </c>
      <c r="R498" t="s">
        <v>8315</v>
      </c>
      <c r="S498" s="9">
        <f t="shared" si="37"/>
        <v>41620.68141203704</v>
      </c>
      <c r="T498" s="9">
        <f t="shared" si="38"/>
        <v>41680.68141203704</v>
      </c>
      <c r="U498">
        <f t="shared" si="39"/>
        <v>2013</v>
      </c>
    </row>
    <row r="499" spans="1:21"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35"/>
        <v>6.6964285714285711E-3</v>
      </c>
      <c r="P499">
        <f t="shared" si="36"/>
        <v>10</v>
      </c>
      <c r="Q499" t="s">
        <v>8309</v>
      </c>
      <c r="R499" t="s">
        <v>8315</v>
      </c>
      <c r="S499" s="9">
        <f t="shared" si="37"/>
        <v>41944.787789351853</v>
      </c>
      <c r="T499" s="9">
        <f t="shared" si="38"/>
        <v>41997.958333333328</v>
      </c>
      <c r="U499">
        <f t="shared" si="39"/>
        <v>2014</v>
      </c>
    </row>
    <row r="500" spans="1:21"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35"/>
        <v>4.5985132395404561E-2</v>
      </c>
      <c r="P500">
        <f t="shared" si="36"/>
        <v>136.09090909090909</v>
      </c>
      <c r="Q500" t="s">
        <v>8309</v>
      </c>
      <c r="R500" t="s">
        <v>8315</v>
      </c>
      <c r="S500" s="9">
        <f t="shared" si="37"/>
        <v>40858.512141203704</v>
      </c>
      <c r="T500" s="9">
        <f t="shared" si="38"/>
        <v>40900.512141203704</v>
      </c>
      <c r="U500">
        <f t="shared" si="39"/>
        <v>2011</v>
      </c>
    </row>
    <row r="501" spans="1:21"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35"/>
        <v>9.5500000000000002E-2</v>
      </c>
      <c r="P501">
        <f t="shared" si="36"/>
        <v>73.461538461538467</v>
      </c>
      <c r="Q501" t="s">
        <v>8309</v>
      </c>
      <c r="R501" t="s">
        <v>8315</v>
      </c>
      <c r="S501" s="9">
        <f t="shared" si="37"/>
        <v>40043.645462962959</v>
      </c>
      <c r="T501" s="9">
        <f t="shared" si="38"/>
        <v>40098.624305555553</v>
      </c>
      <c r="U501">
        <f t="shared" si="39"/>
        <v>2009</v>
      </c>
    </row>
    <row r="502" spans="1:21"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35"/>
        <v>3.307692307692308E-2</v>
      </c>
      <c r="P502">
        <f t="shared" si="36"/>
        <v>53.75</v>
      </c>
      <c r="Q502" t="s">
        <v>8309</v>
      </c>
      <c r="R502" t="s">
        <v>8315</v>
      </c>
      <c r="S502" s="9">
        <f t="shared" si="37"/>
        <v>40247.636006944449</v>
      </c>
      <c r="T502" s="9">
        <f t="shared" si="38"/>
        <v>40306.677777777775</v>
      </c>
      <c r="U502">
        <f t="shared" si="39"/>
        <v>2010</v>
      </c>
    </row>
    <row r="503" spans="1:21"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35"/>
        <v>0</v>
      </c>
      <c r="P503" t="e">
        <f t="shared" si="36"/>
        <v>#DIV/0!</v>
      </c>
      <c r="Q503" t="s">
        <v>8309</v>
      </c>
      <c r="R503" t="s">
        <v>8315</v>
      </c>
      <c r="S503" s="9">
        <f t="shared" si="37"/>
        <v>40702.984386574077</v>
      </c>
      <c r="T503" s="9">
        <f t="shared" si="38"/>
        <v>40732.984386574077</v>
      </c>
      <c r="U503">
        <f t="shared" si="39"/>
        <v>2011</v>
      </c>
    </row>
    <row r="504" spans="1:21"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35"/>
        <v>1.15E-2</v>
      </c>
      <c r="P504">
        <f t="shared" si="36"/>
        <v>57.5</v>
      </c>
      <c r="Q504" t="s">
        <v>8309</v>
      </c>
      <c r="R504" t="s">
        <v>8315</v>
      </c>
      <c r="S504" s="9">
        <f t="shared" si="37"/>
        <v>40956.303530092591</v>
      </c>
      <c r="T504" s="9">
        <f t="shared" si="38"/>
        <v>40986.261863425927</v>
      </c>
      <c r="U504">
        <f t="shared" si="39"/>
        <v>2012</v>
      </c>
    </row>
    <row r="505" spans="1:21"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35"/>
        <v>1.7538461538461537E-2</v>
      </c>
      <c r="P505">
        <f t="shared" si="36"/>
        <v>12.666666666666666</v>
      </c>
      <c r="Q505" t="s">
        <v>8309</v>
      </c>
      <c r="R505" t="s">
        <v>8315</v>
      </c>
      <c r="S505" s="9">
        <f t="shared" si="37"/>
        <v>41991.276655092588</v>
      </c>
      <c r="T505" s="9">
        <f t="shared" si="38"/>
        <v>42021.276655092588</v>
      </c>
      <c r="U505">
        <f t="shared" si="39"/>
        <v>2014</v>
      </c>
    </row>
    <row r="506" spans="1:21"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35"/>
        <v>1.3673469387755101E-2</v>
      </c>
      <c r="P506">
        <f t="shared" si="36"/>
        <v>67</v>
      </c>
      <c r="Q506" t="s">
        <v>8309</v>
      </c>
      <c r="R506" t="s">
        <v>8315</v>
      </c>
      <c r="S506" s="9">
        <f t="shared" si="37"/>
        <v>40949.73364583333</v>
      </c>
      <c r="T506" s="9">
        <f t="shared" si="38"/>
        <v>41009.691979166666</v>
      </c>
      <c r="U506">
        <f t="shared" si="39"/>
        <v>2012</v>
      </c>
    </row>
    <row r="507" spans="1:21"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35"/>
        <v>4.3333333333333331E-3</v>
      </c>
      <c r="P507">
        <f t="shared" si="36"/>
        <v>3.7142857142857144</v>
      </c>
      <c r="Q507" t="s">
        <v>8309</v>
      </c>
      <c r="R507" t="s">
        <v>8315</v>
      </c>
      <c r="S507" s="9">
        <f t="shared" si="37"/>
        <v>42317.848217592589</v>
      </c>
      <c r="T507" s="9">
        <f t="shared" si="38"/>
        <v>42362.848217592589</v>
      </c>
      <c r="U507">
        <f t="shared" si="39"/>
        <v>2015</v>
      </c>
    </row>
    <row r="508" spans="1:21"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35"/>
        <v>1.25E-3</v>
      </c>
      <c r="P508">
        <f t="shared" si="36"/>
        <v>250</v>
      </c>
      <c r="Q508" t="s">
        <v>8309</v>
      </c>
      <c r="R508" t="s">
        <v>8315</v>
      </c>
      <c r="S508" s="9">
        <f t="shared" si="37"/>
        <v>41466.302314814813</v>
      </c>
      <c r="T508" s="9">
        <f t="shared" si="38"/>
        <v>41496.302314814813</v>
      </c>
      <c r="U508">
        <f t="shared" si="39"/>
        <v>2013</v>
      </c>
    </row>
    <row r="509" spans="1:21"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35"/>
        <v>3.2000000000000001E-2</v>
      </c>
      <c r="P509">
        <f t="shared" si="36"/>
        <v>64</v>
      </c>
      <c r="Q509" t="s">
        <v>8309</v>
      </c>
      <c r="R509" t="s">
        <v>8315</v>
      </c>
      <c r="S509" s="9">
        <f t="shared" si="37"/>
        <v>41156.708993055552</v>
      </c>
      <c r="T509" s="9">
        <f t="shared" si="38"/>
        <v>41201.708993055552</v>
      </c>
      <c r="U509">
        <f t="shared" si="39"/>
        <v>2012</v>
      </c>
    </row>
    <row r="510" spans="1:21"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35"/>
        <v>8.0000000000000002E-3</v>
      </c>
      <c r="P510">
        <f t="shared" si="36"/>
        <v>133.33333333333334</v>
      </c>
      <c r="Q510" t="s">
        <v>8309</v>
      </c>
      <c r="R510" t="s">
        <v>8315</v>
      </c>
      <c r="S510" s="9">
        <f t="shared" si="37"/>
        <v>40994.774317129632</v>
      </c>
      <c r="T510" s="9">
        <f t="shared" si="38"/>
        <v>41054.343055555553</v>
      </c>
      <c r="U510">
        <f t="shared" si="39"/>
        <v>2012</v>
      </c>
    </row>
    <row r="511" spans="1:21"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35"/>
        <v>2E-3</v>
      </c>
      <c r="P511">
        <f t="shared" si="36"/>
        <v>10</v>
      </c>
      <c r="Q511" t="s">
        <v>8309</v>
      </c>
      <c r="R511" t="s">
        <v>8315</v>
      </c>
      <c r="S511" s="9">
        <f t="shared" si="37"/>
        <v>42153.381597222222</v>
      </c>
      <c r="T511" s="9">
        <f t="shared" si="38"/>
        <v>42183.381597222222</v>
      </c>
      <c r="U511">
        <f t="shared" si="39"/>
        <v>2015</v>
      </c>
    </row>
    <row r="512" spans="1:21"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35"/>
        <v>0</v>
      </c>
      <c r="P512" t="e">
        <f t="shared" si="36"/>
        <v>#DIV/0!</v>
      </c>
      <c r="Q512" t="s">
        <v>8309</v>
      </c>
      <c r="R512" t="s">
        <v>8315</v>
      </c>
      <c r="S512" s="9">
        <f t="shared" si="37"/>
        <v>42399.926377314812</v>
      </c>
      <c r="T512" s="9">
        <f t="shared" si="38"/>
        <v>42429.926377314812</v>
      </c>
      <c r="U512">
        <f t="shared" si="39"/>
        <v>2016</v>
      </c>
    </row>
    <row r="513" spans="1:21"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35"/>
        <v>0.03</v>
      </c>
      <c r="P513">
        <f t="shared" si="36"/>
        <v>30</v>
      </c>
      <c r="Q513" t="s">
        <v>8309</v>
      </c>
      <c r="R513" t="s">
        <v>8315</v>
      </c>
      <c r="S513" s="9">
        <f t="shared" si="37"/>
        <v>41340.053032407406</v>
      </c>
      <c r="T513" s="9">
        <f t="shared" si="38"/>
        <v>41370.011365740742</v>
      </c>
      <c r="U513">
        <f t="shared" si="39"/>
        <v>2013</v>
      </c>
    </row>
    <row r="514" spans="1:21"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si="35"/>
        <v>1.3749999999999999E-3</v>
      </c>
      <c r="P514">
        <f t="shared" si="36"/>
        <v>5.5</v>
      </c>
      <c r="Q514" t="s">
        <v>8309</v>
      </c>
      <c r="R514" t="s">
        <v>8315</v>
      </c>
      <c r="S514" s="9">
        <f t="shared" si="37"/>
        <v>42649.492210648154</v>
      </c>
      <c r="T514" s="9">
        <f t="shared" si="38"/>
        <v>42694.533877314811</v>
      </c>
      <c r="U514">
        <f t="shared" si="39"/>
        <v>2016</v>
      </c>
    </row>
    <row r="515" spans="1:21"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ref="O515:O578" si="40">E515/D515</f>
        <v>0.13924</v>
      </c>
      <c r="P515">
        <f t="shared" ref="P515:P578" si="41">E515/L515</f>
        <v>102.38235294117646</v>
      </c>
      <c r="Q515" t="s">
        <v>8309</v>
      </c>
      <c r="R515" t="s">
        <v>8315</v>
      </c>
      <c r="S515" s="9">
        <f t="shared" ref="S515:S578" si="42">((J515/60)/60)/24+DATE(1970,1,1)+(-6/24)</f>
        <v>42552.403993055559</v>
      </c>
      <c r="T515" s="9">
        <f t="shared" ref="T515:T578" si="43">((I515/60)/60)/24+DATE(1970,1,1)+(-6/24)</f>
        <v>42597.041666666672</v>
      </c>
      <c r="U515">
        <f t="shared" ref="U515:U578" si="44">YEAR(S515)</f>
        <v>2016</v>
      </c>
    </row>
    <row r="516" spans="1:21"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40"/>
        <v>3.3333333333333333E-2</v>
      </c>
      <c r="P516">
        <f t="shared" si="41"/>
        <v>16.666666666666668</v>
      </c>
      <c r="Q516" t="s">
        <v>8309</v>
      </c>
      <c r="R516" t="s">
        <v>8315</v>
      </c>
      <c r="S516" s="9">
        <f t="shared" si="42"/>
        <v>41830.363969907405</v>
      </c>
      <c r="T516" s="9">
        <f t="shared" si="43"/>
        <v>41860.363969907405</v>
      </c>
      <c r="U516">
        <f t="shared" si="44"/>
        <v>2014</v>
      </c>
    </row>
    <row r="517" spans="1:21"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40"/>
        <v>0.25413402061855672</v>
      </c>
      <c r="P517">
        <f t="shared" si="41"/>
        <v>725.02941176470586</v>
      </c>
      <c r="Q517" t="s">
        <v>8309</v>
      </c>
      <c r="R517" t="s">
        <v>8315</v>
      </c>
      <c r="S517" s="9">
        <f t="shared" si="42"/>
        <v>42327.240752314814</v>
      </c>
      <c r="T517" s="9">
        <f t="shared" si="43"/>
        <v>42367.240752314814</v>
      </c>
      <c r="U517">
        <f t="shared" si="44"/>
        <v>2015</v>
      </c>
    </row>
    <row r="518" spans="1:21"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40"/>
        <v>0</v>
      </c>
      <c r="P518" t="e">
        <f t="shared" si="41"/>
        <v>#DIV/0!</v>
      </c>
      <c r="Q518" t="s">
        <v>8309</v>
      </c>
      <c r="R518" t="s">
        <v>8315</v>
      </c>
      <c r="S518" s="9">
        <f t="shared" si="42"/>
        <v>42091.528703703705</v>
      </c>
      <c r="T518" s="9">
        <f t="shared" si="43"/>
        <v>42151.528703703705</v>
      </c>
      <c r="U518">
        <f t="shared" si="44"/>
        <v>2015</v>
      </c>
    </row>
    <row r="519" spans="1:21"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40"/>
        <v>1.3666666666666667E-2</v>
      </c>
      <c r="P519">
        <f t="shared" si="41"/>
        <v>68.333333333333329</v>
      </c>
      <c r="Q519" t="s">
        <v>8309</v>
      </c>
      <c r="R519" t="s">
        <v>8315</v>
      </c>
      <c r="S519" s="9">
        <f t="shared" si="42"/>
        <v>42738.365289351852</v>
      </c>
      <c r="T519" s="9">
        <f t="shared" si="43"/>
        <v>42768.365289351852</v>
      </c>
      <c r="U519">
        <f t="shared" si="44"/>
        <v>2017</v>
      </c>
    </row>
    <row r="520" spans="1:21"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40"/>
        <v>0</v>
      </c>
      <c r="P520" t="e">
        <f t="shared" si="41"/>
        <v>#DIV/0!</v>
      </c>
      <c r="Q520" t="s">
        <v>8309</v>
      </c>
      <c r="R520" t="s">
        <v>8315</v>
      </c>
      <c r="S520" s="9">
        <f t="shared" si="42"/>
        <v>42223.366018518514</v>
      </c>
      <c r="T520" s="9">
        <f t="shared" si="43"/>
        <v>42253.365277777775</v>
      </c>
      <c r="U520">
        <f t="shared" si="44"/>
        <v>2015</v>
      </c>
    </row>
    <row r="521" spans="1:21"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40"/>
        <v>0.22881426547787684</v>
      </c>
      <c r="P521">
        <f t="shared" si="41"/>
        <v>39.228571428571428</v>
      </c>
      <c r="Q521" t="s">
        <v>8309</v>
      </c>
      <c r="R521" t="s">
        <v>8315</v>
      </c>
      <c r="S521" s="9">
        <f t="shared" si="42"/>
        <v>41218.141446759262</v>
      </c>
      <c r="T521" s="9">
        <f t="shared" si="43"/>
        <v>41248.141446759262</v>
      </c>
      <c r="U521">
        <f t="shared" si="44"/>
        <v>2012</v>
      </c>
    </row>
    <row r="522" spans="1:21"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40"/>
        <v>1.0209999999999999</v>
      </c>
      <c r="P522">
        <f t="shared" si="41"/>
        <v>150.14705882352942</v>
      </c>
      <c r="Q522" t="s">
        <v>8316</v>
      </c>
      <c r="R522" t="s">
        <v>8317</v>
      </c>
      <c r="S522" s="9">
        <f t="shared" si="42"/>
        <v>42318.452094907407</v>
      </c>
      <c r="T522" s="9">
        <f t="shared" si="43"/>
        <v>42348.452094907407</v>
      </c>
      <c r="U522">
        <f t="shared" si="44"/>
        <v>2015</v>
      </c>
    </row>
    <row r="523" spans="1:21"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40"/>
        <v>1.0464</v>
      </c>
      <c r="P523">
        <f t="shared" si="41"/>
        <v>93.428571428571431</v>
      </c>
      <c r="Q523" t="s">
        <v>8316</v>
      </c>
      <c r="R523" t="s">
        <v>8317</v>
      </c>
      <c r="S523" s="9">
        <f t="shared" si="42"/>
        <v>42645.842812499999</v>
      </c>
      <c r="T523" s="9">
        <f t="shared" si="43"/>
        <v>42674.957638888889</v>
      </c>
      <c r="U523">
        <f t="shared" si="44"/>
        <v>2016</v>
      </c>
    </row>
    <row r="524" spans="1:21"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40"/>
        <v>1.1466666666666667</v>
      </c>
      <c r="P524">
        <f t="shared" si="41"/>
        <v>110.96774193548387</v>
      </c>
      <c r="Q524" t="s">
        <v>8316</v>
      </c>
      <c r="R524" t="s">
        <v>8317</v>
      </c>
      <c r="S524" s="9">
        <f t="shared" si="42"/>
        <v>42429.790798611109</v>
      </c>
      <c r="T524" s="9">
        <f t="shared" si="43"/>
        <v>42449.749131944445</v>
      </c>
      <c r="U524">
        <f t="shared" si="44"/>
        <v>2016</v>
      </c>
    </row>
    <row r="525" spans="1:21"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40"/>
        <v>1.206</v>
      </c>
      <c r="P525">
        <f t="shared" si="41"/>
        <v>71.785714285714292</v>
      </c>
      <c r="Q525" t="s">
        <v>8316</v>
      </c>
      <c r="R525" t="s">
        <v>8317</v>
      </c>
      <c r="S525" s="9">
        <f t="shared" si="42"/>
        <v>42237.88282407407</v>
      </c>
      <c r="T525" s="9">
        <f t="shared" si="43"/>
        <v>42267.88282407407</v>
      </c>
      <c r="U525">
        <f t="shared" si="44"/>
        <v>2015</v>
      </c>
    </row>
    <row r="526" spans="1:21"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40"/>
        <v>1.0867285714285715</v>
      </c>
      <c r="P526">
        <f t="shared" si="41"/>
        <v>29.258076923076924</v>
      </c>
      <c r="Q526" t="s">
        <v>8316</v>
      </c>
      <c r="R526" t="s">
        <v>8317</v>
      </c>
      <c r="S526" s="9">
        <f t="shared" si="42"/>
        <v>42492.467233796298</v>
      </c>
      <c r="T526" s="9">
        <f t="shared" si="43"/>
        <v>42522.467233796298</v>
      </c>
      <c r="U526">
        <f t="shared" si="44"/>
        <v>2016</v>
      </c>
    </row>
    <row r="527" spans="1:21"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40"/>
        <v>1</v>
      </c>
      <c r="P527">
        <f t="shared" si="41"/>
        <v>1000</v>
      </c>
      <c r="Q527" t="s">
        <v>8316</v>
      </c>
      <c r="R527" t="s">
        <v>8317</v>
      </c>
      <c r="S527" s="9">
        <f t="shared" si="42"/>
        <v>41850.150937500002</v>
      </c>
      <c r="T527" s="9">
        <f t="shared" si="43"/>
        <v>41895.150937500002</v>
      </c>
      <c r="U527">
        <f t="shared" si="44"/>
        <v>2014</v>
      </c>
    </row>
    <row r="528" spans="1:21"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40"/>
        <v>1.1399999999999999</v>
      </c>
      <c r="P528">
        <f t="shared" si="41"/>
        <v>74.347826086956516</v>
      </c>
      <c r="Q528" t="s">
        <v>8316</v>
      </c>
      <c r="R528" t="s">
        <v>8317</v>
      </c>
      <c r="S528" s="9">
        <f t="shared" si="42"/>
        <v>42192.341944444444</v>
      </c>
      <c r="T528" s="9">
        <f t="shared" si="43"/>
        <v>42223.458333333328</v>
      </c>
      <c r="U528">
        <f t="shared" si="44"/>
        <v>2015</v>
      </c>
    </row>
    <row r="529" spans="1:21"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40"/>
        <v>1.0085</v>
      </c>
      <c r="P529">
        <f t="shared" si="41"/>
        <v>63.829113924050631</v>
      </c>
      <c r="Q529" t="s">
        <v>8316</v>
      </c>
      <c r="R529" t="s">
        <v>8317</v>
      </c>
      <c r="S529" s="9">
        <f t="shared" si="42"/>
        <v>42752.955625000002</v>
      </c>
      <c r="T529" s="9">
        <f t="shared" si="43"/>
        <v>42783.420138888891</v>
      </c>
      <c r="U529">
        <f t="shared" si="44"/>
        <v>2017</v>
      </c>
    </row>
    <row r="530" spans="1:21"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40"/>
        <v>1.1565217391304348</v>
      </c>
      <c r="P530">
        <f t="shared" si="41"/>
        <v>44.333333333333336</v>
      </c>
      <c r="Q530" t="s">
        <v>8316</v>
      </c>
      <c r="R530" t="s">
        <v>8317</v>
      </c>
      <c r="S530" s="9">
        <f t="shared" si="42"/>
        <v>42155.670219907406</v>
      </c>
      <c r="T530" s="9">
        <f t="shared" si="43"/>
        <v>42176.638888888891</v>
      </c>
      <c r="U530">
        <f t="shared" si="44"/>
        <v>2015</v>
      </c>
    </row>
    <row r="531" spans="1:21"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40"/>
        <v>1.3041666666666667</v>
      </c>
      <c r="P531">
        <f t="shared" si="41"/>
        <v>86.944444444444443</v>
      </c>
      <c r="Q531" t="s">
        <v>8316</v>
      </c>
      <c r="R531" t="s">
        <v>8317</v>
      </c>
      <c r="S531" s="9">
        <f t="shared" si="42"/>
        <v>42724.781180555554</v>
      </c>
      <c r="T531" s="9">
        <f t="shared" si="43"/>
        <v>42745.958333333328</v>
      </c>
      <c r="U531">
        <f t="shared" si="44"/>
        <v>2016</v>
      </c>
    </row>
    <row r="532" spans="1:21"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40"/>
        <v>1.0778267254038179</v>
      </c>
      <c r="P532">
        <f t="shared" si="41"/>
        <v>126.55172413793103</v>
      </c>
      <c r="Q532" t="s">
        <v>8316</v>
      </c>
      <c r="R532" t="s">
        <v>8317</v>
      </c>
      <c r="S532" s="9">
        <f t="shared" si="42"/>
        <v>42157.341064814813</v>
      </c>
      <c r="T532" s="9">
        <f t="shared" si="43"/>
        <v>42178.833333333328</v>
      </c>
      <c r="U532">
        <f t="shared" si="44"/>
        <v>2015</v>
      </c>
    </row>
    <row r="533" spans="1:21"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40"/>
        <v>1</v>
      </c>
      <c r="P533">
        <f t="shared" si="41"/>
        <v>129.03225806451613</v>
      </c>
      <c r="Q533" t="s">
        <v>8316</v>
      </c>
      <c r="R533" t="s">
        <v>8317</v>
      </c>
      <c r="S533" s="9">
        <f t="shared" si="42"/>
        <v>42675.815150462964</v>
      </c>
      <c r="T533" s="9">
        <f t="shared" si="43"/>
        <v>42721.040972222225</v>
      </c>
      <c r="U533">
        <f t="shared" si="44"/>
        <v>2016</v>
      </c>
    </row>
    <row r="534" spans="1:21"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40"/>
        <v>1.2324999999999999</v>
      </c>
      <c r="P534">
        <f t="shared" si="41"/>
        <v>71.242774566473983</v>
      </c>
      <c r="Q534" t="s">
        <v>8316</v>
      </c>
      <c r="R534" t="s">
        <v>8317</v>
      </c>
      <c r="S534" s="9">
        <f t="shared" si="42"/>
        <v>42472.757037037038</v>
      </c>
      <c r="T534" s="9">
        <f t="shared" si="43"/>
        <v>42502.757037037038</v>
      </c>
      <c r="U534">
        <f t="shared" si="44"/>
        <v>2016</v>
      </c>
    </row>
    <row r="535" spans="1:21"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40"/>
        <v>1.002</v>
      </c>
      <c r="P535">
        <f t="shared" si="41"/>
        <v>117.88235294117646</v>
      </c>
      <c r="Q535" t="s">
        <v>8316</v>
      </c>
      <c r="R535" t="s">
        <v>8317</v>
      </c>
      <c r="S535" s="9">
        <f t="shared" si="42"/>
        <v>42482.18478009259</v>
      </c>
      <c r="T535" s="9">
        <f t="shared" si="43"/>
        <v>42506.18478009259</v>
      </c>
      <c r="U535">
        <f t="shared" si="44"/>
        <v>2016</v>
      </c>
    </row>
    <row r="536" spans="1:21"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40"/>
        <v>1.0466666666666666</v>
      </c>
      <c r="P536">
        <f t="shared" si="41"/>
        <v>327.08333333333331</v>
      </c>
      <c r="Q536" t="s">
        <v>8316</v>
      </c>
      <c r="R536" t="s">
        <v>8317</v>
      </c>
      <c r="S536" s="9">
        <f t="shared" si="42"/>
        <v>42270.560995370368</v>
      </c>
      <c r="T536" s="9">
        <f t="shared" si="43"/>
        <v>42309.708333333328</v>
      </c>
      <c r="U536">
        <f t="shared" si="44"/>
        <v>2015</v>
      </c>
    </row>
    <row r="537" spans="1:21"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40"/>
        <v>1.0249999999999999</v>
      </c>
      <c r="P537">
        <f t="shared" si="41"/>
        <v>34.745762711864408</v>
      </c>
      <c r="Q537" t="s">
        <v>8316</v>
      </c>
      <c r="R537" t="s">
        <v>8317</v>
      </c>
      <c r="S537" s="9">
        <f t="shared" si="42"/>
        <v>42711.295196759253</v>
      </c>
      <c r="T537" s="9">
        <f t="shared" si="43"/>
        <v>42741.295196759253</v>
      </c>
      <c r="U537">
        <f t="shared" si="44"/>
        <v>2016</v>
      </c>
    </row>
    <row r="538" spans="1:21"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40"/>
        <v>1.1825757575757576</v>
      </c>
      <c r="P538">
        <f t="shared" si="41"/>
        <v>100.06410256410257</v>
      </c>
      <c r="Q538" t="s">
        <v>8316</v>
      </c>
      <c r="R538" t="s">
        <v>8317</v>
      </c>
      <c r="S538" s="9">
        <f t="shared" si="42"/>
        <v>42179.094988425932</v>
      </c>
      <c r="T538" s="9">
        <f t="shared" si="43"/>
        <v>42219.5</v>
      </c>
      <c r="U538">
        <f t="shared" si="44"/>
        <v>2015</v>
      </c>
    </row>
    <row r="539" spans="1:21"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40"/>
        <v>1.2050000000000001</v>
      </c>
      <c r="P539">
        <f t="shared" si="41"/>
        <v>40.847457627118644</v>
      </c>
      <c r="Q539" t="s">
        <v>8316</v>
      </c>
      <c r="R539" t="s">
        <v>8317</v>
      </c>
      <c r="S539" s="9">
        <f t="shared" si="42"/>
        <v>42282.518414351856</v>
      </c>
      <c r="T539" s="9">
        <f t="shared" si="43"/>
        <v>42312.560081018513</v>
      </c>
      <c r="U539">
        <f t="shared" si="44"/>
        <v>2015</v>
      </c>
    </row>
    <row r="540" spans="1:21"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40"/>
        <v>3.0242</v>
      </c>
      <c r="P540">
        <f t="shared" si="41"/>
        <v>252.01666666666668</v>
      </c>
      <c r="Q540" t="s">
        <v>8316</v>
      </c>
      <c r="R540" t="s">
        <v>8317</v>
      </c>
      <c r="S540" s="9">
        <f t="shared" si="42"/>
        <v>42473.544710648144</v>
      </c>
      <c r="T540" s="9">
        <f t="shared" si="43"/>
        <v>42503.544710648144</v>
      </c>
      <c r="U540">
        <f t="shared" si="44"/>
        <v>2016</v>
      </c>
    </row>
    <row r="541" spans="1:21"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40"/>
        <v>1.00644</v>
      </c>
      <c r="P541">
        <f t="shared" si="41"/>
        <v>25.161000000000001</v>
      </c>
      <c r="Q541" t="s">
        <v>8316</v>
      </c>
      <c r="R541" t="s">
        <v>8317</v>
      </c>
      <c r="S541" s="9">
        <f t="shared" si="42"/>
        <v>42534.799849537041</v>
      </c>
      <c r="T541" s="9">
        <f t="shared" si="43"/>
        <v>42555.799849537041</v>
      </c>
      <c r="U541">
        <f t="shared" si="44"/>
        <v>2016</v>
      </c>
    </row>
    <row r="542" spans="1:21"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40"/>
        <v>6.666666666666667E-5</v>
      </c>
      <c r="P542">
        <f t="shared" si="41"/>
        <v>1</v>
      </c>
      <c r="Q542" t="s">
        <v>8318</v>
      </c>
      <c r="R542" t="s">
        <v>8319</v>
      </c>
      <c r="S542" s="9">
        <f t="shared" si="42"/>
        <v>42009.567199074074</v>
      </c>
      <c r="T542" s="9">
        <f t="shared" si="43"/>
        <v>42039.567199074074</v>
      </c>
      <c r="U542">
        <f t="shared" si="44"/>
        <v>2015</v>
      </c>
    </row>
    <row r="543" spans="1:21"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40"/>
        <v>5.5555555555555558E-3</v>
      </c>
      <c r="P543">
        <f t="shared" si="41"/>
        <v>25</v>
      </c>
      <c r="Q543" t="s">
        <v>8318</v>
      </c>
      <c r="R543" t="s">
        <v>8319</v>
      </c>
      <c r="S543" s="9">
        <f t="shared" si="42"/>
        <v>42275.796689814815</v>
      </c>
      <c r="T543" s="9">
        <f t="shared" si="43"/>
        <v>42305.796689814815</v>
      </c>
      <c r="U543">
        <f t="shared" si="44"/>
        <v>2015</v>
      </c>
    </row>
    <row r="544" spans="1:21"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40"/>
        <v>3.9999999999999998E-6</v>
      </c>
      <c r="P544">
        <f t="shared" si="41"/>
        <v>1</v>
      </c>
      <c r="Q544" t="s">
        <v>8318</v>
      </c>
      <c r="R544" t="s">
        <v>8319</v>
      </c>
      <c r="S544" s="9">
        <f t="shared" si="42"/>
        <v>42433.487453703703</v>
      </c>
      <c r="T544" s="9">
        <f t="shared" si="43"/>
        <v>42493.445787037039</v>
      </c>
      <c r="U544">
        <f t="shared" si="44"/>
        <v>2016</v>
      </c>
    </row>
    <row r="545" spans="1:21"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40"/>
        <v>3.1818181818181819E-3</v>
      </c>
      <c r="P545">
        <f t="shared" si="41"/>
        <v>35</v>
      </c>
      <c r="Q545" t="s">
        <v>8318</v>
      </c>
      <c r="R545" t="s">
        <v>8319</v>
      </c>
      <c r="S545" s="9">
        <f t="shared" si="42"/>
        <v>41913.842152777775</v>
      </c>
      <c r="T545" s="9">
        <f t="shared" si="43"/>
        <v>41943.842152777775</v>
      </c>
      <c r="U545">
        <f t="shared" si="44"/>
        <v>2014</v>
      </c>
    </row>
    <row r="546" spans="1:21"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40"/>
        <v>1.2E-2</v>
      </c>
      <c r="P546">
        <f t="shared" si="41"/>
        <v>3</v>
      </c>
      <c r="Q546" t="s">
        <v>8318</v>
      </c>
      <c r="R546" t="s">
        <v>8319</v>
      </c>
      <c r="S546" s="9">
        <f t="shared" si="42"/>
        <v>42525.406944444447</v>
      </c>
      <c r="T546" s="9">
        <f t="shared" si="43"/>
        <v>42555.406944444447</v>
      </c>
      <c r="U546">
        <f t="shared" si="44"/>
        <v>2016</v>
      </c>
    </row>
    <row r="547" spans="1:21"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40"/>
        <v>0.27383999999999997</v>
      </c>
      <c r="P547">
        <f t="shared" si="41"/>
        <v>402.70588235294116</v>
      </c>
      <c r="Q547" t="s">
        <v>8318</v>
      </c>
      <c r="R547" t="s">
        <v>8319</v>
      </c>
      <c r="S547" s="9">
        <f t="shared" si="42"/>
        <v>42283.342465277776</v>
      </c>
      <c r="T547" s="9">
        <f t="shared" si="43"/>
        <v>42323.384131944447</v>
      </c>
      <c r="U547">
        <f t="shared" si="44"/>
        <v>2015</v>
      </c>
    </row>
    <row r="548" spans="1:21"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40"/>
        <v>8.6666666666666663E-4</v>
      </c>
      <c r="P548">
        <f t="shared" si="41"/>
        <v>26</v>
      </c>
      <c r="Q548" t="s">
        <v>8318</v>
      </c>
      <c r="R548" t="s">
        <v>8319</v>
      </c>
      <c r="S548" s="9">
        <f t="shared" si="42"/>
        <v>42249.417997685188</v>
      </c>
      <c r="T548" s="9">
        <f t="shared" si="43"/>
        <v>42294.417997685188</v>
      </c>
      <c r="U548">
        <f t="shared" si="44"/>
        <v>2015</v>
      </c>
    </row>
    <row r="549" spans="1:21"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40"/>
        <v>0</v>
      </c>
      <c r="P549" t="e">
        <f t="shared" si="41"/>
        <v>#DIV/0!</v>
      </c>
      <c r="Q549" t="s">
        <v>8318</v>
      </c>
      <c r="R549" t="s">
        <v>8319</v>
      </c>
      <c r="S549" s="9">
        <f t="shared" si="42"/>
        <v>42380.446342592593</v>
      </c>
      <c r="T549" s="9">
        <f t="shared" si="43"/>
        <v>42410.446342592593</v>
      </c>
      <c r="U549">
        <f t="shared" si="44"/>
        <v>2016</v>
      </c>
    </row>
    <row r="550" spans="1:21"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40"/>
        <v>8.9999999999999998E-4</v>
      </c>
      <c r="P550">
        <f t="shared" si="41"/>
        <v>9</v>
      </c>
      <c r="Q550" t="s">
        <v>8318</v>
      </c>
      <c r="R550" t="s">
        <v>8319</v>
      </c>
      <c r="S550" s="9">
        <f t="shared" si="42"/>
        <v>42276.653333333335</v>
      </c>
      <c r="T550" s="9">
        <f t="shared" si="43"/>
        <v>42306.653333333335</v>
      </c>
      <c r="U550">
        <f t="shared" si="44"/>
        <v>2015</v>
      </c>
    </row>
    <row r="551" spans="1:21"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40"/>
        <v>2.7199999999999998E-2</v>
      </c>
      <c r="P551">
        <f t="shared" si="41"/>
        <v>8.5</v>
      </c>
      <c r="Q551" t="s">
        <v>8318</v>
      </c>
      <c r="R551" t="s">
        <v>8319</v>
      </c>
      <c r="S551" s="9">
        <f t="shared" si="42"/>
        <v>42163.386828703704</v>
      </c>
      <c r="T551" s="9">
        <f t="shared" si="43"/>
        <v>42193.386828703704</v>
      </c>
      <c r="U551">
        <f t="shared" si="44"/>
        <v>2015</v>
      </c>
    </row>
    <row r="552" spans="1:21"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40"/>
        <v>7.0000000000000001E-3</v>
      </c>
      <c r="P552">
        <f t="shared" si="41"/>
        <v>8.75</v>
      </c>
      <c r="Q552" t="s">
        <v>8318</v>
      </c>
      <c r="R552" t="s">
        <v>8319</v>
      </c>
      <c r="S552" s="9">
        <f t="shared" si="42"/>
        <v>42753.428761574076</v>
      </c>
      <c r="T552" s="9">
        <f t="shared" si="43"/>
        <v>42765.958333333328</v>
      </c>
      <c r="U552">
        <f t="shared" si="44"/>
        <v>2017</v>
      </c>
    </row>
    <row r="553" spans="1:21"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40"/>
        <v>5.0413333333333331E-2</v>
      </c>
      <c r="P553">
        <f t="shared" si="41"/>
        <v>135.03571428571428</v>
      </c>
      <c r="Q553" t="s">
        <v>8318</v>
      </c>
      <c r="R553" t="s">
        <v>8319</v>
      </c>
      <c r="S553" s="9">
        <f t="shared" si="42"/>
        <v>42173.025740740741</v>
      </c>
      <c r="T553" s="9">
        <f t="shared" si="43"/>
        <v>42217.495138888888</v>
      </c>
      <c r="U553">
        <f t="shared" si="44"/>
        <v>2015</v>
      </c>
    </row>
    <row r="554" spans="1:21"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40"/>
        <v>0</v>
      </c>
      <c r="P554" t="e">
        <f t="shared" si="41"/>
        <v>#DIV/0!</v>
      </c>
      <c r="Q554" t="s">
        <v>8318</v>
      </c>
      <c r="R554" t="s">
        <v>8319</v>
      </c>
      <c r="S554" s="9">
        <f t="shared" si="42"/>
        <v>42318.366851851853</v>
      </c>
      <c r="T554" s="9">
        <f t="shared" si="43"/>
        <v>42378.366851851853</v>
      </c>
      <c r="U554">
        <f t="shared" si="44"/>
        <v>2015</v>
      </c>
    </row>
    <row r="555" spans="1:21"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40"/>
        <v>4.9199999999999999E-3</v>
      </c>
      <c r="P555">
        <f t="shared" si="41"/>
        <v>20.5</v>
      </c>
      <c r="Q555" t="s">
        <v>8318</v>
      </c>
      <c r="R555" t="s">
        <v>8319</v>
      </c>
      <c r="S555" s="9">
        <f t="shared" si="42"/>
        <v>41927.46980324074</v>
      </c>
      <c r="T555" s="9">
        <f t="shared" si="43"/>
        <v>41957.511469907404</v>
      </c>
      <c r="U555">
        <f t="shared" si="44"/>
        <v>2014</v>
      </c>
    </row>
    <row r="556" spans="1:21"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40"/>
        <v>0.36589147286821705</v>
      </c>
      <c r="P556">
        <f t="shared" si="41"/>
        <v>64.36363636363636</v>
      </c>
      <c r="Q556" t="s">
        <v>8318</v>
      </c>
      <c r="R556" t="s">
        <v>8319</v>
      </c>
      <c r="S556" s="9">
        <f t="shared" si="42"/>
        <v>41901.434861111113</v>
      </c>
      <c r="T556" s="9">
        <f t="shared" si="43"/>
        <v>41931.434861111113</v>
      </c>
      <c r="U556">
        <f t="shared" si="44"/>
        <v>2014</v>
      </c>
    </row>
    <row r="557" spans="1:21"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40"/>
        <v>0</v>
      </c>
      <c r="P557" t="e">
        <f t="shared" si="41"/>
        <v>#DIV/0!</v>
      </c>
      <c r="Q557" t="s">
        <v>8318</v>
      </c>
      <c r="R557" t="s">
        <v>8319</v>
      </c>
      <c r="S557" s="9">
        <f t="shared" si="42"/>
        <v>42503.103506944448</v>
      </c>
      <c r="T557" s="9">
        <f t="shared" si="43"/>
        <v>42533.103506944448</v>
      </c>
      <c r="U557">
        <f t="shared" si="44"/>
        <v>2016</v>
      </c>
    </row>
    <row r="558" spans="1:21"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40"/>
        <v>2.5000000000000001E-2</v>
      </c>
      <c r="P558">
        <f t="shared" si="41"/>
        <v>200</v>
      </c>
      <c r="Q558" t="s">
        <v>8318</v>
      </c>
      <c r="R558" t="s">
        <v>8319</v>
      </c>
      <c r="S558" s="9">
        <f t="shared" si="42"/>
        <v>42345.610150462962</v>
      </c>
      <c r="T558" s="9">
        <f t="shared" si="43"/>
        <v>42375.610150462962</v>
      </c>
      <c r="U558">
        <f t="shared" si="44"/>
        <v>2015</v>
      </c>
    </row>
    <row r="559" spans="1:21"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40"/>
        <v>9.1066666666666674E-3</v>
      </c>
      <c r="P559">
        <f t="shared" si="41"/>
        <v>68.3</v>
      </c>
      <c r="Q559" t="s">
        <v>8318</v>
      </c>
      <c r="R559" t="s">
        <v>8319</v>
      </c>
      <c r="S559" s="9">
        <f t="shared" si="42"/>
        <v>42676.692164351851</v>
      </c>
      <c r="T559" s="9">
        <f t="shared" si="43"/>
        <v>42706.733831018515</v>
      </c>
      <c r="U559">
        <f t="shared" si="44"/>
        <v>2016</v>
      </c>
    </row>
    <row r="560" spans="1:21"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40"/>
        <v>0</v>
      </c>
      <c r="P560" t="e">
        <f t="shared" si="41"/>
        <v>#DIV/0!</v>
      </c>
      <c r="Q560" t="s">
        <v>8318</v>
      </c>
      <c r="R560" t="s">
        <v>8319</v>
      </c>
      <c r="S560" s="9">
        <f t="shared" si="42"/>
        <v>42057.633159722223</v>
      </c>
      <c r="T560" s="9">
        <f t="shared" si="43"/>
        <v>42087.591493055559</v>
      </c>
      <c r="U560">
        <f t="shared" si="44"/>
        <v>2015</v>
      </c>
    </row>
    <row r="561" spans="1:21"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40"/>
        <v>2.0833333333333335E-4</v>
      </c>
      <c r="P561">
        <f t="shared" si="41"/>
        <v>50</v>
      </c>
      <c r="Q561" t="s">
        <v>8318</v>
      </c>
      <c r="R561" t="s">
        <v>8319</v>
      </c>
      <c r="S561" s="9">
        <f t="shared" si="42"/>
        <v>42321.033101851848</v>
      </c>
      <c r="T561" s="9">
        <f t="shared" si="43"/>
        <v>42351.033101851848</v>
      </c>
      <c r="U561">
        <f t="shared" si="44"/>
        <v>2015</v>
      </c>
    </row>
    <row r="562" spans="1:21"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40"/>
        <v>1.2E-4</v>
      </c>
      <c r="P562">
        <f t="shared" si="41"/>
        <v>4</v>
      </c>
      <c r="Q562" t="s">
        <v>8318</v>
      </c>
      <c r="R562" t="s">
        <v>8319</v>
      </c>
      <c r="S562" s="9">
        <f t="shared" si="42"/>
        <v>41960.521354166667</v>
      </c>
      <c r="T562" s="9">
        <f t="shared" si="43"/>
        <v>41990.521354166667</v>
      </c>
      <c r="U562">
        <f t="shared" si="44"/>
        <v>2014</v>
      </c>
    </row>
    <row r="563" spans="1:21"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40"/>
        <v>3.6666666666666666E-3</v>
      </c>
      <c r="P563">
        <f t="shared" si="41"/>
        <v>27.5</v>
      </c>
      <c r="Q563" t="s">
        <v>8318</v>
      </c>
      <c r="R563" t="s">
        <v>8319</v>
      </c>
      <c r="S563" s="9">
        <f t="shared" si="42"/>
        <v>42268.408715277779</v>
      </c>
      <c r="T563" s="9">
        <f t="shared" si="43"/>
        <v>42303.408715277779</v>
      </c>
      <c r="U563">
        <f t="shared" si="44"/>
        <v>2015</v>
      </c>
    </row>
    <row r="564" spans="1:21"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40"/>
        <v>0</v>
      </c>
      <c r="P564" t="e">
        <f t="shared" si="41"/>
        <v>#DIV/0!</v>
      </c>
      <c r="Q564" t="s">
        <v>8318</v>
      </c>
      <c r="R564" t="s">
        <v>8319</v>
      </c>
      <c r="S564" s="9">
        <f t="shared" si="42"/>
        <v>42692.139062500006</v>
      </c>
      <c r="T564" s="9">
        <f t="shared" si="43"/>
        <v>42722.139062500006</v>
      </c>
      <c r="U564">
        <f t="shared" si="44"/>
        <v>2016</v>
      </c>
    </row>
    <row r="565" spans="1:21"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40"/>
        <v>9.0666666666666662E-4</v>
      </c>
      <c r="P565">
        <f t="shared" si="41"/>
        <v>34</v>
      </c>
      <c r="Q565" t="s">
        <v>8318</v>
      </c>
      <c r="R565" t="s">
        <v>8319</v>
      </c>
      <c r="S565" s="9">
        <f t="shared" si="42"/>
        <v>42021.819988425923</v>
      </c>
      <c r="T565" s="9">
        <f t="shared" si="43"/>
        <v>42051.819988425923</v>
      </c>
      <c r="U565">
        <f t="shared" si="44"/>
        <v>2015</v>
      </c>
    </row>
    <row r="566" spans="1:21"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40"/>
        <v>5.5555555555555558E-5</v>
      </c>
      <c r="P566">
        <f t="shared" si="41"/>
        <v>1</v>
      </c>
      <c r="Q566" t="s">
        <v>8318</v>
      </c>
      <c r="R566" t="s">
        <v>8319</v>
      </c>
      <c r="S566" s="9">
        <f t="shared" si="42"/>
        <v>42411.692997685182</v>
      </c>
      <c r="T566" s="9">
        <f t="shared" si="43"/>
        <v>42441.692997685182</v>
      </c>
      <c r="U566">
        <f t="shared" si="44"/>
        <v>2016</v>
      </c>
    </row>
    <row r="567" spans="1:21"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40"/>
        <v>0</v>
      </c>
      <c r="P567" t="e">
        <f t="shared" si="41"/>
        <v>#DIV/0!</v>
      </c>
      <c r="Q567" t="s">
        <v>8318</v>
      </c>
      <c r="R567" t="s">
        <v>8319</v>
      </c>
      <c r="S567" s="9">
        <f t="shared" si="42"/>
        <v>42165.535289351858</v>
      </c>
      <c r="T567" s="9">
        <f t="shared" si="43"/>
        <v>42195.535289351858</v>
      </c>
      <c r="U567">
        <f t="shared" si="44"/>
        <v>2015</v>
      </c>
    </row>
    <row r="568" spans="1:21"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40"/>
        <v>2.0000000000000001E-4</v>
      </c>
      <c r="P568">
        <f t="shared" si="41"/>
        <v>1</v>
      </c>
      <c r="Q568" t="s">
        <v>8318</v>
      </c>
      <c r="R568" t="s">
        <v>8319</v>
      </c>
      <c r="S568" s="9">
        <f t="shared" si="42"/>
        <v>42535.43440972222</v>
      </c>
      <c r="T568" s="9">
        <f t="shared" si="43"/>
        <v>42565.43440972222</v>
      </c>
      <c r="U568">
        <f t="shared" si="44"/>
        <v>2016</v>
      </c>
    </row>
    <row r="569" spans="1:21"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40"/>
        <v>0</v>
      </c>
      <c r="P569" t="e">
        <f t="shared" si="41"/>
        <v>#DIV/0!</v>
      </c>
      <c r="Q569" t="s">
        <v>8318</v>
      </c>
      <c r="R569" t="s">
        <v>8319</v>
      </c>
      <c r="S569" s="9">
        <f t="shared" si="42"/>
        <v>41975.592523148152</v>
      </c>
      <c r="T569" s="9">
        <f t="shared" si="43"/>
        <v>42005.592523148152</v>
      </c>
      <c r="U569">
        <f t="shared" si="44"/>
        <v>2014</v>
      </c>
    </row>
    <row r="570" spans="1:21"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40"/>
        <v>0.01</v>
      </c>
      <c r="P570">
        <f t="shared" si="41"/>
        <v>49</v>
      </c>
      <c r="Q570" t="s">
        <v>8318</v>
      </c>
      <c r="R570" t="s">
        <v>8319</v>
      </c>
      <c r="S570" s="9">
        <f t="shared" si="42"/>
        <v>42348.6715625</v>
      </c>
      <c r="T570" s="9">
        <f t="shared" si="43"/>
        <v>42385.208333333328</v>
      </c>
      <c r="U570">
        <f t="shared" si="44"/>
        <v>2015</v>
      </c>
    </row>
    <row r="571" spans="1:21"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40"/>
        <v>8.0000000000000002E-3</v>
      </c>
      <c r="P571">
        <f t="shared" si="41"/>
        <v>20</v>
      </c>
      <c r="Q571" t="s">
        <v>8318</v>
      </c>
      <c r="R571" t="s">
        <v>8319</v>
      </c>
      <c r="S571" s="9">
        <f t="shared" si="42"/>
        <v>42340.597361111111</v>
      </c>
      <c r="T571" s="9">
        <f t="shared" si="43"/>
        <v>42370.597361111111</v>
      </c>
      <c r="U571">
        <f t="shared" si="44"/>
        <v>2015</v>
      </c>
    </row>
    <row r="572" spans="1:21"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40"/>
        <v>1.6705882352941177E-3</v>
      </c>
      <c r="P572">
        <f t="shared" si="41"/>
        <v>142</v>
      </c>
      <c r="Q572" t="s">
        <v>8318</v>
      </c>
      <c r="R572" t="s">
        <v>8319</v>
      </c>
      <c r="S572" s="9">
        <f t="shared" si="42"/>
        <v>42388.548252314817</v>
      </c>
      <c r="T572" s="9">
        <f t="shared" si="43"/>
        <v>42418.548252314817</v>
      </c>
      <c r="U572">
        <f t="shared" si="44"/>
        <v>2016</v>
      </c>
    </row>
    <row r="573" spans="1:21"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40"/>
        <v>4.2399999999999998E-3</v>
      </c>
      <c r="P573">
        <f t="shared" si="41"/>
        <v>53</v>
      </c>
      <c r="Q573" t="s">
        <v>8318</v>
      </c>
      <c r="R573" t="s">
        <v>8319</v>
      </c>
      <c r="S573" s="9">
        <f t="shared" si="42"/>
        <v>42192.566238425927</v>
      </c>
      <c r="T573" s="9">
        <f t="shared" si="43"/>
        <v>42211.915972222225</v>
      </c>
      <c r="U573">
        <f t="shared" si="44"/>
        <v>2015</v>
      </c>
    </row>
    <row r="574" spans="1:21"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40"/>
        <v>0</v>
      </c>
      <c r="P574" t="e">
        <f t="shared" si="41"/>
        <v>#DIV/0!</v>
      </c>
      <c r="Q574" t="s">
        <v>8318</v>
      </c>
      <c r="R574" t="s">
        <v>8319</v>
      </c>
      <c r="S574" s="9">
        <f t="shared" si="42"/>
        <v>42282.46629629629</v>
      </c>
      <c r="T574" s="9">
        <f t="shared" si="43"/>
        <v>42312.507962962962</v>
      </c>
      <c r="U574">
        <f t="shared" si="44"/>
        <v>2015</v>
      </c>
    </row>
    <row r="575" spans="1:21"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40"/>
        <v>3.892538925389254E-3</v>
      </c>
      <c r="P575">
        <f t="shared" si="41"/>
        <v>38.444444444444443</v>
      </c>
      <c r="Q575" t="s">
        <v>8318</v>
      </c>
      <c r="R575" t="s">
        <v>8319</v>
      </c>
      <c r="S575" s="9">
        <f t="shared" si="42"/>
        <v>41962.800127314811</v>
      </c>
      <c r="T575" s="9">
        <f t="shared" si="43"/>
        <v>42021.8</v>
      </c>
      <c r="U575">
        <f t="shared" si="44"/>
        <v>2014</v>
      </c>
    </row>
    <row r="576" spans="1:21"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40"/>
        <v>7.1556350626118068E-3</v>
      </c>
      <c r="P576">
        <f t="shared" si="41"/>
        <v>20</v>
      </c>
      <c r="Q576" t="s">
        <v>8318</v>
      </c>
      <c r="R576" t="s">
        <v>8319</v>
      </c>
      <c r="S576" s="9">
        <f t="shared" si="42"/>
        <v>42632.193368055552</v>
      </c>
      <c r="T576" s="9">
        <f t="shared" si="43"/>
        <v>42662.193368055552</v>
      </c>
      <c r="U576">
        <f t="shared" si="44"/>
        <v>2016</v>
      </c>
    </row>
    <row r="577" spans="1:21"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40"/>
        <v>4.3166666666666666E-3</v>
      </c>
      <c r="P577">
        <f t="shared" si="41"/>
        <v>64.75</v>
      </c>
      <c r="Q577" t="s">
        <v>8318</v>
      </c>
      <c r="R577" t="s">
        <v>8319</v>
      </c>
      <c r="S577" s="9">
        <f t="shared" si="42"/>
        <v>42138.442627314813</v>
      </c>
      <c r="T577" s="9">
        <f t="shared" si="43"/>
        <v>42168.442627314813</v>
      </c>
      <c r="U577">
        <f t="shared" si="44"/>
        <v>2015</v>
      </c>
    </row>
    <row r="578" spans="1:21"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si="40"/>
        <v>1.2500000000000001E-5</v>
      </c>
      <c r="P578">
        <f t="shared" si="41"/>
        <v>1</v>
      </c>
      <c r="Q578" t="s">
        <v>8318</v>
      </c>
      <c r="R578" t="s">
        <v>8319</v>
      </c>
      <c r="S578" s="9">
        <f t="shared" si="42"/>
        <v>42031.221666666665</v>
      </c>
      <c r="T578" s="9">
        <f t="shared" si="43"/>
        <v>42091.18</v>
      </c>
      <c r="U578">
        <f t="shared" si="44"/>
        <v>2015</v>
      </c>
    </row>
    <row r="579" spans="1:21"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ref="O579:O642" si="45">E579/D579</f>
        <v>2E-3</v>
      </c>
      <c r="P579">
        <f t="shared" ref="P579:P642" si="46">E579/L579</f>
        <v>10</v>
      </c>
      <c r="Q579" t="s">
        <v>8318</v>
      </c>
      <c r="R579" t="s">
        <v>8319</v>
      </c>
      <c r="S579" s="9">
        <f t="shared" ref="S579:S642" si="47">((J579/60)/60)/24+DATE(1970,1,1)+(-6/24)</f>
        <v>42450.339143518519</v>
      </c>
      <c r="T579" s="9">
        <f t="shared" ref="T579:T642" si="48">((I579/60)/60)/24+DATE(1970,1,1)+(-6/24)</f>
        <v>42510.339143518519</v>
      </c>
      <c r="U579">
        <f t="shared" ref="U579:U642" si="49">YEAR(S579)</f>
        <v>2016</v>
      </c>
    </row>
    <row r="580" spans="1:21"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45"/>
        <v>1.12E-4</v>
      </c>
      <c r="P580">
        <f t="shared" si="46"/>
        <v>2</v>
      </c>
      <c r="Q580" t="s">
        <v>8318</v>
      </c>
      <c r="R580" t="s">
        <v>8319</v>
      </c>
      <c r="S580" s="9">
        <f t="shared" si="47"/>
        <v>42230.328622685185</v>
      </c>
      <c r="T580" s="9">
        <f t="shared" si="48"/>
        <v>42254.328622685185</v>
      </c>
      <c r="U580">
        <f t="shared" si="49"/>
        <v>2015</v>
      </c>
    </row>
    <row r="581" spans="1:21"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45"/>
        <v>1.4583333333333334E-2</v>
      </c>
      <c r="P581">
        <f t="shared" si="46"/>
        <v>35</v>
      </c>
      <c r="Q581" t="s">
        <v>8318</v>
      </c>
      <c r="R581" t="s">
        <v>8319</v>
      </c>
      <c r="S581" s="9">
        <f t="shared" si="47"/>
        <v>41968.602118055554</v>
      </c>
      <c r="T581" s="9">
        <f t="shared" si="48"/>
        <v>41998.602118055554</v>
      </c>
      <c r="U581">
        <f t="shared" si="49"/>
        <v>2014</v>
      </c>
    </row>
    <row r="582" spans="1:21"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45"/>
        <v>3.3333333333333332E-4</v>
      </c>
      <c r="P582">
        <f t="shared" si="46"/>
        <v>1</v>
      </c>
      <c r="Q582" t="s">
        <v>8318</v>
      </c>
      <c r="R582" t="s">
        <v>8319</v>
      </c>
      <c r="S582" s="9">
        <f t="shared" si="47"/>
        <v>42605.658182870371</v>
      </c>
      <c r="T582" s="9">
        <f t="shared" si="48"/>
        <v>42635.658182870371</v>
      </c>
      <c r="U582">
        <f t="shared" si="49"/>
        <v>2016</v>
      </c>
    </row>
    <row r="583" spans="1:21"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45"/>
        <v>0</v>
      </c>
      <c r="P583" t="e">
        <f t="shared" si="46"/>
        <v>#DIV/0!</v>
      </c>
      <c r="Q583" t="s">
        <v>8318</v>
      </c>
      <c r="R583" t="s">
        <v>8319</v>
      </c>
      <c r="S583" s="9">
        <f t="shared" si="47"/>
        <v>42187.762777777782</v>
      </c>
      <c r="T583" s="9">
        <f t="shared" si="48"/>
        <v>42217.762777777782</v>
      </c>
      <c r="U583">
        <f t="shared" si="49"/>
        <v>2015</v>
      </c>
    </row>
    <row r="584" spans="1:21"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45"/>
        <v>0</v>
      </c>
      <c r="P584" t="e">
        <f t="shared" si="46"/>
        <v>#DIV/0!</v>
      </c>
      <c r="Q584" t="s">
        <v>8318</v>
      </c>
      <c r="R584" t="s">
        <v>8319</v>
      </c>
      <c r="S584" s="9">
        <f t="shared" si="47"/>
        <v>42055.489803240736</v>
      </c>
      <c r="T584" s="9">
        <f t="shared" si="48"/>
        <v>42078.5</v>
      </c>
      <c r="U584">
        <f t="shared" si="49"/>
        <v>2015</v>
      </c>
    </row>
    <row r="585" spans="1:21"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45"/>
        <v>1.1111111111111112E-4</v>
      </c>
      <c r="P585">
        <f t="shared" si="46"/>
        <v>1</v>
      </c>
      <c r="Q585" t="s">
        <v>8318</v>
      </c>
      <c r="R585" t="s">
        <v>8319</v>
      </c>
      <c r="S585" s="9">
        <f t="shared" si="47"/>
        <v>42052.68850694444</v>
      </c>
      <c r="T585" s="9">
        <f t="shared" si="48"/>
        <v>42082.646840277783</v>
      </c>
      <c r="U585">
        <f t="shared" si="49"/>
        <v>2015</v>
      </c>
    </row>
    <row r="586" spans="1:21"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45"/>
        <v>0.01</v>
      </c>
      <c r="P586">
        <f t="shared" si="46"/>
        <v>5</v>
      </c>
      <c r="Q586" t="s">
        <v>8318</v>
      </c>
      <c r="R586" t="s">
        <v>8319</v>
      </c>
      <c r="S586" s="9">
        <f t="shared" si="47"/>
        <v>42049.466620370367</v>
      </c>
      <c r="T586" s="9">
        <f t="shared" si="48"/>
        <v>42079.424953703703</v>
      </c>
      <c r="U586">
        <f t="shared" si="49"/>
        <v>2015</v>
      </c>
    </row>
    <row r="587" spans="1:21"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45"/>
        <v>0</v>
      </c>
      <c r="P587" t="e">
        <f t="shared" si="46"/>
        <v>#DIV/0!</v>
      </c>
      <c r="Q587" t="s">
        <v>8318</v>
      </c>
      <c r="R587" t="s">
        <v>8319</v>
      </c>
      <c r="S587" s="9">
        <f t="shared" si="47"/>
        <v>42283.1409375</v>
      </c>
      <c r="T587" s="9">
        <f t="shared" si="48"/>
        <v>42338.75</v>
      </c>
      <c r="U587">
        <f t="shared" si="49"/>
        <v>2015</v>
      </c>
    </row>
    <row r="588" spans="1:21"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45"/>
        <v>5.5999999999999999E-3</v>
      </c>
      <c r="P588">
        <f t="shared" si="46"/>
        <v>14</v>
      </c>
      <c r="Q588" t="s">
        <v>8318</v>
      </c>
      <c r="R588" t="s">
        <v>8319</v>
      </c>
      <c r="S588" s="9">
        <f t="shared" si="47"/>
        <v>42020.604247685187</v>
      </c>
      <c r="T588" s="9">
        <f t="shared" si="48"/>
        <v>42050.604247685187</v>
      </c>
      <c r="U588">
        <f t="shared" si="49"/>
        <v>2015</v>
      </c>
    </row>
    <row r="589" spans="1:21"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45"/>
        <v>9.0833333333333335E-2</v>
      </c>
      <c r="P589">
        <f t="shared" si="46"/>
        <v>389.28571428571428</v>
      </c>
      <c r="Q589" t="s">
        <v>8318</v>
      </c>
      <c r="R589" t="s">
        <v>8319</v>
      </c>
      <c r="S589" s="9">
        <f t="shared" si="47"/>
        <v>42080.507326388892</v>
      </c>
      <c r="T589" s="9">
        <f t="shared" si="48"/>
        <v>42110.507326388892</v>
      </c>
      <c r="U589">
        <f t="shared" si="49"/>
        <v>2015</v>
      </c>
    </row>
    <row r="590" spans="1:21"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45"/>
        <v>3.3444444444444443E-2</v>
      </c>
      <c r="P590">
        <f t="shared" si="46"/>
        <v>150.5</v>
      </c>
      <c r="Q590" t="s">
        <v>8318</v>
      </c>
      <c r="R590" t="s">
        <v>8319</v>
      </c>
      <c r="S590" s="9">
        <f t="shared" si="47"/>
        <v>42631.519513888896</v>
      </c>
      <c r="T590" s="9">
        <f t="shared" si="48"/>
        <v>42691.561180555553</v>
      </c>
      <c r="U590">
        <f t="shared" si="49"/>
        <v>2016</v>
      </c>
    </row>
    <row r="591" spans="1:21"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45"/>
        <v>1.3333333333333334E-4</v>
      </c>
      <c r="P591">
        <f t="shared" si="46"/>
        <v>1</v>
      </c>
      <c r="Q591" t="s">
        <v>8318</v>
      </c>
      <c r="R591" t="s">
        <v>8319</v>
      </c>
      <c r="S591" s="9">
        <f t="shared" si="47"/>
        <v>42178.364571759259</v>
      </c>
      <c r="T591" s="9">
        <f t="shared" si="48"/>
        <v>42193.364571759259</v>
      </c>
      <c r="U591">
        <f t="shared" si="49"/>
        <v>2015</v>
      </c>
    </row>
    <row r="592" spans="1:21"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45"/>
        <v>4.4600000000000001E-2</v>
      </c>
      <c r="P592">
        <f t="shared" si="46"/>
        <v>24.777777777777779</v>
      </c>
      <c r="Q592" t="s">
        <v>8318</v>
      </c>
      <c r="R592" t="s">
        <v>8319</v>
      </c>
      <c r="S592" s="9">
        <f t="shared" si="47"/>
        <v>42377.304756944446</v>
      </c>
      <c r="T592" s="9">
        <f t="shared" si="48"/>
        <v>42408.292361111111</v>
      </c>
      <c r="U592">
        <f t="shared" si="49"/>
        <v>2016</v>
      </c>
    </row>
    <row r="593" spans="1:21"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45"/>
        <v>6.0999999999999997E-4</v>
      </c>
      <c r="P593">
        <f t="shared" si="46"/>
        <v>30.5</v>
      </c>
      <c r="Q593" t="s">
        <v>8318</v>
      </c>
      <c r="R593" t="s">
        <v>8319</v>
      </c>
      <c r="S593" s="9">
        <f t="shared" si="47"/>
        <v>42177.293171296296</v>
      </c>
      <c r="T593" s="9">
        <f t="shared" si="48"/>
        <v>42207.293171296296</v>
      </c>
      <c r="U593">
        <f t="shared" si="49"/>
        <v>2015</v>
      </c>
    </row>
    <row r="594" spans="1:21"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45"/>
        <v>3.3333333333333333E-2</v>
      </c>
      <c r="P594">
        <f t="shared" si="46"/>
        <v>250</v>
      </c>
      <c r="Q594" t="s">
        <v>8318</v>
      </c>
      <c r="R594" t="s">
        <v>8319</v>
      </c>
      <c r="S594" s="9">
        <f t="shared" si="47"/>
        <v>41945.982175925928</v>
      </c>
      <c r="T594" s="9">
        <f t="shared" si="48"/>
        <v>41975.982175925921</v>
      </c>
      <c r="U594">
        <f t="shared" si="49"/>
        <v>2014</v>
      </c>
    </row>
    <row r="595" spans="1:21"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45"/>
        <v>0.23</v>
      </c>
      <c r="P595">
        <f t="shared" si="46"/>
        <v>16.428571428571427</v>
      </c>
      <c r="Q595" t="s">
        <v>8318</v>
      </c>
      <c r="R595" t="s">
        <v>8319</v>
      </c>
      <c r="S595" s="9">
        <f t="shared" si="47"/>
        <v>42070.427604166667</v>
      </c>
      <c r="T595" s="9">
        <f t="shared" si="48"/>
        <v>42100.385937500003</v>
      </c>
      <c r="U595">
        <f t="shared" si="49"/>
        <v>2015</v>
      </c>
    </row>
    <row r="596" spans="1:21"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45"/>
        <v>1.0399999999999999E-3</v>
      </c>
      <c r="P596">
        <f t="shared" si="46"/>
        <v>13</v>
      </c>
      <c r="Q596" t="s">
        <v>8318</v>
      </c>
      <c r="R596" t="s">
        <v>8319</v>
      </c>
      <c r="S596" s="9">
        <f t="shared" si="47"/>
        <v>42446.530162037037</v>
      </c>
      <c r="T596" s="9">
        <f t="shared" si="48"/>
        <v>42476.530162037037</v>
      </c>
      <c r="U596">
        <f t="shared" si="49"/>
        <v>2016</v>
      </c>
    </row>
    <row r="597" spans="1:21"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45"/>
        <v>4.2599999999999999E-3</v>
      </c>
      <c r="P597">
        <f t="shared" si="46"/>
        <v>53.25</v>
      </c>
      <c r="Q597" t="s">
        <v>8318</v>
      </c>
      <c r="R597" t="s">
        <v>8319</v>
      </c>
      <c r="S597" s="9">
        <f t="shared" si="47"/>
        <v>42082.819884259254</v>
      </c>
      <c r="T597" s="9">
        <f t="shared" si="48"/>
        <v>42127.819884259254</v>
      </c>
      <c r="U597">
        <f t="shared" si="49"/>
        <v>2015</v>
      </c>
    </row>
    <row r="598" spans="1:21"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45"/>
        <v>2.9999999999999997E-4</v>
      </c>
      <c r="P598">
        <f t="shared" si="46"/>
        <v>3</v>
      </c>
      <c r="Q598" t="s">
        <v>8318</v>
      </c>
      <c r="R598" t="s">
        <v>8319</v>
      </c>
      <c r="S598" s="9">
        <f t="shared" si="47"/>
        <v>42646.646898148145</v>
      </c>
      <c r="T598" s="9">
        <f t="shared" si="48"/>
        <v>42676.646898148145</v>
      </c>
      <c r="U598">
        <f t="shared" si="49"/>
        <v>2016</v>
      </c>
    </row>
    <row r="599" spans="1:21"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45"/>
        <v>2.6666666666666666E-3</v>
      </c>
      <c r="P599">
        <f t="shared" si="46"/>
        <v>10</v>
      </c>
      <c r="Q599" t="s">
        <v>8318</v>
      </c>
      <c r="R599" t="s">
        <v>8319</v>
      </c>
      <c r="S599" s="9">
        <f t="shared" si="47"/>
        <v>42545.455266203702</v>
      </c>
      <c r="T599" s="9">
        <f t="shared" si="48"/>
        <v>42582.416666666672</v>
      </c>
      <c r="U599">
        <f t="shared" si="49"/>
        <v>2016</v>
      </c>
    </row>
    <row r="600" spans="1:21"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45"/>
        <v>0.34</v>
      </c>
      <c r="P600">
        <f t="shared" si="46"/>
        <v>121.42857142857143</v>
      </c>
      <c r="Q600" t="s">
        <v>8318</v>
      </c>
      <c r="R600" t="s">
        <v>8319</v>
      </c>
      <c r="S600" s="9">
        <f t="shared" si="47"/>
        <v>41947.75209490741</v>
      </c>
      <c r="T600" s="9">
        <f t="shared" si="48"/>
        <v>41977.75209490741</v>
      </c>
      <c r="U600">
        <f t="shared" si="49"/>
        <v>2014</v>
      </c>
    </row>
    <row r="601" spans="1:21"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45"/>
        <v>6.2E-4</v>
      </c>
      <c r="P601">
        <f t="shared" si="46"/>
        <v>15.5</v>
      </c>
      <c r="Q601" t="s">
        <v>8318</v>
      </c>
      <c r="R601" t="s">
        <v>8319</v>
      </c>
      <c r="S601" s="9">
        <f t="shared" si="47"/>
        <v>42047.562523148154</v>
      </c>
      <c r="T601" s="9">
        <f t="shared" si="48"/>
        <v>42071.386111111111</v>
      </c>
      <c r="U601">
        <f t="shared" si="49"/>
        <v>2015</v>
      </c>
    </row>
    <row r="602" spans="1:21"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45"/>
        <v>0.02</v>
      </c>
      <c r="P602">
        <f t="shared" si="46"/>
        <v>100</v>
      </c>
      <c r="Q602" t="s">
        <v>8318</v>
      </c>
      <c r="R602" t="s">
        <v>8319</v>
      </c>
      <c r="S602" s="9">
        <f t="shared" si="47"/>
        <v>42073.548171296294</v>
      </c>
      <c r="T602" s="9">
        <f t="shared" si="48"/>
        <v>42133.548171296294</v>
      </c>
      <c r="U602">
        <f t="shared" si="49"/>
        <v>2015</v>
      </c>
    </row>
    <row r="603" spans="1:21"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45"/>
        <v>1.4E-2</v>
      </c>
      <c r="P603">
        <f t="shared" si="46"/>
        <v>23.333333333333332</v>
      </c>
      <c r="Q603" t="s">
        <v>8318</v>
      </c>
      <c r="R603" t="s">
        <v>8319</v>
      </c>
      <c r="S603" s="9">
        <f t="shared" si="47"/>
        <v>41969.608090277776</v>
      </c>
      <c r="T603" s="9">
        <f t="shared" si="48"/>
        <v>41999.608090277776</v>
      </c>
      <c r="U603">
        <f t="shared" si="49"/>
        <v>2014</v>
      </c>
    </row>
    <row r="604" spans="1:21"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45"/>
        <v>0</v>
      </c>
      <c r="P604" t="e">
        <f t="shared" si="46"/>
        <v>#DIV/0!</v>
      </c>
      <c r="Q604" t="s">
        <v>8318</v>
      </c>
      <c r="R604" t="s">
        <v>8319</v>
      </c>
      <c r="S604" s="9">
        <f t="shared" si="47"/>
        <v>42143.54415509259</v>
      </c>
      <c r="T604" s="9">
        <f t="shared" si="48"/>
        <v>42173.54415509259</v>
      </c>
      <c r="U604">
        <f t="shared" si="49"/>
        <v>2015</v>
      </c>
    </row>
    <row r="605" spans="1:21"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45"/>
        <v>3.9334666666666664E-2</v>
      </c>
      <c r="P605">
        <f t="shared" si="46"/>
        <v>45.386153846153846</v>
      </c>
      <c r="Q605" t="s">
        <v>8318</v>
      </c>
      <c r="R605" t="s">
        <v>8319</v>
      </c>
      <c r="S605" s="9">
        <f t="shared" si="47"/>
        <v>41835.389155092591</v>
      </c>
      <c r="T605" s="9">
        <f t="shared" si="48"/>
        <v>41865.389155092591</v>
      </c>
      <c r="U605">
        <f t="shared" si="49"/>
        <v>2014</v>
      </c>
    </row>
    <row r="606" spans="1:21"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45"/>
        <v>0</v>
      </c>
      <c r="P606" t="e">
        <f t="shared" si="46"/>
        <v>#DIV/0!</v>
      </c>
      <c r="Q606" t="s">
        <v>8318</v>
      </c>
      <c r="R606" t="s">
        <v>8319</v>
      </c>
      <c r="S606" s="9">
        <f t="shared" si="47"/>
        <v>41848.785370370373</v>
      </c>
      <c r="T606" s="9">
        <f t="shared" si="48"/>
        <v>41878.785370370373</v>
      </c>
      <c r="U606">
        <f t="shared" si="49"/>
        <v>2014</v>
      </c>
    </row>
    <row r="607" spans="1:21"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45"/>
        <v>2.6200000000000001E-2</v>
      </c>
      <c r="P607">
        <f t="shared" si="46"/>
        <v>16.375</v>
      </c>
      <c r="Q607" t="s">
        <v>8318</v>
      </c>
      <c r="R607" t="s">
        <v>8319</v>
      </c>
      <c r="S607" s="9">
        <f t="shared" si="47"/>
        <v>42194.107731481476</v>
      </c>
      <c r="T607" s="9">
        <f t="shared" si="48"/>
        <v>42239.107731481476</v>
      </c>
      <c r="U607">
        <f t="shared" si="49"/>
        <v>2015</v>
      </c>
    </row>
    <row r="608" spans="1:21"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45"/>
        <v>2E-3</v>
      </c>
      <c r="P608">
        <f t="shared" si="46"/>
        <v>10</v>
      </c>
      <c r="Q608" t="s">
        <v>8318</v>
      </c>
      <c r="R608" t="s">
        <v>8319</v>
      </c>
      <c r="S608" s="9">
        <f t="shared" si="47"/>
        <v>42102.400567129633</v>
      </c>
      <c r="T608" s="9">
        <f t="shared" si="48"/>
        <v>42148.375</v>
      </c>
      <c r="U608">
        <f t="shared" si="49"/>
        <v>2015</v>
      </c>
    </row>
    <row r="609" spans="1:21"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45"/>
        <v>0</v>
      </c>
      <c r="P609" t="e">
        <f t="shared" si="46"/>
        <v>#DIV/0!</v>
      </c>
      <c r="Q609" t="s">
        <v>8318</v>
      </c>
      <c r="R609" t="s">
        <v>8319</v>
      </c>
      <c r="S609" s="9">
        <f t="shared" si="47"/>
        <v>42300.575648148151</v>
      </c>
      <c r="T609" s="9">
        <f t="shared" si="48"/>
        <v>42330.617314814815</v>
      </c>
      <c r="U609">
        <f t="shared" si="49"/>
        <v>2015</v>
      </c>
    </row>
    <row r="610" spans="1:21"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45"/>
        <v>9.7400000000000004E-3</v>
      </c>
      <c r="P610">
        <f t="shared" si="46"/>
        <v>292.2</v>
      </c>
      <c r="Q610" t="s">
        <v>8318</v>
      </c>
      <c r="R610" t="s">
        <v>8319</v>
      </c>
      <c r="S610" s="9">
        <f t="shared" si="47"/>
        <v>42140.671064814815</v>
      </c>
      <c r="T610" s="9">
        <f t="shared" si="48"/>
        <v>42170.671064814815</v>
      </c>
      <c r="U610">
        <f t="shared" si="49"/>
        <v>2015</v>
      </c>
    </row>
    <row r="611" spans="1:21"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45"/>
        <v>6.41025641025641E-3</v>
      </c>
      <c r="P611">
        <f t="shared" si="46"/>
        <v>5</v>
      </c>
      <c r="Q611" t="s">
        <v>8318</v>
      </c>
      <c r="R611" t="s">
        <v>8319</v>
      </c>
      <c r="S611" s="9">
        <f t="shared" si="47"/>
        <v>42306.784074074079</v>
      </c>
      <c r="T611" s="9">
        <f t="shared" si="48"/>
        <v>42336.825740740736</v>
      </c>
      <c r="U611">
        <f t="shared" si="49"/>
        <v>2015</v>
      </c>
    </row>
    <row r="612" spans="1:21"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45"/>
        <v>0</v>
      </c>
      <c r="P612" t="e">
        <f t="shared" si="46"/>
        <v>#DIV/0!</v>
      </c>
      <c r="Q612" t="s">
        <v>8318</v>
      </c>
      <c r="R612" t="s">
        <v>8319</v>
      </c>
      <c r="S612" s="9">
        <f t="shared" si="47"/>
        <v>42086.58085648148</v>
      </c>
      <c r="T612" s="9">
        <f t="shared" si="48"/>
        <v>42116.58085648148</v>
      </c>
      <c r="U612">
        <f t="shared" si="49"/>
        <v>2015</v>
      </c>
    </row>
    <row r="613" spans="1:21"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45"/>
        <v>0</v>
      </c>
      <c r="P613" t="e">
        <f t="shared" si="46"/>
        <v>#DIV/0!</v>
      </c>
      <c r="Q613" t="s">
        <v>8318</v>
      </c>
      <c r="R613" t="s">
        <v>8319</v>
      </c>
      <c r="S613" s="9">
        <f t="shared" si="47"/>
        <v>42328.310613425929</v>
      </c>
      <c r="T613" s="9">
        <f t="shared" si="48"/>
        <v>42388.310613425929</v>
      </c>
      <c r="U613">
        <f t="shared" si="49"/>
        <v>2015</v>
      </c>
    </row>
    <row r="614" spans="1:21"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45"/>
        <v>0</v>
      </c>
      <c r="P614" t="e">
        <f t="shared" si="46"/>
        <v>#DIV/0!</v>
      </c>
      <c r="Q614" t="s">
        <v>8318</v>
      </c>
      <c r="R614" t="s">
        <v>8319</v>
      </c>
      <c r="S614" s="9">
        <f t="shared" si="47"/>
        <v>42584.781782407401</v>
      </c>
      <c r="T614" s="9">
        <f t="shared" si="48"/>
        <v>42614.781782407401</v>
      </c>
      <c r="U614">
        <f t="shared" si="49"/>
        <v>2016</v>
      </c>
    </row>
    <row r="615" spans="1:21"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45"/>
        <v>0.21363333333333334</v>
      </c>
      <c r="P615">
        <f t="shared" si="46"/>
        <v>105.93388429752066</v>
      </c>
      <c r="Q615" t="s">
        <v>8318</v>
      </c>
      <c r="R615" t="s">
        <v>8319</v>
      </c>
      <c r="S615" s="9">
        <f t="shared" si="47"/>
        <v>42247.246759259258</v>
      </c>
      <c r="T615" s="9">
        <f t="shared" si="48"/>
        <v>42277.957638888889</v>
      </c>
      <c r="U615">
        <f t="shared" si="49"/>
        <v>2015</v>
      </c>
    </row>
    <row r="616" spans="1:21"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45"/>
        <v>0</v>
      </c>
      <c r="P616" t="e">
        <f t="shared" si="46"/>
        <v>#DIV/0!</v>
      </c>
      <c r="Q616" t="s">
        <v>8318</v>
      </c>
      <c r="R616" t="s">
        <v>8319</v>
      </c>
      <c r="S616" s="9">
        <f t="shared" si="47"/>
        <v>42514.811805555553</v>
      </c>
      <c r="T616" s="9">
        <f t="shared" si="48"/>
        <v>42544.811805555553</v>
      </c>
      <c r="U616">
        <f t="shared" si="49"/>
        <v>2016</v>
      </c>
    </row>
    <row r="617" spans="1:21"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45"/>
        <v>0</v>
      </c>
      <c r="P617" t="e">
        <f t="shared" si="46"/>
        <v>#DIV/0!</v>
      </c>
      <c r="Q617" t="s">
        <v>8318</v>
      </c>
      <c r="R617" t="s">
        <v>8319</v>
      </c>
      <c r="S617" s="9">
        <f t="shared" si="47"/>
        <v>42241.872210648144</v>
      </c>
      <c r="T617" s="9">
        <f t="shared" si="48"/>
        <v>42271.872210648144</v>
      </c>
      <c r="U617">
        <f t="shared" si="49"/>
        <v>2015</v>
      </c>
    </row>
    <row r="618" spans="1:21"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45"/>
        <v>0</v>
      </c>
      <c r="P618" t="e">
        <f t="shared" si="46"/>
        <v>#DIV/0!</v>
      </c>
      <c r="Q618" t="s">
        <v>8318</v>
      </c>
      <c r="R618" t="s">
        <v>8319</v>
      </c>
      <c r="S618" s="9">
        <f t="shared" si="47"/>
        <v>42761.126238425932</v>
      </c>
      <c r="T618" s="9">
        <f t="shared" si="48"/>
        <v>42791.126238425932</v>
      </c>
      <c r="U618">
        <f t="shared" si="49"/>
        <v>2017</v>
      </c>
    </row>
    <row r="619" spans="1:21"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45"/>
        <v>0.03</v>
      </c>
      <c r="P619">
        <f t="shared" si="46"/>
        <v>20</v>
      </c>
      <c r="Q619" t="s">
        <v>8318</v>
      </c>
      <c r="R619" t="s">
        <v>8319</v>
      </c>
      <c r="S619" s="9">
        <f t="shared" si="47"/>
        <v>42087.093090277776</v>
      </c>
      <c r="T619" s="9">
        <f t="shared" si="48"/>
        <v>42132.093090277776</v>
      </c>
      <c r="U619">
        <f t="shared" si="49"/>
        <v>2015</v>
      </c>
    </row>
    <row r="620" spans="1:21"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45"/>
        <v>0</v>
      </c>
      <c r="P620" t="e">
        <f t="shared" si="46"/>
        <v>#DIV/0!</v>
      </c>
      <c r="Q620" t="s">
        <v>8318</v>
      </c>
      <c r="R620" t="s">
        <v>8319</v>
      </c>
      <c r="S620" s="9">
        <f t="shared" si="47"/>
        <v>42317.560219907406</v>
      </c>
      <c r="T620" s="9">
        <f t="shared" si="48"/>
        <v>42347.560219907406</v>
      </c>
      <c r="U620">
        <f t="shared" si="49"/>
        <v>2015</v>
      </c>
    </row>
    <row r="621" spans="1:21"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45"/>
        <v>3.9999999999999998E-7</v>
      </c>
      <c r="P621">
        <f t="shared" si="46"/>
        <v>1</v>
      </c>
      <c r="Q621" t="s">
        <v>8318</v>
      </c>
      <c r="R621" t="s">
        <v>8319</v>
      </c>
      <c r="S621" s="9">
        <f t="shared" si="47"/>
        <v>41908.400347222225</v>
      </c>
      <c r="T621" s="9">
        <f t="shared" si="48"/>
        <v>41968.442013888889</v>
      </c>
      <c r="U621">
        <f t="shared" si="49"/>
        <v>2014</v>
      </c>
    </row>
    <row r="622" spans="1:21"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45"/>
        <v>0.01</v>
      </c>
      <c r="P622">
        <f t="shared" si="46"/>
        <v>300</v>
      </c>
      <c r="Q622" t="s">
        <v>8318</v>
      </c>
      <c r="R622" t="s">
        <v>8319</v>
      </c>
      <c r="S622" s="9">
        <f t="shared" si="47"/>
        <v>41831.466874999998</v>
      </c>
      <c r="T622" s="9">
        <f t="shared" si="48"/>
        <v>41876.466874999998</v>
      </c>
      <c r="U622">
        <f t="shared" si="49"/>
        <v>2014</v>
      </c>
    </row>
    <row r="623" spans="1:21"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45"/>
        <v>1.044E-2</v>
      </c>
      <c r="P623">
        <f t="shared" si="46"/>
        <v>87</v>
      </c>
      <c r="Q623" t="s">
        <v>8318</v>
      </c>
      <c r="R623" t="s">
        <v>8319</v>
      </c>
      <c r="S623" s="9">
        <f t="shared" si="47"/>
        <v>42528.737696759257</v>
      </c>
      <c r="T623" s="9">
        <f t="shared" si="48"/>
        <v>42558.737696759257</v>
      </c>
      <c r="U623">
        <f t="shared" si="49"/>
        <v>2016</v>
      </c>
    </row>
    <row r="624" spans="1:21"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45"/>
        <v>5.6833333333333333E-2</v>
      </c>
      <c r="P624">
        <f t="shared" si="46"/>
        <v>37.888888888888886</v>
      </c>
      <c r="Q624" t="s">
        <v>8318</v>
      </c>
      <c r="R624" t="s">
        <v>8319</v>
      </c>
      <c r="S624" s="9">
        <f t="shared" si="47"/>
        <v>42532.524745370371</v>
      </c>
      <c r="T624" s="9">
        <f t="shared" si="48"/>
        <v>42552.524745370371</v>
      </c>
      <c r="U624">
        <f t="shared" si="49"/>
        <v>2016</v>
      </c>
    </row>
    <row r="625" spans="1:21"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45"/>
        <v>0</v>
      </c>
      <c r="P625" t="e">
        <f t="shared" si="46"/>
        <v>#DIV/0!</v>
      </c>
      <c r="Q625" t="s">
        <v>8318</v>
      </c>
      <c r="R625" t="s">
        <v>8319</v>
      </c>
      <c r="S625" s="9">
        <f t="shared" si="47"/>
        <v>42121.759224537032</v>
      </c>
      <c r="T625" s="9">
        <f t="shared" si="48"/>
        <v>42151.759224537032</v>
      </c>
      <c r="U625">
        <f t="shared" si="49"/>
        <v>2015</v>
      </c>
    </row>
    <row r="626" spans="1:21"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45"/>
        <v>0</v>
      </c>
      <c r="P626" t="e">
        <f t="shared" si="46"/>
        <v>#DIV/0!</v>
      </c>
      <c r="Q626" t="s">
        <v>8318</v>
      </c>
      <c r="R626" t="s">
        <v>8319</v>
      </c>
      <c r="S626" s="9">
        <f t="shared" si="47"/>
        <v>42108.738900462966</v>
      </c>
      <c r="T626" s="9">
        <f t="shared" si="48"/>
        <v>42138.738900462966</v>
      </c>
      <c r="U626">
        <f t="shared" si="49"/>
        <v>2015</v>
      </c>
    </row>
    <row r="627" spans="1:21"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45"/>
        <v>0</v>
      </c>
      <c r="P627" t="e">
        <f t="shared" si="46"/>
        <v>#DIV/0!</v>
      </c>
      <c r="Q627" t="s">
        <v>8318</v>
      </c>
      <c r="R627" t="s">
        <v>8319</v>
      </c>
      <c r="S627" s="9">
        <f t="shared" si="47"/>
        <v>42790.645567129628</v>
      </c>
      <c r="T627" s="9">
        <f t="shared" si="48"/>
        <v>42820.603900462964</v>
      </c>
      <c r="U627">
        <f t="shared" si="49"/>
        <v>2017</v>
      </c>
    </row>
    <row r="628" spans="1:21"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45"/>
        <v>0.17380000000000001</v>
      </c>
      <c r="P628">
        <f t="shared" si="46"/>
        <v>111.41025641025641</v>
      </c>
      <c r="Q628" t="s">
        <v>8318</v>
      </c>
      <c r="R628" t="s">
        <v>8319</v>
      </c>
      <c r="S628" s="9">
        <f t="shared" si="47"/>
        <v>42198.309479166666</v>
      </c>
      <c r="T628" s="9">
        <f t="shared" si="48"/>
        <v>42231.306944444441</v>
      </c>
      <c r="U628">
        <f t="shared" si="49"/>
        <v>2015</v>
      </c>
    </row>
    <row r="629" spans="1:21"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45"/>
        <v>2.0000000000000001E-4</v>
      </c>
      <c r="P629">
        <f t="shared" si="46"/>
        <v>90</v>
      </c>
      <c r="Q629" t="s">
        <v>8318</v>
      </c>
      <c r="R629" t="s">
        <v>8319</v>
      </c>
      <c r="S629" s="9">
        <f t="shared" si="47"/>
        <v>42384.056840277779</v>
      </c>
      <c r="T629" s="9">
        <f t="shared" si="48"/>
        <v>42443.708333333328</v>
      </c>
      <c r="U629">
        <f t="shared" si="49"/>
        <v>2016</v>
      </c>
    </row>
    <row r="630" spans="1:21"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45"/>
        <v>0</v>
      </c>
      <c r="P630" t="e">
        <f t="shared" si="46"/>
        <v>#DIV/0!</v>
      </c>
      <c r="Q630" t="s">
        <v>8318</v>
      </c>
      <c r="R630" t="s">
        <v>8319</v>
      </c>
      <c r="S630" s="9">
        <f t="shared" si="47"/>
        <v>41803.442789351851</v>
      </c>
      <c r="T630" s="9">
        <f t="shared" si="48"/>
        <v>41833.442789351851</v>
      </c>
      <c r="U630">
        <f t="shared" si="49"/>
        <v>2014</v>
      </c>
    </row>
    <row r="631" spans="1:21"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45"/>
        <v>1.75E-3</v>
      </c>
      <c r="P631">
        <f t="shared" si="46"/>
        <v>116.66666666666667</v>
      </c>
      <c r="Q631" t="s">
        <v>8318</v>
      </c>
      <c r="R631" t="s">
        <v>8319</v>
      </c>
      <c r="S631" s="9">
        <f t="shared" si="47"/>
        <v>42474.387824074074</v>
      </c>
      <c r="T631" s="9">
        <f t="shared" si="48"/>
        <v>42504.387824074074</v>
      </c>
      <c r="U631">
        <f t="shared" si="49"/>
        <v>2016</v>
      </c>
    </row>
    <row r="632" spans="1:21"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45"/>
        <v>8.3340278356529708E-4</v>
      </c>
      <c r="P632">
        <f t="shared" si="46"/>
        <v>10</v>
      </c>
      <c r="Q632" t="s">
        <v>8318</v>
      </c>
      <c r="R632" t="s">
        <v>8319</v>
      </c>
      <c r="S632" s="9">
        <f t="shared" si="47"/>
        <v>42223.369456018518</v>
      </c>
      <c r="T632" s="9">
        <f t="shared" si="48"/>
        <v>42252.965277777781</v>
      </c>
      <c r="U632">
        <f t="shared" si="49"/>
        <v>2015</v>
      </c>
    </row>
    <row r="633" spans="1:21"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45"/>
        <v>1.38E-2</v>
      </c>
      <c r="P633">
        <f t="shared" si="46"/>
        <v>76.666666666666671</v>
      </c>
      <c r="Q633" t="s">
        <v>8318</v>
      </c>
      <c r="R633" t="s">
        <v>8319</v>
      </c>
      <c r="S633" s="9">
        <f t="shared" si="47"/>
        <v>42489.522326388891</v>
      </c>
      <c r="T633" s="9">
        <f t="shared" si="48"/>
        <v>42518.522326388891</v>
      </c>
      <c r="U633">
        <f t="shared" si="49"/>
        <v>2016</v>
      </c>
    </row>
    <row r="634" spans="1:21"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45"/>
        <v>0</v>
      </c>
      <c r="P634" t="e">
        <f t="shared" si="46"/>
        <v>#DIV/0!</v>
      </c>
      <c r="Q634" t="s">
        <v>8318</v>
      </c>
      <c r="R634" t="s">
        <v>8319</v>
      </c>
      <c r="S634" s="9">
        <f t="shared" si="47"/>
        <v>42303.409317129626</v>
      </c>
      <c r="T634" s="9">
        <f t="shared" si="48"/>
        <v>42333.450983796298</v>
      </c>
      <c r="U634">
        <f t="shared" si="49"/>
        <v>2015</v>
      </c>
    </row>
    <row r="635" spans="1:21"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45"/>
        <v>0.1245</v>
      </c>
      <c r="P635">
        <f t="shared" si="46"/>
        <v>49.8</v>
      </c>
      <c r="Q635" t="s">
        <v>8318</v>
      </c>
      <c r="R635" t="s">
        <v>8319</v>
      </c>
      <c r="S635" s="9">
        <f t="shared" si="47"/>
        <v>42507.04932870371</v>
      </c>
      <c r="T635" s="9">
        <f t="shared" si="48"/>
        <v>42538.708333333328</v>
      </c>
      <c r="U635">
        <f t="shared" si="49"/>
        <v>2016</v>
      </c>
    </row>
    <row r="636" spans="1:21"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45"/>
        <v>2.0000000000000001E-4</v>
      </c>
      <c r="P636">
        <f t="shared" si="46"/>
        <v>1</v>
      </c>
      <c r="Q636" t="s">
        <v>8318</v>
      </c>
      <c r="R636" t="s">
        <v>8319</v>
      </c>
      <c r="S636" s="9">
        <f t="shared" si="47"/>
        <v>42031.678576388891</v>
      </c>
      <c r="T636" s="9">
        <f t="shared" si="48"/>
        <v>42061.678576388891</v>
      </c>
      <c r="U636">
        <f t="shared" si="49"/>
        <v>2015</v>
      </c>
    </row>
    <row r="637" spans="1:21"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45"/>
        <v>8.0000000000000007E-5</v>
      </c>
      <c r="P637">
        <f t="shared" si="46"/>
        <v>2</v>
      </c>
      <c r="Q637" t="s">
        <v>8318</v>
      </c>
      <c r="R637" t="s">
        <v>8319</v>
      </c>
      <c r="S637" s="9">
        <f t="shared" si="47"/>
        <v>42075.842152777783</v>
      </c>
      <c r="T637" s="9">
        <f t="shared" si="48"/>
        <v>42105.842152777783</v>
      </c>
      <c r="U637">
        <f t="shared" si="49"/>
        <v>2015</v>
      </c>
    </row>
    <row r="638" spans="1:21"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45"/>
        <v>2E-3</v>
      </c>
      <c r="P638">
        <f t="shared" si="46"/>
        <v>4</v>
      </c>
      <c r="Q638" t="s">
        <v>8318</v>
      </c>
      <c r="R638" t="s">
        <v>8319</v>
      </c>
      <c r="S638" s="9">
        <f t="shared" si="47"/>
        <v>42131.205439814818</v>
      </c>
      <c r="T638" s="9">
        <f t="shared" si="48"/>
        <v>42161.19930555555</v>
      </c>
      <c r="U638">
        <f t="shared" si="49"/>
        <v>2015</v>
      </c>
    </row>
    <row r="639" spans="1:21"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45"/>
        <v>0</v>
      </c>
      <c r="P639" t="e">
        <f t="shared" si="46"/>
        <v>#DIV/0!</v>
      </c>
      <c r="Q639" t="s">
        <v>8318</v>
      </c>
      <c r="R639" t="s">
        <v>8319</v>
      </c>
      <c r="S639" s="9">
        <f t="shared" si="47"/>
        <v>42762.712013888886</v>
      </c>
      <c r="T639" s="9">
        <f t="shared" si="48"/>
        <v>42791.711111111115</v>
      </c>
      <c r="U639">
        <f t="shared" si="49"/>
        <v>2017</v>
      </c>
    </row>
    <row r="640" spans="1:2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45"/>
        <v>9.0000000000000006E-5</v>
      </c>
      <c r="P640">
        <f t="shared" si="46"/>
        <v>3</v>
      </c>
      <c r="Q640" t="s">
        <v>8318</v>
      </c>
      <c r="R640" t="s">
        <v>8319</v>
      </c>
      <c r="S640" s="9">
        <f t="shared" si="47"/>
        <v>42759.343310185184</v>
      </c>
      <c r="T640" s="9">
        <f t="shared" si="48"/>
        <v>42819.30164351852</v>
      </c>
      <c r="U640">
        <f t="shared" si="49"/>
        <v>2017</v>
      </c>
    </row>
    <row r="641" spans="1:21"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45"/>
        <v>9.9999999999999995E-7</v>
      </c>
      <c r="P641">
        <f t="shared" si="46"/>
        <v>1</v>
      </c>
      <c r="Q641" t="s">
        <v>8318</v>
      </c>
      <c r="R641" t="s">
        <v>8319</v>
      </c>
      <c r="S641" s="9">
        <f t="shared" si="47"/>
        <v>41865.333275462966</v>
      </c>
      <c r="T641" s="9">
        <f t="shared" si="48"/>
        <v>41925.333275462966</v>
      </c>
      <c r="U641">
        <f t="shared" si="49"/>
        <v>2014</v>
      </c>
    </row>
    <row r="642" spans="1:21"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si="45"/>
        <v>1.4428571428571428</v>
      </c>
      <c r="P642">
        <f t="shared" si="46"/>
        <v>50.5</v>
      </c>
      <c r="Q642" t="s">
        <v>8318</v>
      </c>
      <c r="R642" t="s">
        <v>8320</v>
      </c>
      <c r="S642" s="9">
        <f t="shared" si="47"/>
        <v>42683.170312500006</v>
      </c>
      <c r="T642" s="9">
        <f t="shared" si="48"/>
        <v>42698.708333333328</v>
      </c>
      <c r="U642">
        <f t="shared" si="49"/>
        <v>2016</v>
      </c>
    </row>
    <row r="643" spans="1:21"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ref="O643:O706" si="50">E643/D643</f>
        <v>1.1916249999999999</v>
      </c>
      <c r="P643">
        <f t="shared" ref="P643:P706" si="51">E643/L643</f>
        <v>151.31746031746033</v>
      </c>
      <c r="Q643" t="s">
        <v>8318</v>
      </c>
      <c r="R643" t="s">
        <v>8320</v>
      </c>
      <c r="S643" s="9">
        <f t="shared" ref="S643:S706" si="52">((J643/60)/60)/24+DATE(1970,1,1)+(-6/24)</f>
        <v>42199.32</v>
      </c>
      <c r="T643" s="9">
        <f t="shared" ref="T643:T706" si="53">((I643/60)/60)/24+DATE(1970,1,1)+(-6/24)</f>
        <v>42229.32</v>
      </c>
      <c r="U643">
        <f t="shared" ref="U643:U706" si="54">YEAR(S643)</f>
        <v>2015</v>
      </c>
    </row>
    <row r="644" spans="1:21"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50"/>
        <v>14.604850000000001</v>
      </c>
      <c r="P644">
        <f t="shared" si="51"/>
        <v>134.3592456301748</v>
      </c>
      <c r="Q644" t="s">
        <v>8318</v>
      </c>
      <c r="R644" t="s">
        <v>8320</v>
      </c>
      <c r="S644" s="9">
        <f t="shared" si="52"/>
        <v>42199.401319444441</v>
      </c>
      <c r="T644" s="9">
        <f t="shared" si="53"/>
        <v>42235.401319444441</v>
      </c>
      <c r="U644">
        <f t="shared" si="54"/>
        <v>2015</v>
      </c>
    </row>
    <row r="645" spans="1:21"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50"/>
        <v>1.0580799999999999</v>
      </c>
      <c r="P645">
        <f t="shared" si="51"/>
        <v>174.02631578947367</v>
      </c>
      <c r="Q645" t="s">
        <v>8318</v>
      </c>
      <c r="R645" t="s">
        <v>8320</v>
      </c>
      <c r="S645" s="9">
        <f t="shared" si="52"/>
        <v>42100.392071759255</v>
      </c>
      <c r="T645" s="9">
        <f t="shared" si="53"/>
        <v>42155.392071759255</v>
      </c>
      <c r="U645">
        <f t="shared" si="54"/>
        <v>2015</v>
      </c>
    </row>
    <row r="646" spans="1:21"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50"/>
        <v>3.0011791999999997</v>
      </c>
      <c r="P646">
        <f t="shared" si="51"/>
        <v>73.486268364348675</v>
      </c>
      <c r="Q646" t="s">
        <v>8318</v>
      </c>
      <c r="R646" t="s">
        <v>8320</v>
      </c>
      <c r="S646" s="9">
        <f t="shared" si="52"/>
        <v>41898.415960648148</v>
      </c>
      <c r="T646" s="9">
        <f t="shared" si="53"/>
        <v>41940.791666666664</v>
      </c>
      <c r="U646">
        <f t="shared" si="54"/>
        <v>2014</v>
      </c>
    </row>
    <row r="647" spans="1:21"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50"/>
        <v>2.7869999999999999</v>
      </c>
      <c r="P647">
        <f t="shared" si="51"/>
        <v>23.518987341772153</v>
      </c>
      <c r="Q647" t="s">
        <v>8318</v>
      </c>
      <c r="R647" t="s">
        <v>8320</v>
      </c>
      <c r="S647" s="9">
        <f t="shared" si="52"/>
        <v>42563.776319444441</v>
      </c>
      <c r="T647" s="9">
        <f t="shared" si="53"/>
        <v>42593.776319444441</v>
      </c>
      <c r="U647">
        <f t="shared" si="54"/>
        <v>2016</v>
      </c>
    </row>
    <row r="648" spans="1:21"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50"/>
        <v>1.3187625000000001</v>
      </c>
      <c r="P648">
        <f t="shared" si="51"/>
        <v>39.074444444444445</v>
      </c>
      <c r="Q648" t="s">
        <v>8318</v>
      </c>
      <c r="R648" t="s">
        <v>8320</v>
      </c>
      <c r="S648" s="9">
        <f t="shared" si="52"/>
        <v>41832.602627314816</v>
      </c>
      <c r="T648" s="9">
        <f t="shared" si="53"/>
        <v>41862.602627314816</v>
      </c>
      <c r="U648">
        <f t="shared" si="54"/>
        <v>2014</v>
      </c>
    </row>
    <row r="649" spans="1:21"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50"/>
        <v>1.0705</v>
      </c>
      <c r="P649">
        <f t="shared" si="51"/>
        <v>125.94117647058823</v>
      </c>
      <c r="Q649" t="s">
        <v>8318</v>
      </c>
      <c r="R649" t="s">
        <v>8320</v>
      </c>
      <c r="S649" s="9">
        <f t="shared" si="52"/>
        <v>42416.517928240741</v>
      </c>
      <c r="T649" s="9">
        <f t="shared" si="53"/>
        <v>42446.476261574076</v>
      </c>
      <c r="U649">
        <f t="shared" si="54"/>
        <v>2016</v>
      </c>
    </row>
    <row r="650" spans="1:21"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50"/>
        <v>1.2682285714285715</v>
      </c>
      <c r="P650">
        <f t="shared" si="51"/>
        <v>1644</v>
      </c>
      <c r="Q650" t="s">
        <v>8318</v>
      </c>
      <c r="R650" t="s">
        <v>8320</v>
      </c>
      <c r="S650" s="9">
        <f t="shared" si="52"/>
        <v>41891.443379629629</v>
      </c>
      <c r="T650" s="9">
        <f t="shared" si="53"/>
        <v>41926.443379629629</v>
      </c>
      <c r="U650">
        <f t="shared" si="54"/>
        <v>2014</v>
      </c>
    </row>
    <row r="651" spans="1:21"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50"/>
        <v>1.3996</v>
      </c>
      <c r="P651">
        <f t="shared" si="51"/>
        <v>42.670731707317074</v>
      </c>
      <c r="Q651" t="s">
        <v>8318</v>
      </c>
      <c r="R651" t="s">
        <v>8320</v>
      </c>
      <c r="S651" s="9">
        <f t="shared" si="52"/>
        <v>41877.662187499998</v>
      </c>
      <c r="T651" s="9">
        <f t="shared" si="53"/>
        <v>41898.662187499998</v>
      </c>
      <c r="U651">
        <f t="shared" si="54"/>
        <v>2014</v>
      </c>
    </row>
    <row r="652" spans="1:21"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50"/>
        <v>1.1240000000000001</v>
      </c>
      <c r="P652">
        <f t="shared" si="51"/>
        <v>35.125</v>
      </c>
      <c r="Q652" t="s">
        <v>8318</v>
      </c>
      <c r="R652" t="s">
        <v>8320</v>
      </c>
      <c r="S652" s="9">
        <f t="shared" si="52"/>
        <v>41931.786851851852</v>
      </c>
      <c r="T652" s="9">
        <f t="shared" si="53"/>
        <v>41991.828518518523</v>
      </c>
      <c r="U652">
        <f t="shared" si="54"/>
        <v>2014</v>
      </c>
    </row>
    <row r="653" spans="1:21"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50"/>
        <v>1.00528</v>
      </c>
      <c r="P653">
        <f t="shared" si="51"/>
        <v>239.35238095238094</v>
      </c>
      <c r="Q653" t="s">
        <v>8318</v>
      </c>
      <c r="R653" t="s">
        <v>8320</v>
      </c>
      <c r="S653" s="9">
        <f t="shared" si="52"/>
        <v>41955.767488425925</v>
      </c>
      <c r="T653" s="9">
        <f t="shared" si="53"/>
        <v>41985.767488425925</v>
      </c>
      <c r="U653">
        <f t="shared" si="54"/>
        <v>2014</v>
      </c>
    </row>
    <row r="654" spans="1:21"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50"/>
        <v>1.0046666666666666</v>
      </c>
      <c r="P654">
        <f t="shared" si="51"/>
        <v>107.64285714285714</v>
      </c>
      <c r="Q654" t="s">
        <v>8318</v>
      </c>
      <c r="R654" t="s">
        <v>8320</v>
      </c>
      <c r="S654" s="9">
        <f t="shared" si="52"/>
        <v>42675.440393518518</v>
      </c>
      <c r="T654" s="9">
        <f t="shared" si="53"/>
        <v>42705.482060185182</v>
      </c>
      <c r="U654">
        <f t="shared" si="54"/>
        <v>2016</v>
      </c>
    </row>
    <row r="655" spans="1:21"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50"/>
        <v>1.4144600000000001</v>
      </c>
      <c r="P655">
        <f t="shared" si="51"/>
        <v>95.830623306233065</v>
      </c>
      <c r="Q655" t="s">
        <v>8318</v>
      </c>
      <c r="R655" t="s">
        <v>8320</v>
      </c>
      <c r="S655" s="9">
        <f t="shared" si="52"/>
        <v>42199.368518518517</v>
      </c>
      <c r="T655" s="9">
        <f t="shared" si="53"/>
        <v>42236.368518518517</v>
      </c>
      <c r="U655">
        <f t="shared" si="54"/>
        <v>2015</v>
      </c>
    </row>
    <row r="656" spans="1:21"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50"/>
        <v>2.6729166666666666</v>
      </c>
      <c r="P656">
        <f t="shared" si="51"/>
        <v>31.663376110562684</v>
      </c>
      <c r="Q656" t="s">
        <v>8318</v>
      </c>
      <c r="R656" t="s">
        <v>8320</v>
      </c>
      <c r="S656" s="9">
        <f t="shared" si="52"/>
        <v>42163.707326388889</v>
      </c>
      <c r="T656" s="9">
        <f t="shared" si="53"/>
        <v>42193.707326388889</v>
      </c>
      <c r="U656">
        <f t="shared" si="54"/>
        <v>2015</v>
      </c>
    </row>
    <row r="657" spans="1:21"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50"/>
        <v>1.4688749999999999</v>
      </c>
      <c r="P657">
        <f t="shared" si="51"/>
        <v>42.886861313868614</v>
      </c>
      <c r="Q657" t="s">
        <v>8318</v>
      </c>
      <c r="R657" t="s">
        <v>8320</v>
      </c>
      <c r="S657" s="9">
        <f t="shared" si="52"/>
        <v>42045.707314814819</v>
      </c>
      <c r="T657" s="9">
        <f t="shared" si="53"/>
        <v>42075.665648148148</v>
      </c>
      <c r="U657">
        <f t="shared" si="54"/>
        <v>2015</v>
      </c>
    </row>
    <row r="658" spans="1:21"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50"/>
        <v>2.1356000000000002</v>
      </c>
      <c r="P658">
        <f t="shared" si="51"/>
        <v>122.73563218390805</v>
      </c>
      <c r="Q658" t="s">
        <v>8318</v>
      </c>
      <c r="R658" t="s">
        <v>8320</v>
      </c>
      <c r="S658" s="9">
        <f t="shared" si="52"/>
        <v>42417.554618055554</v>
      </c>
      <c r="T658" s="9">
        <f t="shared" si="53"/>
        <v>42477.512951388882</v>
      </c>
      <c r="U658">
        <f t="shared" si="54"/>
        <v>2016</v>
      </c>
    </row>
    <row r="659" spans="1:21"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50"/>
        <v>1.2569999999999999</v>
      </c>
      <c r="P659">
        <f t="shared" si="51"/>
        <v>190.45454545454547</v>
      </c>
      <c r="Q659" t="s">
        <v>8318</v>
      </c>
      <c r="R659" t="s">
        <v>8320</v>
      </c>
      <c r="S659" s="9">
        <f t="shared" si="52"/>
        <v>42331.59574074074</v>
      </c>
      <c r="T659" s="9">
        <f t="shared" si="53"/>
        <v>42361.59574074074</v>
      </c>
      <c r="U659">
        <f t="shared" si="54"/>
        <v>2015</v>
      </c>
    </row>
    <row r="660" spans="1:21"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50"/>
        <v>1.0446206037108834</v>
      </c>
      <c r="P660">
        <f t="shared" si="51"/>
        <v>109.33695652173913</v>
      </c>
      <c r="Q660" t="s">
        <v>8318</v>
      </c>
      <c r="R660" t="s">
        <v>8320</v>
      </c>
      <c r="S660" s="9">
        <f t="shared" si="52"/>
        <v>42178.910752314812</v>
      </c>
      <c r="T660" s="9">
        <f t="shared" si="53"/>
        <v>42211.5</v>
      </c>
      <c r="U660">
        <f t="shared" si="54"/>
        <v>2015</v>
      </c>
    </row>
    <row r="661" spans="1:2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50"/>
        <v>1.0056666666666667</v>
      </c>
      <c r="P661">
        <f t="shared" si="51"/>
        <v>143.66666666666666</v>
      </c>
      <c r="Q661" t="s">
        <v>8318</v>
      </c>
      <c r="R661" t="s">
        <v>8320</v>
      </c>
      <c r="S661" s="9">
        <f t="shared" si="52"/>
        <v>42209.343692129631</v>
      </c>
      <c r="T661" s="9">
        <f t="shared" si="53"/>
        <v>42239.343692129631</v>
      </c>
      <c r="U661">
        <f t="shared" si="54"/>
        <v>2015</v>
      </c>
    </row>
    <row r="662" spans="1:21"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50"/>
        <v>3.058E-2</v>
      </c>
      <c r="P662">
        <f t="shared" si="51"/>
        <v>84.944444444444443</v>
      </c>
      <c r="Q662" t="s">
        <v>8318</v>
      </c>
      <c r="R662" t="s">
        <v>8320</v>
      </c>
      <c r="S662" s="9">
        <f t="shared" si="52"/>
        <v>41922.491655092592</v>
      </c>
      <c r="T662" s="9">
        <f t="shared" si="53"/>
        <v>41952.533321759263</v>
      </c>
      <c r="U662">
        <f t="shared" si="54"/>
        <v>2014</v>
      </c>
    </row>
    <row r="663" spans="1:21"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50"/>
        <v>9.4999999999999998E-3</v>
      </c>
      <c r="P663">
        <f t="shared" si="51"/>
        <v>10.555555555555555</v>
      </c>
      <c r="Q663" t="s">
        <v>8318</v>
      </c>
      <c r="R663" t="s">
        <v>8320</v>
      </c>
      <c r="S663" s="9">
        <f t="shared" si="52"/>
        <v>42636.395358796297</v>
      </c>
      <c r="T663" s="9">
        <f t="shared" si="53"/>
        <v>42666.395358796297</v>
      </c>
      <c r="U663">
        <f t="shared" si="54"/>
        <v>2016</v>
      </c>
    </row>
    <row r="664" spans="1:21"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50"/>
        <v>4.0000000000000001E-3</v>
      </c>
      <c r="P664">
        <f t="shared" si="51"/>
        <v>39</v>
      </c>
      <c r="Q664" t="s">
        <v>8318</v>
      </c>
      <c r="R664" t="s">
        <v>8320</v>
      </c>
      <c r="S664" s="9">
        <f t="shared" si="52"/>
        <v>41990.188043981485</v>
      </c>
      <c r="T664" s="9">
        <f t="shared" si="53"/>
        <v>42020.188043981485</v>
      </c>
      <c r="U664">
        <f t="shared" si="54"/>
        <v>2014</v>
      </c>
    </row>
    <row r="665" spans="1:21"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50"/>
        <v>3.5000000000000001E-3</v>
      </c>
      <c r="P665">
        <f t="shared" si="51"/>
        <v>100</v>
      </c>
      <c r="Q665" t="s">
        <v>8318</v>
      </c>
      <c r="R665" t="s">
        <v>8320</v>
      </c>
      <c r="S665" s="9">
        <f t="shared" si="52"/>
        <v>42173.593240740738</v>
      </c>
      <c r="T665" s="9">
        <f t="shared" si="53"/>
        <v>42203.593240740738</v>
      </c>
      <c r="U665">
        <f t="shared" si="54"/>
        <v>2015</v>
      </c>
    </row>
    <row r="666" spans="1:21"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50"/>
        <v>7.5333333333333335E-2</v>
      </c>
      <c r="P666">
        <f t="shared" si="51"/>
        <v>31.172413793103448</v>
      </c>
      <c r="Q666" t="s">
        <v>8318</v>
      </c>
      <c r="R666" t="s">
        <v>8320</v>
      </c>
      <c r="S666" s="9">
        <f t="shared" si="52"/>
        <v>42077.416377314818</v>
      </c>
      <c r="T666" s="9">
        <f t="shared" si="53"/>
        <v>42107.416377314818</v>
      </c>
      <c r="U666">
        <f t="shared" si="54"/>
        <v>2015</v>
      </c>
    </row>
    <row r="667" spans="1:21"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50"/>
        <v>0.18640000000000001</v>
      </c>
      <c r="P667">
        <f t="shared" si="51"/>
        <v>155.33333333333334</v>
      </c>
      <c r="Q667" t="s">
        <v>8318</v>
      </c>
      <c r="R667" t="s">
        <v>8320</v>
      </c>
      <c r="S667" s="9">
        <f t="shared" si="52"/>
        <v>42688.461354166662</v>
      </c>
      <c r="T667" s="9">
        <f t="shared" si="53"/>
        <v>42748.461354166662</v>
      </c>
      <c r="U667">
        <f t="shared" si="54"/>
        <v>2016</v>
      </c>
    </row>
    <row r="668" spans="1:21"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50"/>
        <v>4.0000000000000003E-5</v>
      </c>
      <c r="P668">
        <f t="shared" si="51"/>
        <v>2</v>
      </c>
      <c r="Q668" t="s">
        <v>8318</v>
      </c>
      <c r="R668" t="s">
        <v>8320</v>
      </c>
      <c r="S668" s="9">
        <f t="shared" si="52"/>
        <v>41838.582152777781</v>
      </c>
      <c r="T668" s="9">
        <f t="shared" si="53"/>
        <v>41868.582152777781</v>
      </c>
      <c r="U668">
        <f t="shared" si="54"/>
        <v>2014</v>
      </c>
    </row>
    <row r="669" spans="1:21"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50"/>
        <v>0.1002</v>
      </c>
      <c r="P669">
        <f t="shared" si="51"/>
        <v>178.92857142857142</v>
      </c>
      <c r="Q669" t="s">
        <v>8318</v>
      </c>
      <c r="R669" t="s">
        <v>8320</v>
      </c>
      <c r="S669" s="9">
        <f t="shared" si="52"/>
        <v>42632.123414351852</v>
      </c>
      <c r="T669" s="9">
        <f t="shared" si="53"/>
        <v>42672.123414351852</v>
      </c>
      <c r="U669">
        <f t="shared" si="54"/>
        <v>2016</v>
      </c>
    </row>
    <row r="670" spans="1:21"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50"/>
        <v>4.5600000000000002E-2</v>
      </c>
      <c r="P670">
        <f t="shared" si="51"/>
        <v>27.36</v>
      </c>
      <c r="Q670" t="s">
        <v>8318</v>
      </c>
      <c r="R670" t="s">
        <v>8320</v>
      </c>
      <c r="S670" s="9">
        <f t="shared" si="52"/>
        <v>42090.581273148149</v>
      </c>
      <c r="T670" s="9">
        <f t="shared" si="53"/>
        <v>42135.581273148149</v>
      </c>
      <c r="U670">
        <f t="shared" si="54"/>
        <v>2015</v>
      </c>
    </row>
    <row r="671" spans="1:21"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50"/>
        <v>0.21507499999999999</v>
      </c>
      <c r="P671">
        <f t="shared" si="51"/>
        <v>1536.25</v>
      </c>
      <c r="Q671" t="s">
        <v>8318</v>
      </c>
      <c r="R671" t="s">
        <v>8320</v>
      </c>
      <c r="S671" s="9">
        <f t="shared" si="52"/>
        <v>42527.375671296293</v>
      </c>
      <c r="T671" s="9">
        <f t="shared" si="53"/>
        <v>42557.375671296293</v>
      </c>
      <c r="U671">
        <f t="shared" si="54"/>
        <v>2016</v>
      </c>
    </row>
    <row r="672" spans="1:21"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50"/>
        <v>0.29276666666666668</v>
      </c>
      <c r="P672">
        <f t="shared" si="51"/>
        <v>84.99677419354839</v>
      </c>
      <c r="Q672" t="s">
        <v>8318</v>
      </c>
      <c r="R672" t="s">
        <v>8320</v>
      </c>
      <c r="S672" s="9">
        <f t="shared" si="52"/>
        <v>42506.459722222222</v>
      </c>
      <c r="T672" s="9">
        <f t="shared" si="53"/>
        <v>42540.090277777781</v>
      </c>
      <c r="U672">
        <f t="shared" si="54"/>
        <v>2016</v>
      </c>
    </row>
    <row r="673" spans="1:21"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50"/>
        <v>0.39426666666666665</v>
      </c>
      <c r="P673">
        <f t="shared" si="51"/>
        <v>788.5333333333333</v>
      </c>
      <c r="Q673" t="s">
        <v>8318</v>
      </c>
      <c r="R673" t="s">
        <v>8320</v>
      </c>
      <c r="S673" s="9">
        <f t="shared" si="52"/>
        <v>41984.442731481482</v>
      </c>
      <c r="T673" s="9">
        <f t="shared" si="53"/>
        <v>42017.916666666672</v>
      </c>
      <c r="U673">
        <f t="shared" si="54"/>
        <v>2014</v>
      </c>
    </row>
    <row r="674" spans="1:21"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50"/>
        <v>0.21628</v>
      </c>
      <c r="P674">
        <f t="shared" si="51"/>
        <v>50.29767441860465</v>
      </c>
      <c r="Q674" t="s">
        <v>8318</v>
      </c>
      <c r="R674" t="s">
        <v>8320</v>
      </c>
      <c r="S674" s="9">
        <f t="shared" si="52"/>
        <v>41973.969490740739</v>
      </c>
      <c r="T674" s="9">
        <f t="shared" si="53"/>
        <v>42004.957638888889</v>
      </c>
      <c r="U674">
        <f t="shared" si="54"/>
        <v>2014</v>
      </c>
    </row>
    <row r="675" spans="1:21"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50"/>
        <v>2.0500000000000002E-3</v>
      </c>
      <c r="P675">
        <f t="shared" si="51"/>
        <v>68.333333333333329</v>
      </c>
      <c r="Q675" t="s">
        <v>8318</v>
      </c>
      <c r="R675" t="s">
        <v>8320</v>
      </c>
      <c r="S675" s="9">
        <f t="shared" si="52"/>
        <v>41838.590474537035</v>
      </c>
      <c r="T675" s="9">
        <f t="shared" si="53"/>
        <v>41883.590474537035</v>
      </c>
      <c r="U675">
        <f t="shared" si="54"/>
        <v>2014</v>
      </c>
    </row>
    <row r="676" spans="1:21"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50"/>
        <v>2.9999999999999997E-4</v>
      </c>
      <c r="P676">
        <f t="shared" si="51"/>
        <v>7.5</v>
      </c>
      <c r="Q676" t="s">
        <v>8318</v>
      </c>
      <c r="R676" t="s">
        <v>8320</v>
      </c>
      <c r="S676" s="9">
        <f t="shared" si="52"/>
        <v>41802.866053240738</v>
      </c>
      <c r="T676" s="9">
        <f t="shared" si="53"/>
        <v>41862.866053240738</v>
      </c>
      <c r="U676">
        <f t="shared" si="54"/>
        <v>2014</v>
      </c>
    </row>
    <row r="677" spans="1:21"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50"/>
        <v>0.14849999999999999</v>
      </c>
      <c r="P677">
        <f t="shared" si="51"/>
        <v>34.269230769230766</v>
      </c>
      <c r="Q677" t="s">
        <v>8318</v>
      </c>
      <c r="R677" t="s">
        <v>8320</v>
      </c>
      <c r="S677" s="9">
        <f t="shared" si="52"/>
        <v>41975.680601851855</v>
      </c>
      <c r="T677" s="9">
        <f t="shared" si="53"/>
        <v>42005.040972222225</v>
      </c>
      <c r="U677">
        <f t="shared" si="54"/>
        <v>2014</v>
      </c>
    </row>
    <row r="678" spans="1:21"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50"/>
        <v>1.4710000000000001E-2</v>
      </c>
      <c r="P678">
        <f t="shared" si="51"/>
        <v>61.291666666666664</v>
      </c>
      <c r="Q678" t="s">
        <v>8318</v>
      </c>
      <c r="R678" t="s">
        <v>8320</v>
      </c>
      <c r="S678" s="9">
        <f t="shared" si="52"/>
        <v>42012.518298611118</v>
      </c>
      <c r="T678" s="9">
        <f t="shared" si="53"/>
        <v>42042.518298611118</v>
      </c>
      <c r="U678">
        <f t="shared" si="54"/>
        <v>2015</v>
      </c>
    </row>
    <row r="679" spans="1:21"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50"/>
        <v>0.25584000000000001</v>
      </c>
      <c r="P679">
        <f t="shared" si="51"/>
        <v>133.25</v>
      </c>
      <c r="Q679" t="s">
        <v>8318</v>
      </c>
      <c r="R679" t="s">
        <v>8320</v>
      </c>
      <c r="S679" s="9">
        <f t="shared" si="52"/>
        <v>42504.153877314813</v>
      </c>
      <c r="T679" s="9">
        <f t="shared" si="53"/>
        <v>42549.153877314813</v>
      </c>
      <c r="U679">
        <f t="shared" si="54"/>
        <v>2016</v>
      </c>
    </row>
    <row r="680" spans="1:21"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50"/>
        <v>3.8206896551724136E-2</v>
      </c>
      <c r="P680">
        <f t="shared" si="51"/>
        <v>65.17647058823529</v>
      </c>
      <c r="Q680" t="s">
        <v>8318</v>
      </c>
      <c r="R680" t="s">
        <v>8320</v>
      </c>
      <c r="S680" s="9">
        <f t="shared" si="52"/>
        <v>42481.126597222217</v>
      </c>
      <c r="T680" s="9">
        <f t="shared" si="53"/>
        <v>42511.126597222217</v>
      </c>
      <c r="U680">
        <f t="shared" si="54"/>
        <v>2016</v>
      </c>
    </row>
    <row r="681" spans="1:21"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50"/>
        <v>0.15485964912280703</v>
      </c>
      <c r="P681">
        <f t="shared" si="51"/>
        <v>93.90425531914893</v>
      </c>
      <c r="Q681" t="s">
        <v>8318</v>
      </c>
      <c r="R681" t="s">
        <v>8320</v>
      </c>
      <c r="S681" s="9">
        <f t="shared" si="52"/>
        <v>42556.445706018523</v>
      </c>
      <c r="T681" s="9">
        <f t="shared" si="53"/>
        <v>42616.445706018523</v>
      </c>
      <c r="U681">
        <f t="shared" si="54"/>
        <v>2016</v>
      </c>
    </row>
    <row r="682" spans="1:21"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50"/>
        <v>0.25912000000000002</v>
      </c>
      <c r="P682">
        <f t="shared" si="51"/>
        <v>150.65116279069767</v>
      </c>
      <c r="Q682" t="s">
        <v>8318</v>
      </c>
      <c r="R682" t="s">
        <v>8320</v>
      </c>
      <c r="S682" s="9">
        <f t="shared" si="52"/>
        <v>41864.251516203702</v>
      </c>
      <c r="T682" s="9">
        <f t="shared" si="53"/>
        <v>41899.251516203702</v>
      </c>
      <c r="U682">
        <f t="shared" si="54"/>
        <v>2014</v>
      </c>
    </row>
    <row r="683" spans="1:21"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50"/>
        <v>4.0000000000000002E-4</v>
      </c>
      <c r="P683">
        <f t="shared" si="51"/>
        <v>1</v>
      </c>
      <c r="Q683" t="s">
        <v>8318</v>
      </c>
      <c r="R683" t="s">
        <v>8320</v>
      </c>
      <c r="S683" s="9">
        <f t="shared" si="52"/>
        <v>42639.555601851855</v>
      </c>
      <c r="T683" s="9">
        <f t="shared" si="53"/>
        <v>42669.555601851855</v>
      </c>
      <c r="U683">
        <f t="shared" si="54"/>
        <v>2016</v>
      </c>
    </row>
    <row r="684" spans="1:21"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50"/>
        <v>1.06E-3</v>
      </c>
      <c r="P684">
        <f t="shared" si="51"/>
        <v>13.25</v>
      </c>
      <c r="Q684" t="s">
        <v>8318</v>
      </c>
      <c r="R684" t="s">
        <v>8320</v>
      </c>
      <c r="S684" s="9">
        <f t="shared" si="52"/>
        <v>42778.515300925923</v>
      </c>
      <c r="T684" s="9">
        <f t="shared" si="53"/>
        <v>42808.473634259266</v>
      </c>
      <c r="U684">
        <f t="shared" si="54"/>
        <v>2017</v>
      </c>
    </row>
    <row r="685" spans="1:21"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50"/>
        <v>8.5142857142857138E-3</v>
      </c>
      <c r="P685">
        <f t="shared" si="51"/>
        <v>99.333333333333329</v>
      </c>
      <c r="Q685" t="s">
        <v>8318</v>
      </c>
      <c r="R685" t="s">
        <v>8320</v>
      </c>
      <c r="S685" s="9">
        <f t="shared" si="52"/>
        <v>42634.650046296301</v>
      </c>
      <c r="T685" s="9">
        <f t="shared" si="53"/>
        <v>42674.650046296301</v>
      </c>
      <c r="U685">
        <f t="shared" si="54"/>
        <v>2016</v>
      </c>
    </row>
    <row r="686" spans="1:21"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50"/>
        <v>7.4837500000000001E-2</v>
      </c>
      <c r="P686">
        <f t="shared" si="51"/>
        <v>177.39259259259259</v>
      </c>
      <c r="Q686" t="s">
        <v>8318</v>
      </c>
      <c r="R686" t="s">
        <v>8320</v>
      </c>
      <c r="S686" s="9">
        <f t="shared" si="52"/>
        <v>41809.223275462966</v>
      </c>
      <c r="T686" s="9">
        <f t="shared" si="53"/>
        <v>41844.875</v>
      </c>
      <c r="U686">
        <f t="shared" si="54"/>
        <v>2014</v>
      </c>
    </row>
    <row r="687" spans="1:21"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50"/>
        <v>0.27650000000000002</v>
      </c>
      <c r="P687">
        <f t="shared" si="51"/>
        <v>55.3</v>
      </c>
      <c r="Q687" t="s">
        <v>8318</v>
      </c>
      <c r="R687" t="s">
        <v>8320</v>
      </c>
      <c r="S687" s="9">
        <f t="shared" si="52"/>
        <v>41971.616574074069</v>
      </c>
      <c r="T687" s="9">
        <f t="shared" si="53"/>
        <v>42016.616574074069</v>
      </c>
      <c r="U687">
        <f t="shared" si="54"/>
        <v>2014</v>
      </c>
    </row>
    <row r="688" spans="1:21"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50"/>
        <v>0</v>
      </c>
      <c r="P688" t="e">
        <f t="shared" si="51"/>
        <v>#DIV/0!</v>
      </c>
      <c r="Q688" t="s">
        <v>8318</v>
      </c>
      <c r="R688" t="s">
        <v>8320</v>
      </c>
      <c r="S688" s="9">
        <f t="shared" si="52"/>
        <v>42189.423263888893</v>
      </c>
      <c r="T688" s="9">
        <f t="shared" si="53"/>
        <v>42219.423263888893</v>
      </c>
      <c r="U688">
        <f t="shared" si="54"/>
        <v>2015</v>
      </c>
    </row>
    <row r="689" spans="1:21"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50"/>
        <v>3.5499999999999997E-2</v>
      </c>
      <c r="P689">
        <f t="shared" si="51"/>
        <v>591.66666666666663</v>
      </c>
      <c r="Q689" t="s">
        <v>8318</v>
      </c>
      <c r="R689" t="s">
        <v>8320</v>
      </c>
      <c r="S689" s="9">
        <f t="shared" si="52"/>
        <v>42711.500613425931</v>
      </c>
      <c r="T689" s="9">
        <f t="shared" si="53"/>
        <v>42771.500613425931</v>
      </c>
      <c r="U689">
        <f t="shared" si="54"/>
        <v>2016</v>
      </c>
    </row>
    <row r="690" spans="1:21"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50"/>
        <v>0.72989999999999999</v>
      </c>
      <c r="P690">
        <f t="shared" si="51"/>
        <v>405.5</v>
      </c>
      <c r="Q690" t="s">
        <v>8318</v>
      </c>
      <c r="R690" t="s">
        <v>8320</v>
      </c>
      <c r="S690" s="9">
        <f t="shared" si="52"/>
        <v>42261.854780092588</v>
      </c>
      <c r="T690" s="9">
        <f t="shared" si="53"/>
        <v>42291.854780092588</v>
      </c>
      <c r="U690">
        <f t="shared" si="54"/>
        <v>2015</v>
      </c>
    </row>
    <row r="691" spans="1:21"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50"/>
        <v>0.57648750000000004</v>
      </c>
      <c r="P691">
        <f t="shared" si="51"/>
        <v>343.14732142857144</v>
      </c>
      <c r="Q691" t="s">
        <v>8318</v>
      </c>
      <c r="R691" t="s">
        <v>8320</v>
      </c>
      <c r="S691" s="9">
        <f t="shared" si="52"/>
        <v>42675.41778935185</v>
      </c>
      <c r="T691" s="9">
        <f t="shared" si="53"/>
        <v>42711.957638888889</v>
      </c>
      <c r="U691">
        <f t="shared" si="54"/>
        <v>2016</v>
      </c>
    </row>
    <row r="692" spans="1:21"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50"/>
        <v>0.1234</v>
      </c>
      <c r="P692">
        <f t="shared" si="51"/>
        <v>72.588235294117652</v>
      </c>
      <c r="Q692" t="s">
        <v>8318</v>
      </c>
      <c r="R692" t="s">
        <v>8320</v>
      </c>
      <c r="S692" s="9">
        <f t="shared" si="52"/>
        <v>42579.384733796294</v>
      </c>
      <c r="T692" s="9">
        <f t="shared" si="53"/>
        <v>42622</v>
      </c>
      <c r="U692">
        <f t="shared" si="54"/>
        <v>2016</v>
      </c>
    </row>
    <row r="693" spans="1:21"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50"/>
        <v>5.1999999999999998E-3</v>
      </c>
      <c r="P693">
        <f t="shared" si="51"/>
        <v>26</v>
      </c>
      <c r="Q693" t="s">
        <v>8318</v>
      </c>
      <c r="R693" t="s">
        <v>8320</v>
      </c>
      <c r="S693" s="9">
        <f t="shared" si="52"/>
        <v>42157.778310185182</v>
      </c>
      <c r="T693" s="9">
        <f t="shared" si="53"/>
        <v>42185.778310185182</v>
      </c>
      <c r="U693">
        <f t="shared" si="54"/>
        <v>2015</v>
      </c>
    </row>
    <row r="694" spans="1:21"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50"/>
        <v>6.5299999999999997E-2</v>
      </c>
      <c r="P694">
        <f t="shared" si="51"/>
        <v>6.4975124378109452</v>
      </c>
      <c r="Q694" t="s">
        <v>8318</v>
      </c>
      <c r="R694" t="s">
        <v>8320</v>
      </c>
      <c r="S694" s="9">
        <f t="shared" si="52"/>
        <v>42696.12572916667</v>
      </c>
      <c r="T694" s="9">
        <f t="shared" si="53"/>
        <v>42726.12572916667</v>
      </c>
      <c r="U694">
        <f t="shared" si="54"/>
        <v>2016</v>
      </c>
    </row>
    <row r="695" spans="1:21"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50"/>
        <v>0.35338000000000003</v>
      </c>
      <c r="P695">
        <f t="shared" si="51"/>
        <v>119.38513513513513</v>
      </c>
      <c r="Q695" t="s">
        <v>8318</v>
      </c>
      <c r="R695" t="s">
        <v>8320</v>
      </c>
      <c r="S695" s="9">
        <f t="shared" si="52"/>
        <v>42094.558182870373</v>
      </c>
      <c r="T695" s="9">
        <f t="shared" si="53"/>
        <v>42124.558182870373</v>
      </c>
      <c r="U695">
        <f t="shared" si="54"/>
        <v>2015</v>
      </c>
    </row>
    <row r="696" spans="1:21"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50"/>
        <v>3.933333333333333E-3</v>
      </c>
      <c r="P696">
        <f t="shared" si="51"/>
        <v>84.285714285714292</v>
      </c>
      <c r="Q696" t="s">
        <v>8318</v>
      </c>
      <c r="R696" t="s">
        <v>8320</v>
      </c>
      <c r="S696" s="9">
        <f t="shared" si="52"/>
        <v>42737.413877314815</v>
      </c>
      <c r="T696" s="9">
        <f t="shared" si="53"/>
        <v>42767.413877314815</v>
      </c>
      <c r="U696">
        <f t="shared" si="54"/>
        <v>2017</v>
      </c>
    </row>
    <row r="697" spans="1:21"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50"/>
        <v>1.06E-2</v>
      </c>
      <c r="P697">
        <f t="shared" si="51"/>
        <v>90.857142857142861</v>
      </c>
      <c r="Q697" t="s">
        <v>8318</v>
      </c>
      <c r="R697" t="s">
        <v>8320</v>
      </c>
      <c r="S697" s="9">
        <f t="shared" si="52"/>
        <v>41913.271064814813</v>
      </c>
      <c r="T697" s="9">
        <f t="shared" si="53"/>
        <v>41943.271064814813</v>
      </c>
      <c r="U697">
        <f t="shared" si="54"/>
        <v>2014</v>
      </c>
    </row>
    <row r="698" spans="1:21"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50"/>
        <v>5.7142857142857145E-6</v>
      </c>
      <c r="P698">
        <f t="shared" si="51"/>
        <v>1</v>
      </c>
      <c r="Q698" t="s">
        <v>8318</v>
      </c>
      <c r="R698" t="s">
        <v>8320</v>
      </c>
      <c r="S698" s="9">
        <f t="shared" si="52"/>
        <v>41815.677106481482</v>
      </c>
      <c r="T698" s="9">
        <f t="shared" si="53"/>
        <v>41845.677106481482</v>
      </c>
      <c r="U698">
        <f t="shared" si="54"/>
        <v>2014</v>
      </c>
    </row>
    <row r="699" spans="1:21"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50"/>
        <v>0.46379999999999999</v>
      </c>
      <c r="P699">
        <f t="shared" si="51"/>
        <v>20.342105263157894</v>
      </c>
      <c r="Q699" t="s">
        <v>8318</v>
      </c>
      <c r="R699" t="s">
        <v>8320</v>
      </c>
      <c r="S699" s="9">
        <f t="shared" si="52"/>
        <v>42388.273020833338</v>
      </c>
      <c r="T699" s="9">
        <f t="shared" si="53"/>
        <v>42403.273020833338</v>
      </c>
      <c r="U699">
        <f t="shared" si="54"/>
        <v>2016</v>
      </c>
    </row>
    <row r="700" spans="1:21"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50"/>
        <v>0.15390000000000001</v>
      </c>
      <c r="P700">
        <f t="shared" si="51"/>
        <v>530.68965517241384</v>
      </c>
      <c r="Q700" t="s">
        <v>8318</v>
      </c>
      <c r="R700" t="s">
        <v>8320</v>
      </c>
      <c r="S700" s="9">
        <f t="shared" si="52"/>
        <v>41866.681076388886</v>
      </c>
      <c r="T700" s="9">
        <f t="shared" si="53"/>
        <v>41899.833333333336</v>
      </c>
      <c r="U700">
        <f t="shared" si="54"/>
        <v>2014</v>
      </c>
    </row>
    <row r="701" spans="1:21"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50"/>
        <v>0.824221076923077</v>
      </c>
      <c r="P701">
        <f t="shared" si="51"/>
        <v>120.39184269662923</v>
      </c>
      <c r="Q701" t="s">
        <v>8318</v>
      </c>
      <c r="R701" t="s">
        <v>8320</v>
      </c>
      <c r="S701" s="9">
        <f t="shared" si="52"/>
        <v>41563.235509259262</v>
      </c>
      <c r="T701" s="9">
        <f t="shared" si="53"/>
        <v>41600.416666666664</v>
      </c>
      <c r="U701">
        <f t="shared" si="54"/>
        <v>2013</v>
      </c>
    </row>
    <row r="702" spans="1:21"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50"/>
        <v>2.6866666666666667E-2</v>
      </c>
      <c r="P702">
        <f t="shared" si="51"/>
        <v>13</v>
      </c>
      <c r="Q702" t="s">
        <v>8318</v>
      </c>
      <c r="R702" t="s">
        <v>8320</v>
      </c>
      <c r="S702" s="9">
        <f t="shared" si="52"/>
        <v>42715.438437500001</v>
      </c>
      <c r="T702" s="9">
        <f t="shared" si="53"/>
        <v>42745.438437500001</v>
      </c>
      <c r="U702">
        <f t="shared" si="54"/>
        <v>2016</v>
      </c>
    </row>
    <row r="703" spans="1:21"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50"/>
        <v>0.26600000000000001</v>
      </c>
      <c r="P703">
        <f t="shared" si="51"/>
        <v>291.33333333333331</v>
      </c>
      <c r="Q703" t="s">
        <v>8318</v>
      </c>
      <c r="R703" t="s">
        <v>8320</v>
      </c>
      <c r="S703" s="9">
        <f t="shared" si="52"/>
        <v>41813.412962962961</v>
      </c>
      <c r="T703" s="9">
        <f t="shared" si="53"/>
        <v>41843.412962962961</v>
      </c>
      <c r="U703">
        <f t="shared" si="54"/>
        <v>2014</v>
      </c>
    </row>
    <row r="704" spans="1:21"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50"/>
        <v>0.30813400000000002</v>
      </c>
      <c r="P704">
        <f t="shared" si="51"/>
        <v>124.9191891891892</v>
      </c>
      <c r="Q704" t="s">
        <v>8318</v>
      </c>
      <c r="R704" t="s">
        <v>8320</v>
      </c>
      <c r="S704" s="9">
        <f t="shared" si="52"/>
        <v>42668.476701388892</v>
      </c>
      <c r="T704" s="9">
        <f t="shared" si="53"/>
        <v>42698.518368055549</v>
      </c>
      <c r="U704">
        <f t="shared" si="54"/>
        <v>2016</v>
      </c>
    </row>
    <row r="705" spans="1:21"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50"/>
        <v>5.5800000000000002E-2</v>
      </c>
      <c r="P705">
        <f t="shared" si="51"/>
        <v>119.57142857142857</v>
      </c>
      <c r="Q705" t="s">
        <v>8318</v>
      </c>
      <c r="R705" t="s">
        <v>8320</v>
      </c>
      <c r="S705" s="9">
        <f t="shared" si="52"/>
        <v>42711.700798611113</v>
      </c>
      <c r="T705" s="9">
        <f t="shared" si="53"/>
        <v>42766.73055555555</v>
      </c>
      <c r="U705">
        <f t="shared" si="54"/>
        <v>2016</v>
      </c>
    </row>
    <row r="706" spans="1:21"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si="50"/>
        <v>8.7454545454545458E-3</v>
      </c>
      <c r="P706">
        <f t="shared" si="51"/>
        <v>120.25</v>
      </c>
      <c r="Q706" t="s">
        <v>8318</v>
      </c>
      <c r="R706" t="s">
        <v>8320</v>
      </c>
      <c r="S706" s="9">
        <f t="shared" si="52"/>
        <v>42725.942916666667</v>
      </c>
      <c r="T706" s="9">
        <f t="shared" si="53"/>
        <v>42785.942916666667</v>
      </c>
      <c r="U706">
        <f t="shared" si="54"/>
        <v>2016</v>
      </c>
    </row>
    <row r="707" spans="1:21"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ref="O707:O770" si="55">E707/D707</f>
        <v>9.7699999999999992E-3</v>
      </c>
      <c r="P707">
        <f t="shared" ref="P707:P770" si="56">E707/L707</f>
        <v>195.4</v>
      </c>
      <c r="Q707" t="s">
        <v>8318</v>
      </c>
      <c r="R707" t="s">
        <v>8320</v>
      </c>
      <c r="S707" s="9">
        <f t="shared" ref="S707:S770" si="57">((J707/60)/60)/24+DATE(1970,1,1)+(-6/24)</f>
        <v>42726.241643518515</v>
      </c>
      <c r="T707" s="9">
        <f t="shared" ref="T707:T770" si="58">((I707/60)/60)/24+DATE(1970,1,1)+(-6/24)</f>
        <v>42756.241643518515</v>
      </c>
      <c r="U707">
        <f t="shared" ref="U707:U770" si="59">YEAR(S707)</f>
        <v>2016</v>
      </c>
    </row>
    <row r="708" spans="1:21"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55"/>
        <v>0</v>
      </c>
      <c r="P708" t="e">
        <f t="shared" si="56"/>
        <v>#DIV/0!</v>
      </c>
      <c r="Q708" t="s">
        <v>8318</v>
      </c>
      <c r="R708" t="s">
        <v>8320</v>
      </c>
      <c r="S708" s="9">
        <f t="shared" si="57"/>
        <v>42676.745173611111</v>
      </c>
      <c r="T708" s="9">
        <f t="shared" si="58"/>
        <v>42718.527083333334</v>
      </c>
      <c r="U708">
        <f t="shared" si="59"/>
        <v>2016</v>
      </c>
    </row>
    <row r="709" spans="1:21"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55"/>
        <v>0.78927352941176465</v>
      </c>
      <c r="P709">
        <f t="shared" si="56"/>
        <v>117.69868421052631</v>
      </c>
      <c r="Q709" t="s">
        <v>8318</v>
      </c>
      <c r="R709" t="s">
        <v>8320</v>
      </c>
      <c r="S709" s="9">
        <f t="shared" si="57"/>
        <v>42696.413506944446</v>
      </c>
      <c r="T709" s="9">
        <f t="shared" si="58"/>
        <v>42736.413506944446</v>
      </c>
      <c r="U709">
        <f t="shared" si="59"/>
        <v>2016</v>
      </c>
    </row>
    <row r="710" spans="1:21"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55"/>
        <v>0.22092500000000001</v>
      </c>
      <c r="P710">
        <f t="shared" si="56"/>
        <v>23.948509485094849</v>
      </c>
      <c r="Q710" t="s">
        <v>8318</v>
      </c>
      <c r="R710" t="s">
        <v>8320</v>
      </c>
      <c r="S710" s="9">
        <f t="shared" si="57"/>
        <v>41835.331018518518</v>
      </c>
      <c r="T710" s="9">
        <f t="shared" si="58"/>
        <v>41895.331018518518</v>
      </c>
      <c r="U710">
        <f t="shared" si="59"/>
        <v>2014</v>
      </c>
    </row>
    <row r="711" spans="1:21"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55"/>
        <v>4.0666666666666663E-3</v>
      </c>
      <c r="P711">
        <f t="shared" si="56"/>
        <v>30.5</v>
      </c>
      <c r="Q711" t="s">
        <v>8318</v>
      </c>
      <c r="R711" t="s">
        <v>8320</v>
      </c>
      <c r="S711" s="9">
        <f t="shared" si="57"/>
        <v>41947.791192129633</v>
      </c>
      <c r="T711" s="9">
        <f t="shared" si="58"/>
        <v>41977.791192129633</v>
      </c>
      <c r="U711">
        <f t="shared" si="59"/>
        <v>2014</v>
      </c>
    </row>
    <row r="712" spans="1:21"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55"/>
        <v>0</v>
      </c>
      <c r="P712" t="e">
        <f t="shared" si="56"/>
        <v>#DIV/0!</v>
      </c>
      <c r="Q712" t="s">
        <v>8318</v>
      </c>
      <c r="R712" t="s">
        <v>8320</v>
      </c>
      <c r="S712" s="9">
        <f t="shared" si="57"/>
        <v>41837.734976851854</v>
      </c>
      <c r="T712" s="9">
        <f t="shared" si="58"/>
        <v>41870.780555555553</v>
      </c>
      <c r="U712">
        <f t="shared" si="59"/>
        <v>2014</v>
      </c>
    </row>
    <row r="713" spans="1:21"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55"/>
        <v>0.33790999999999999</v>
      </c>
      <c r="P713">
        <f t="shared" si="56"/>
        <v>99.973372781065095</v>
      </c>
      <c r="Q713" t="s">
        <v>8318</v>
      </c>
      <c r="R713" t="s">
        <v>8320</v>
      </c>
      <c r="S713" s="9">
        <f t="shared" si="57"/>
        <v>42678.209120370375</v>
      </c>
      <c r="T713" s="9">
        <f t="shared" si="58"/>
        <v>42718.250787037032</v>
      </c>
      <c r="U713">
        <f t="shared" si="59"/>
        <v>2016</v>
      </c>
    </row>
    <row r="714" spans="1:21"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55"/>
        <v>2.1649484536082476E-3</v>
      </c>
      <c r="P714">
        <f t="shared" si="56"/>
        <v>26.25</v>
      </c>
      <c r="Q714" t="s">
        <v>8318</v>
      </c>
      <c r="R714" t="s">
        <v>8320</v>
      </c>
      <c r="S714" s="9">
        <f t="shared" si="57"/>
        <v>42384.430925925932</v>
      </c>
      <c r="T714" s="9">
        <f t="shared" si="58"/>
        <v>42414.430925925932</v>
      </c>
      <c r="U714">
        <f t="shared" si="59"/>
        <v>2016</v>
      </c>
    </row>
    <row r="715" spans="1:21"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55"/>
        <v>7.9600000000000001E-3</v>
      </c>
      <c r="P715">
        <f t="shared" si="56"/>
        <v>199</v>
      </c>
      <c r="Q715" t="s">
        <v>8318</v>
      </c>
      <c r="R715" t="s">
        <v>8320</v>
      </c>
      <c r="S715" s="9">
        <f t="shared" si="57"/>
        <v>42496.279305555552</v>
      </c>
      <c r="T715" s="9">
        <f t="shared" si="58"/>
        <v>42526.279305555552</v>
      </c>
      <c r="U715">
        <f t="shared" si="59"/>
        <v>2016</v>
      </c>
    </row>
    <row r="716" spans="1:21"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55"/>
        <v>0.14993333333333334</v>
      </c>
      <c r="P716">
        <f t="shared" si="56"/>
        <v>80.321428571428569</v>
      </c>
      <c r="Q716" t="s">
        <v>8318</v>
      </c>
      <c r="R716" t="s">
        <v>8320</v>
      </c>
      <c r="S716" s="9">
        <f t="shared" si="57"/>
        <v>42734.537986111114</v>
      </c>
      <c r="T716" s="9">
        <f t="shared" si="58"/>
        <v>42794.537986111114</v>
      </c>
      <c r="U716">
        <f t="shared" si="59"/>
        <v>2016</v>
      </c>
    </row>
    <row r="717" spans="1:21"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55"/>
        <v>5.0509090909090906E-2</v>
      </c>
      <c r="P717">
        <f t="shared" si="56"/>
        <v>115.75</v>
      </c>
      <c r="Q717" t="s">
        <v>8318</v>
      </c>
      <c r="R717" t="s">
        <v>8320</v>
      </c>
      <c r="S717" s="9">
        <f t="shared" si="57"/>
        <v>42272.840740740736</v>
      </c>
      <c r="T717" s="9">
        <f t="shared" si="58"/>
        <v>42312.882407407407</v>
      </c>
      <c r="U717">
        <f t="shared" si="59"/>
        <v>2015</v>
      </c>
    </row>
    <row r="718" spans="1:21"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55"/>
        <v>0.10214285714285715</v>
      </c>
      <c r="P718">
        <f t="shared" si="56"/>
        <v>44.6875</v>
      </c>
      <c r="Q718" t="s">
        <v>8318</v>
      </c>
      <c r="R718" t="s">
        <v>8320</v>
      </c>
      <c r="S718" s="9">
        <f t="shared" si="57"/>
        <v>41940.408645833333</v>
      </c>
      <c r="T718" s="9">
        <f t="shared" si="58"/>
        <v>41973.75</v>
      </c>
      <c r="U718">
        <f t="shared" si="59"/>
        <v>2014</v>
      </c>
    </row>
    <row r="719" spans="1:21"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55"/>
        <v>3.0500000000000002E-3</v>
      </c>
      <c r="P719">
        <f t="shared" si="56"/>
        <v>76.25</v>
      </c>
      <c r="Q719" t="s">
        <v>8318</v>
      </c>
      <c r="R719" t="s">
        <v>8320</v>
      </c>
      <c r="S719" s="9">
        <f t="shared" si="57"/>
        <v>41857.604189814818</v>
      </c>
      <c r="T719" s="9">
        <f t="shared" si="58"/>
        <v>41887.604189814818</v>
      </c>
      <c r="U719">
        <f t="shared" si="59"/>
        <v>2014</v>
      </c>
    </row>
    <row r="720" spans="1:21"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55"/>
        <v>7.4999999999999997E-3</v>
      </c>
      <c r="P720">
        <f t="shared" si="56"/>
        <v>22.5</v>
      </c>
      <c r="Q720" t="s">
        <v>8318</v>
      </c>
      <c r="R720" t="s">
        <v>8320</v>
      </c>
      <c r="S720" s="9">
        <f t="shared" si="57"/>
        <v>42752.595451388886</v>
      </c>
      <c r="T720" s="9">
        <f t="shared" si="58"/>
        <v>42783.999305555553</v>
      </c>
      <c r="U720">
        <f t="shared" si="59"/>
        <v>2017</v>
      </c>
    </row>
    <row r="721" spans="1:21"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55"/>
        <v>1.2933333333333333E-2</v>
      </c>
      <c r="P721">
        <f t="shared" si="56"/>
        <v>19.399999999999999</v>
      </c>
      <c r="Q721" t="s">
        <v>8318</v>
      </c>
      <c r="R721" t="s">
        <v>8320</v>
      </c>
      <c r="S721" s="9">
        <f t="shared" si="57"/>
        <v>42408.790231481486</v>
      </c>
      <c r="T721" s="9">
        <f t="shared" si="58"/>
        <v>42422.790231481486</v>
      </c>
      <c r="U721">
        <f t="shared" si="59"/>
        <v>2016</v>
      </c>
    </row>
    <row r="722" spans="1:21"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55"/>
        <v>1.4394736842105262</v>
      </c>
      <c r="P722">
        <f t="shared" si="56"/>
        <v>66.707317073170728</v>
      </c>
      <c r="Q722" t="s">
        <v>8321</v>
      </c>
      <c r="R722" t="s">
        <v>8322</v>
      </c>
      <c r="S722" s="9">
        <f t="shared" si="57"/>
        <v>40909.399201388893</v>
      </c>
      <c r="T722" s="9">
        <f t="shared" si="58"/>
        <v>40937.399201388893</v>
      </c>
      <c r="U722">
        <f t="shared" si="59"/>
        <v>2012</v>
      </c>
    </row>
    <row r="723" spans="1:21"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55"/>
        <v>1.2210975609756098</v>
      </c>
      <c r="P723">
        <f t="shared" si="56"/>
        <v>84.142857142857139</v>
      </c>
      <c r="Q723" t="s">
        <v>8321</v>
      </c>
      <c r="R723" t="s">
        <v>8322</v>
      </c>
      <c r="S723" s="9">
        <f t="shared" si="57"/>
        <v>41807.321840277778</v>
      </c>
      <c r="T723" s="9">
        <f t="shared" si="58"/>
        <v>41852.321840277778</v>
      </c>
      <c r="U723">
        <f t="shared" si="59"/>
        <v>2014</v>
      </c>
    </row>
    <row r="724" spans="1:21"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55"/>
        <v>1.3202400000000001</v>
      </c>
      <c r="P724">
        <f t="shared" si="56"/>
        <v>215.72549019607843</v>
      </c>
      <c r="Q724" t="s">
        <v>8321</v>
      </c>
      <c r="R724" t="s">
        <v>8322</v>
      </c>
      <c r="S724" s="9">
        <f t="shared" si="57"/>
        <v>40977.555300925924</v>
      </c>
      <c r="T724" s="9">
        <f t="shared" si="58"/>
        <v>41007.51363425926</v>
      </c>
      <c r="U724">
        <f t="shared" si="59"/>
        <v>2012</v>
      </c>
    </row>
    <row r="725" spans="1:21"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55"/>
        <v>1.0938000000000001</v>
      </c>
      <c r="P725">
        <f t="shared" si="56"/>
        <v>54.69</v>
      </c>
      <c r="Q725" t="s">
        <v>8321</v>
      </c>
      <c r="R725" t="s">
        <v>8322</v>
      </c>
      <c r="S725" s="9">
        <f t="shared" si="57"/>
        <v>42184.566539351858</v>
      </c>
      <c r="T725" s="9">
        <f t="shared" si="58"/>
        <v>42214.915972222225</v>
      </c>
      <c r="U725">
        <f t="shared" si="59"/>
        <v>2015</v>
      </c>
    </row>
    <row r="726" spans="1:21"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55"/>
        <v>1.0547157142857144</v>
      </c>
      <c r="P726">
        <f t="shared" si="56"/>
        <v>51.62944055944056</v>
      </c>
      <c r="Q726" t="s">
        <v>8321</v>
      </c>
      <c r="R726" t="s">
        <v>8322</v>
      </c>
      <c r="S726" s="9">
        <f t="shared" si="57"/>
        <v>40694.388460648144</v>
      </c>
      <c r="T726" s="9">
        <f t="shared" si="58"/>
        <v>40724.388460648144</v>
      </c>
      <c r="U726">
        <f t="shared" si="59"/>
        <v>2011</v>
      </c>
    </row>
    <row r="727" spans="1:21"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55"/>
        <v>1.0035000000000001</v>
      </c>
      <c r="P727">
        <f t="shared" si="56"/>
        <v>143.35714285714286</v>
      </c>
      <c r="Q727" t="s">
        <v>8321</v>
      </c>
      <c r="R727" t="s">
        <v>8322</v>
      </c>
      <c r="S727" s="9">
        <f t="shared" si="57"/>
        <v>42321.376296296294</v>
      </c>
      <c r="T727" s="9">
        <f t="shared" si="58"/>
        <v>42351.376296296294</v>
      </c>
      <c r="U727">
        <f t="shared" si="59"/>
        <v>2015</v>
      </c>
    </row>
    <row r="728" spans="1:21"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55"/>
        <v>1.014</v>
      </c>
      <c r="P728">
        <f t="shared" si="56"/>
        <v>72.428571428571431</v>
      </c>
      <c r="Q728" t="s">
        <v>8321</v>
      </c>
      <c r="R728" t="s">
        <v>8322</v>
      </c>
      <c r="S728" s="9">
        <f t="shared" si="57"/>
        <v>41345.792673611111</v>
      </c>
      <c r="T728" s="9">
        <f t="shared" si="58"/>
        <v>41375.792673611111</v>
      </c>
      <c r="U728">
        <f t="shared" si="59"/>
        <v>2013</v>
      </c>
    </row>
    <row r="729" spans="1:21"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55"/>
        <v>1.5551428571428572</v>
      </c>
      <c r="P729">
        <f t="shared" si="56"/>
        <v>36.530201342281877</v>
      </c>
      <c r="Q729" t="s">
        <v>8321</v>
      </c>
      <c r="R729" t="s">
        <v>8322</v>
      </c>
      <c r="S729" s="9">
        <f t="shared" si="57"/>
        <v>41246.770243055551</v>
      </c>
      <c r="T729" s="9">
        <f t="shared" si="58"/>
        <v>41288.638888888891</v>
      </c>
      <c r="U729">
        <f t="shared" si="59"/>
        <v>2012</v>
      </c>
    </row>
    <row r="730" spans="1:21"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55"/>
        <v>1.05566</v>
      </c>
      <c r="P730">
        <f t="shared" si="56"/>
        <v>60.903461538461535</v>
      </c>
      <c r="Q730" t="s">
        <v>8321</v>
      </c>
      <c r="R730" t="s">
        <v>8322</v>
      </c>
      <c r="S730" s="9">
        <f t="shared" si="57"/>
        <v>40731.587465277778</v>
      </c>
      <c r="T730" s="9">
        <f t="shared" si="58"/>
        <v>40776.587465277778</v>
      </c>
      <c r="U730">
        <f t="shared" si="59"/>
        <v>2011</v>
      </c>
    </row>
    <row r="731" spans="1:21"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55"/>
        <v>1.3065</v>
      </c>
      <c r="P731">
        <f t="shared" si="56"/>
        <v>43.55</v>
      </c>
      <c r="Q731" t="s">
        <v>8321</v>
      </c>
      <c r="R731" t="s">
        <v>8322</v>
      </c>
      <c r="S731" s="9">
        <f t="shared" si="57"/>
        <v>41110.935891203706</v>
      </c>
      <c r="T731" s="9">
        <f t="shared" si="58"/>
        <v>41170.935891203706</v>
      </c>
      <c r="U731">
        <f t="shared" si="59"/>
        <v>2012</v>
      </c>
    </row>
    <row r="732" spans="1:21"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55"/>
        <v>1.3219000000000001</v>
      </c>
      <c r="P732">
        <f t="shared" si="56"/>
        <v>99.766037735849054</v>
      </c>
      <c r="Q732" t="s">
        <v>8321</v>
      </c>
      <c r="R732" t="s">
        <v>8322</v>
      </c>
      <c r="S732" s="9">
        <f t="shared" si="57"/>
        <v>40854.495266203703</v>
      </c>
      <c r="T732" s="9">
        <f t="shared" si="58"/>
        <v>40884.495266203703</v>
      </c>
      <c r="U732">
        <f t="shared" si="59"/>
        <v>2011</v>
      </c>
    </row>
    <row r="733" spans="1:21"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55"/>
        <v>1.26</v>
      </c>
      <c r="P733">
        <f t="shared" si="56"/>
        <v>88.732394366197184</v>
      </c>
      <c r="Q733" t="s">
        <v>8321</v>
      </c>
      <c r="R733" t="s">
        <v>8322</v>
      </c>
      <c r="S733" s="9">
        <f t="shared" si="57"/>
        <v>40879.545682870368</v>
      </c>
      <c r="T733" s="9">
        <f t="shared" si="58"/>
        <v>40930</v>
      </c>
      <c r="U733">
        <f t="shared" si="59"/>
        <v>2011</v>
      </c>
    </row>
    <row r="734" spans="1:21"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55"/>
        <v>1.6</v>
      </c>
      <c r="P734">
        <f t="shared" si="56"/>
        <v>4.9230769230769234</v>
      </c>
      <c r="Q734" t="s">
        <v>8321</v>
      </c>
      <c r="R734" t="s">
        <v>8322</v>
      </c>
      <c r="S734" s="9">
        <f t="shared" si="57"/>
        <v>41486.174317129626</v>
      </c>
      <c r="T734" s="9">
        <f t="shared" si="58"/>
        <v>41546.174317129626</v>
      </c>
      <c r="U734">
        <f t="shared" si="59"/>
        <v>2013</v>
      </c>
    </row>
    <row r="735" spans="1:21"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55"/>
        <v>1.2048000000000001</v>
      </c>
      <c r="P735">
        <f t="shared" si="56"/>
        <v>17.822485207100591</v>
      </c>
      <c r="Q735" t="s">
        <v>8321</v>
      </c>
      <c r="R735" t="s">
        <v>8322</v>
      </c>
      <c r="S735" s="9">
        <f t="shared" si="57"/>
        <v>41598.170046296298</v>
      </c>
      <c r="T735" s="9">
        <f t="shared" si="58"/>
        <v>41628.170046296298</v>
      </c>
      <c r="U735">
        <f t="shared" si="59"/>
        <v>2013</v>
      </c>
    </row>
    <row r="736" spans="1:21"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55"/>
        <v>1.2552941176470589</v>
      </c>
      <c r="P736">
        <f t="shared" si="56"/>
        <v>187.19298245614036</v>
      </c>
      <c r="Q736" t="s">
        <v>8321</v>
      </c>
      <c r="R736" t="s">
        <v>8322</v>
      </c>
      <c r="S736" s="9">
        <f t="shared" si="57"/>
        <v>42101.914583333331</v>
      </c>
      <c r="T736" s="9">
        <f t="shared" si="58"/>
        <v>42132.958333333328</v>
      </c>
      <c r="U736">
        <f t="shared" si="59"/>
        <v>2015</v>
      </c>
    </row>
    <row r="737" spans="1:21"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55"/>
        <v>1.1440638297872341</v>
      </c>
      <c r="P737">
        <f t="shared" si="56"/>
        <v>234.80786026200875</v>
      </c>
      <c r="Q737" t="s">
        <v>8321</v>
      </c>
      <c r="R737" t="s">
        <v>8322</v>
      </c>
      <c r="S737" s="9">
        <f t="shared" si="57"/>
        <v>41945.779467592591</v>
      </c>
      <c r="T737" s="9">
        <f t="shared" si="58"/>
        <v>41976.777083333334</v>
      </c>
      <c r="U737">
        <f t="shared" si="59"/>
        <v>2014</v>
      </c>
    </row>
    <row r="738" spans="1:21"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55"/>
        <v>3.151388888888889</v>
      </c>
      <c r="P738">
        <f t="shared" si="56"/>
        <v>105.04629629629629</v>
      </c>
      <c r="Q738" t="s">
        <v>8321</v>
      </c>
      <c r="R738" t="s">
        <v>8322</v>
      </c>
      <c r="S738" s="9">
        <f t="shared" si="57"/>
        <v>41579.484259259261</v>
      </c>
      <c r="T738" s="9">
        <f t="shared" si="58"/>
        <v>41598.957638888889</v>
      </c>
      <c r="U738">
        <f t="shared" si="59"/>
        <v>2013</v>
      </c>
    </row>
    <row r="739" spans="1:21"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55"/>
        <v>1.224</v>
      </c>
      <c r="P739">
        <f t="shared" si="56"/>
        <v>56.666666666666664</v>
      </c>
      <c r="Q739" t="s">
        <v>8321</v>
      </c>
      <c r="R739" t="s">
        <v>8322</v>
      </c>
      <c r="S739" s="9">
        <f t="shared" si="57"/>
        <v>41667.025312500002</v>
      </c>
      <c r="T739" s="9">
        <f t="shared" si="58"/>
        <v>41684.583333333336</v>
      </c>
      <c r="U739">
        <f t="shared" si="59"/>
        <v>2014</v>
      </c>
    </row>
    <row r="740" spans="1:21"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55"/>
        <v>1.0673333333333332</v>
      </c>
      <c r="P740">
        <f t="shared" si="56"/>
        <v>39.048780487804876</v>
      </c>
      <c r="Q740" t="s">
        <v>8321</v>
      </c>
      <c r="R740" t="s">
        <v>8322</v>
      </c>
      <c r="S740" s="9">
        <f t="shared" si="57"/>
        <v>41943.354097222218</v>
      </c>
      <c r="T740" s="9">
        <f t="shared" si="58"/>
        <v>41973.957638888889</v>
      </c>
      <c r="U740">
        <f t="shared" si="59"/>
        <v>2014</v>
      </c>
    </row>
    <row r="741" spans="1:21"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55"/>
        <v>1.5833333333333333</v>
      </c>
      <c r="P741">
        <f t="shared" si="56"/>
        <v>68.345323741007192</v>
      </c>
      <c r="Q741" t="s">
        <v>8321</v>
      </c>
      <c r="R741" t="s">
        <v>8322</v>
      </c>
      <c r="S741" s="9">
        <f t="shared" si="57"/>
        <v>41829.252650462964</v>
      </c>
      <c r="T741" s="9">
        <f t="shared" si="58"/>
        <v>41862.252650462964</v>
      </c>
      <c r="U741">
        <f t="shared" si="59"/>
        <v>2014</v>
      </c>
    </row>
    <row r="742" spans="1:21"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55"/>
        <v>1.0740000000000001</v>
      </c>
      <c r="P742">
        <f t="shared" si="56"/>
        <v>169.57894736842104</v>
      </c>
      <c r="Q742" t="s">
        <v>8321</v>
      </c>
      <c r="R742" t="s">
        <v>8322</v>
      </c>
      <c r="S742" s="9">
        <f t="shared" si="57"/>
        <v>42161.896782407406</v>
      </c>
      <c r="T742" s="9">
        <f t="shared" si="58"/>
        <v>42175.896782407406</v>
      </c>
      <c r="U742">
        <f t="shared" si="59"/>
        <v>2015</v>
      </c>
    </row>
    <row r="743" spans="1:21"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55"/>
        <v>1.0226</v>
      </c>
      <c r="P743">
        <f t="shared" si="56"/>
        <v>141.42340425531913</v>
      </c>
      <c r="Q743" t="s">
        <v>8321</v>
      </c>
      <c r="R743" t="s">
        <v>8322</v>
      </c>
      <c r="S743" s="9">
        <f t="shared" si="57"/>
        <v>41401.398217592592</v>
      </c>
      <c r="T743" s="9">
        <f t="shared" si="58"/>
        <v>41436.398217592592</v>
      </c>
      <c r="U743">
        <f t="shared" si="59"/>
        <v>2013</v>
      </c>
    </row>
    <row r="744" spans="1:21"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55"/>
        <v>1.1071428571428572</v>
      </c>
      <c r="P744">
        <f t="shared" si="56"/>
        <v>67.391304347826093</v>
      </c>
      <c r="Q744" t="s">
        <v>8321</v>
      </c>
      <c r="R744" t="s">
        <v>8322</v>
      </c>
      <c r="S744" s="9">
        <f t="shared" si="57"/>
        <v>41689.667962962965</v>
      </c>
      <c r="T744" s="9">
        <f t="shared" si="58"/>
        <v>41719.626296296294</v>
      </c>
      <c r="U744">
        <f t="shared" si="59"/>
        <v>2014</v>
      </c>
    </row>
    <row r="745" spans="1:21"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55"/>
        <v>1.48</v>
      </c>
      <c r="P745">
        <f t="shared" si="56"/>
        <v>54.266666666666666</v>
      </c>
      <c r="Q745" t="s">
        <v>8321</v>
      </c>
      <c r="R745" t="s">
        <v>8322</v>
      </c>
      <c r="S745" s="9">
        <f t="shared" si="57"/>
        <v>40990.459317129629</v>
      </c>
      <c r="T745" s="9">
        <f t="shared" si="58"/>
        <v>41015.625</v>
      </c>
      <c r="U745">
        <f t="shared" si="59"/>
        <v>2012</v>
      </c>
    </row>
    <row r="746" spans="1:21"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55"/>
        <v>1.0232000000000001</v>
      </c>
      <c r="P746">
        <f t="shared" si="56"/>
        <v>82.516129032258064</v>
      </c>
      <c r="Q746" t="s">
        <v>8321</v>
      </c>
      <c r="R746" t="s">
        <v>8322</v>
      </c>
      <c r="S746" s="9">
        <f t="shared" si="57"/>
        <v>41226.70721064815</v>
      </c>
      <c r="T746" s="9">
        <f t="shared" si="58"/>
        <v>41256.70721064815</v>
      </c>
      <c r="U746">
        <f t="shared" si="59"/>
        <v>2012</v>
      </c>
    </row>
    <row r="747" spans="1:21"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55"/>
        <v>1.7909909909909909</v>
      </c>
      <c r="P747">
        <f t="shared" si="56"/>
        <v>53.729729729729726</v>
      </c>
      <c r="Q747" t="s">
        <v>8321</v>
      </c>
      <c r="R747" t="s">
        <v>8322</v>
      </c>
      <c r="S747" s="9">
        <f t="shared" si="57"/>
        <v>41367.322280092594</v>
      </c>
      <c r="T747" s="9">
        <f t="shared" si="58"/>
        <v>41397.322280092594</v>
      </c>
      <c r="U747">
        <f t="shared" si="59"/>
        <v>2013</v>
      </c>
    </row>
    <row r="748" spans="1:21"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55"/>
        <v>1.1108135252761968</v>
      </c>
      <c r="P748">
        <f t="shared" si="56"/>
        <v>34.206185567010309</v>
      </c>
      <c r="Q748" t="s">
        <v>8321</v>
      </c>
      <c r="R748" t="s">
        <v>8322</v>
      </c>
      <c r="S748" s="9">
        <f t="shared" si="57"/>
        <v>41156.792928240742</v>
      </c>
      <c r="T748" s="9">
        <f t="shared" si="58"/>
        <v>41174.915972222225</v>
      </c>
      <c r="U748">
        <f t="shared" si="59"/>
        <v>2012</v>
      </c>
    </row>
    <row r="749" spans="1:21"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55"/>
        <v>1.0004285714285714</v>
      </c>
      <c r="P749">
        <f t="shared" si="56"/>
        <v>127.32727272727273</v>
      </c>
      <c r="Q749" t="s">
        <v>8321</v>
      </c>
      <c r="R749" t="s">
        <v>8322</v>
      </c>
      <c r="S749" s="9">
        <f t="shared" si="57"/>
        <v>41988.298831018517</v>
      </c>
      <c r="T749" s="9">
        <f t="shared" si="58"/>
        <v>42019.204166666663</v>
      </c>
      <c r="U749">
        <f t="shared" si="59"/>
        <v>2014</v>
      </c>
    </row>
    <row r="750" spans="1:21"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55"/>
        <v>1.0024999999999999</v>
      </c>
      <c r="P750">
        <f t="shared" si="56"/>
        <v>45.56818181818182</v>
      </c>
      <c r="Q750" t="s">
        <v>8321</v>
      </c>
      <c r="R750" t="s">
        <v>8322</v>
      </c>
      <c r="S750" s="9">
        <f t="shared" si="57"/>
        <v>41831.596828703703</v>
      </c>
      <c r="T750" s="9">
        <f t="shared" si="58"/>
        <v>41861.596828703703</v>
      </c>
      <c r="U750">
        <f t="shared" si="59"/>
        <v>2014</v>
      </c>
    </row>
    <row r="751" spans="1:21"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55"/>
        <v>1.0556000000000001</v>
      </c>
      <c r="P751">
        <f t="shared" si="56"/>
        <v>95.963636363636368</v>
      </c>
      <c r="Q751" t="s">
        <v>8321</v>
      </c>
      <c r="R751" t="s">
        <v>8322</v>
      </c>
      <c r="S751" s="9">
        <f t="shared" si="57"/>
        <v>42733.69131944445</v>
      </c>
      <c r="T751" s="9">
        <f t="shared" si="58"/>
        <v>42763.69131944445</v>
      </c>
      <c r="U751">
        <f t="shared" si="59"/>
        <v>2016</v>
      </c>
    </row>
    <row r="752" spans="1:21"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55"/>
        <v>1.0258775877587758</v>
      </c>
      <c r="P752">
        <f t="shared" si="56"/>
        <v>77.271186440677965</v>
      </c>
      <c r="Q752" t="s">
        <v>8321</v>
      </c>
      <c r="R752" t="s">
        <v>8322</v>
      </c>
      <c r="S752" s="9">
        <f t="shared" si="57"/>
        <v>41299.628148148149</v>
      </c>
      <c r="T752" s="9">
        <f t="shared" si="58"/>
        <v>41329.628148148149</v>
      </c>
      <c r="U752">
        <f t="shared" si="59"/>
        <v>2013</v>
      </c>
    </row>
    <row r="753" spans="1:21"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55"/>
        <v>1.1850000000000001</v>
      </c>
      <c r="P753">
        <f t="shared" si="56"/>
        <v>57.338709677419352</v>
      </c>
      <c r="Q753" t="s">
        <v>8321</v>
      </c>
      <c r="R753" t="s">
        <v>8322</v>
      </c>
      <c r="S753" s="9">
        <f t="shared" si="57"/>
        <v>40713.380497685182</v>
      </c>
      <c r="T753" s="9">
        <f t="shared" si="58"/>
        <v>40759.380497685182</v>
      </c>
      <c r="U753">
        <f t="shared" si="59"/>
        <v>2011</v>
      </c>
    </row>
    <row r="754" spans="1:21"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55"/>
        <v>1.117</v>
      </c>
      <c r="P754">
        <f t="shared" si="56"/>
        <v>53.19047619047619</v>
      </c>
      <c r="Q754" t="s">
        <v>8321</v>
      </c>
      <c r="R754" t="s">
        <v>8322</v>
      </c>
      <c r="S754" s="9">
        <f t="shared" si="57"/>
        <v>42639.171493055561</v>
      </c>
      <c r="T754" s="9">
        <f t="shared" si="58"/>
        <v>42659.208333333328</v>
      </c>
      <c r="U754">
        <f t="shared" si="59"/>
        <v>2016</v>
      </c>
    </row>
    <row r="755" spans="1:21"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55"/>
        <v>1.28</v>
      </c>
      <c r="P755">
        <f t="shared" si="56"/>
        <v>492.30769230769232</v>
      </c>
      <c r="Q755" t="s">
        <v>8321</v>
      </c>
      <c r="R755" t="s">
        <v>8322</v>
      </c>
      <c r="S755" s="9">
        <f t="shared" si="57"/>
        <v>42019.340173611112</v>
      </c>
      <c r="T755" s="9">
        <f t="shared" si="58"/>
        <v>42049.340173611112</v>
      </c>
      <c r="U755">
        <f t="shared" si="59"/>
        <v>2015</v>
      </c>
    </row>
    <row r="756" spans="1:21"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55"/>
        <v>1.0375000000000001</v>
      </c>
      <c r="P756">
        <f t="shared" si="56"/>
        <v>42.346938775510203</v>
      </c>
      <c r="Q756" t="s">
        <v>8321</v>
      </c>
      <c r="R756" t="s">
        <v>8322</v>
      </c>
      <c r="S756" s="9">
        <f t="shared" si="57"/>
        <v>41249.499085648145</v>
      </c>
      <c r="T756" s="9">
        <f t="shared" si="58"/>
        <v>41279.499085648145</v>
      </c>
      <c r="U756">
        <f t="shared" si="59"/>
        <v>2012</v>
      </c>
    </row>
    <row r="757" spans="1:21"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55"/>
        <v>1.0190760000000001</v>
      </c>
      <c r="P757">
        <f t="shared" si="56"/>
        <v>37.466029411764708</v>
      </c>
      <c r="Q757" t="s">
        <v>8321</v>
      </c>
      <c r="R757" t="s">
        <v>8322</v>
      </c>
      <c r="S757" s="9">
        <f t="shared" si="57"/>
        <v>41383.355057870373</v>
      </c>
      <c r="T757" s="9">
        <f t="shared" si="58"/>
        <v>41413.77847222222</v>
      </c>
      <c r="U757">
        <f t="shared" si="59"/>
        <v>2013</v>
      </c>
    </row>
    <row r="758" spans="1:21"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55"/>
        <v>1.177142857142857</v>
      </c>
      <c r="P758">
        <f t="shared" si="56"/>
        <v>37.454545454545453</v>
      </c>
      <c r="Q758" t="s">
        <v>8321</v>
      </c>
      <c r="R758" t="s">
        <v>8322</v>
      </c>
      <c r="S758" s="9">
        <f t="shared" si="57"/>
        <v>40590.516886574071</v>
      </c>
      <c r="T758" s="9">
        <f t="shared" si="58"/>
        <v>40651.475219907406</v>
      </c>
      <c r="U758">
        <f t="shared" si="59"/>
        <v>2011</v>
      </c>
    </row>
    <row r="759" spans="1:21"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55"/>
        <v>2.38</v>
      </c>
      <c r="P759">
        <f t="shared" si="56"/>
        <v>33.055555555555557</v>
      </c>
      <c r="Q759" t="s">
        <v>8321</v>
      </c>
      <c r="R759" t="s">
        <v>8322</v>
      </c>
      <c r="S759" s="9">
        <f t="shared" si="57"/>
        <v>41234.804560185185</v>
      </c>
      <c r="T759" s="9">
        <f t="shared" si="58"/>
        <v>41248.804560185185</v>
      </c>
      <c r="U759">
        <f t="shared" si="59"/>
        <v>2012</v>
      </c>
    </row>
    <row r="760" spans="1:21"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55"/>
        <v>1.02</v>
      </c>
      <c r="P760">
        <f t="shared" si="56"/>
        <v>134.21052631578948</v>
      </c>
      <c r="Q760" t="s">
        <v>8321</v>
      </c>
      <c r="R760" t="s">
        <v>8322</v>
      </c>
      <c r="S760" s="9">
        <f t="shared" si="57"/>
        <v>40429.586435185185</v>
      </c>
      <c r="T760" s="9">
        <f t="shared" si="58"/>
        <v>40459.586435185185</v>
      </c>
      <c r="U760">
        <f t="shared" si="59"/>
        <v>2010</v>
      </c>
    </row>
    <row r="761" spans="1:21"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55"/>
        <v>1.0192000000000001</v>
      </c>
      <c r="P761">
        <f t="shared" si="56"/>
        <v>51.474747474747474</v>
      </c>
      <c r="Q761" t="s">
        <v>8321</v>
      </c>
      <c r="R761" t="s">
        <v>8322</v>
      </c>
      <c r="S761" s="9">
        <f t="shared" si="57"/>
        <v>41789.080312500002</v>
      </c>
      <c r="T761" s="9">
        <f t="shared" si="58"/>
        <v>41829.080312500002</v>
      </c>
      <c r="U761">
        <f t="shared" si="59"/>
        <v>2014</v>
      </c>
    </row>
    <row r="762" spans="1:21"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55"/>
        <v>0</v>
      </c>
      <c r="P762" t="e">
        <f t="shared" si="56"/>
        <v>#DIV/0!</v>
      </c>
      <c r="Q762" t="s">
        <v>8321</v>
      </c>
      <c r="R762" t="s">
        <v>8323</v>
      </c>
      <c r="S762" s="9">
        <f t="shared" si="57"/>
        <v>42670.514039351852</v>
      </c>
      <c r="T762" s="9">
        <f t="shared" si="58"/>
        <v>42700.555706018517</v>
      </c>
      <c r="U762">
        <f t="shared" si="59"/>
        <v>2016</v>
      </c>
    </row>
    <row r="763" spans="1:21"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55"/>
        <v>4.7E-2</v>
      </c>
      <c r="P763">
        <f t="shared" si="56"/>
        <v>39.166666666666664</v>
      </c>
      <c r="Q763" t="s">
        <v>8321</v>
      </c>
      <c r="R763" t="s">
        <v>8323</v>
      </c>
      <c r="S763" s="9">
        <f t="shared" si="57"/>
        <v>41642.501458333332</v>
      </c>
      <c r="T763" s="9">
        <f t="shared" si="58"/>
        <v>41672.501458333332</v>
      </c>
      <c r="U763">
        <f t="shared" si="59"/>
        <v>2014</v>
      </c>
    </row>
    <row r="764" spans="1:21"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55"/>
        <v>0</v>
      </c>
      <c r="P764" t="e">
        <f t="shared" si="56"/>
        <v>#DIV/0!</v>
      </c>
      <c r="Q764" t="s">
        <v>8321</v>
      </c>
      <c r="R764" t="s">
        <v>8323</v>
      </c>
      <c r="S764" s="9">
        <f t="shared" si="57"/>
        <v>42690.608449074076</v>
      </c>
      <c r="T764" s="9">
        <f t="shared" si="58"/>
        <v>42708</v>
      </c>
      <c r="U764">
        <f t="shared" si="59"/>
        <v>2016</v>
      </c>
    </row>
    <row r="765" spans="1:21"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55"/>
        <v>1.1655011655011655E-3</v>
      </c>
      <c r="P765">
        <f t="shared" si="56"/>
        <v>5</v>
      </c>
      <c r="Q765" t="s">
        <v>8321</v>
      </c>
      <c r="R765" t="s">
        <v>8323</v>
      </c>
      <c r="S765" s="9">
        <f t="shared" si="57"/>
        <v>41471.196851851848</v>
      </c>
      <c r="T765" s="9">
        <f t="shared" si="58"/>
        <v>41501.196851851848</v>
      </c>
      <c r="U765">
        <f t="shared" si="59"/>
        <v>2013</v>
      </c>
    </row>
    <row r="766" spans="1:21"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55"/>
        <v>0</v>
      </c>
      <c r="P766" t="e">
        <f t="shared" si="56"/>
        <v>#DIV/0!</v>
      </c>
      <c r="Q766" t="s">
        <v>8321</v>
      </c>
      <c r="R766" t="s">
        <v>8323</v>
      </c>
      <c r="S766" s="9">
        <f t="shared" si="57"/>
        <v>42226.923159722224</v>
      </c>
      <c r="T766" s="9">
        <f t="shared" si="58"/>
        <v>42256.923159722224</v>
      </c>
      <c r="U766">
        <f t="shared" si="59"/>
        <v>2015</v>
      </c>
    </row>
    <row r="767" spans="1:21"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55"/>
        <v>0.36014285714285715</v>
      </c>
      <c r="P767">
        <f t="shared" si="56"/>
        <v>57.295454545454547</v>
      </c>
      <c r="Q767" t="s">
        <v>8321</v>
      </c>
      <c r="R767" t="s">
        <v>8323</v>
      </c>
      <c r="S767" s="9">
        <f t="shared" si="57"/>
        <v>41901.292638888888</v>
      </c>
      <c r="T767" s="9">
        <f t="shared" si="58"/>
        <v>41931.292638888888</v>
      </c>
      <c r="U767">
        <f t="shared" si="59"/>
        <v>2014</v>
      </c>
    </row>
    <row r="768" spans="1:21"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55"/>
        <v>0</v>
      </c>
      <c r="P768" t="e">
        <f t="shared" si="56"/>
        <v>#DIV/0!</v>
      </c>
      <c r="Q768" t="s">
        <v>8321</v>
      </c>
      <c r="R768" t="s">
        <v>8323</v>
      </c>
      <c r="S768" s="9">
        <f t="shared" si="57"/>
        <v>42021.533368055556</v>
      </c>
      <c r="T768" s="9">
        <f t="shared" si="58"/>
        <v>42051.533368055556</v>
      </c>
      <c r="U768">
        <f t="shared" si="59"/>
        <v>2015</v>
      </c>
    </row>
    <row r="769" spans="1:21"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55"/>
        <v>3.5400000000000001E-2</v>
      </c>
      <c r="P769">
        <f t="shared" si="56"/>
        <v>59</v>
      </c>
      <c r="Q769" t="s">
        <v>8321</v>
      </c>
      <c r="R769" t="s">
        <v>8323</v>
      </c>
      <c r="S769" s="9">
        <f t="shared" si="57"/>
        <v>42114.893634259264</v>
      </c>
      <c r="T769" s="9">
        <f t="shared" si="58"/>
        <v>42144.893634259264</v>
      </c>
      <c r="U769">
        <f t="shared" si="59"/>
        <v>2015</v>
      </c>
    </row>
    <row r="770" spans="1:21"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si="55"/>
        <v>0</v>
      </c>
      <c r="P770" t="e">
        <f t="shared" si="56"/>
        <v>#DIV/0!</v>
      </c>
      <c r="Q770" t="s">
        <v>8321</v>
      </c>
      <c r="R770" t="s">
        <v>8323</v>
      </c>
      <c r="S770" s="9">
        <f t="shared" si="57"/>
        <v>41593.957060185188</v>
      </c>
      <c r="T770" s="9">
        <f t="shared" si="58"/>
        <v>41623.957060185188</v>
      </c>
      <c r="U770">
        <f t="shared" si="59"/>
        <v>2013</v>
      </c>
    </row>
    <row r="771" spans="1:21"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ref="O771:O834" si="60">E771/D771</f>
        <v>0.41399999999999998</v>
      </c>
      <c r="P771">
        <f t="shared" ref="P771:P834" si="61">E771/L771</f>
        <v>31.846153846153847</v>
      </c>
      <c r="Q771" t="s">
        <v>8321</v>
      </c>
      <c r="R771" t="s">
        <v>8323</v>
      </c>
      <c r="S771" s="9">
        <f t="shared" ref="S771:S834" si="62">((J771/60)/60)/24+DATE(1970,1,1)+(-6/24)</f>
        <v>41604.746458333335</v>
      </c>
      <c r="T771" s="9">
        <f t="shared" ref="T771:T834" si="63">((I771/60)/60)/24+DATE(1970,1,1)+(-6/24)</f>
        <v>41634.746458333335</v>
      </c>
      <c r="U771">
        <f t="shared" ref="U771:U834" si="64">YEAR(S771)</f>
        <v>2013</v>
      </c>
    </row>
    <row r="772" spans="1:21"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60"/>
        <v>0</v>
      </c>
      <c r="P772" t="e">
        <f t="shared" si="61"/>
        <v>#DIV/0!</v>
      </c>
      <c r="Q772" t="s">
        <v>8321</v>
      </c>
      <c r="R772" t="s">
        <v>8323</v>
      </c>
      <c r="S772" s="9">
        <f t="shared" si="62"/>
        <v>41289.749641203707</v>
      </c>
      <c r="T772" s="9">
        <f t="shared" si="63"/>
        <v>41329.749641203707</v>
      </c>
      <c r="U772">
        <f t="shared" si="64"/>
        <v>2013</v>
      </c>
    </row>
    <row r="773" spans="1:21"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60"/>
        <v>2.631578947368421E-4</v>
      </c>
      <c r="P773">
        <f t="shared" si="61"/>
        <v>10</v>
      </c>
      <c r="Q773" t="s">
        <v>8321</v>
      </c>
      <c r="R773" t="s">
        <v>8323</v>
      </c>
      <c r="S773" s="9">
        <f t="shared" si="62"/>
        <v>42349.574097222227</v>
      </c>
      <c r="T773" s="9">
        <f t="shared" si="63"/>
        <v>42399.574097222227</v>
      </c>
      <c r="U773">
        <f t="shared" si="64"/>
        <v>2015</v>
      </c>
    </row>
    <row r="774" spans="1:21"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60"/>
        <v>3.3333333333333333E-2</v>
      </c>
      <c r="P774">
        <f t="shared" si="61"/>
        <v>50</v>
      </c>
      <c r="Q774" t="s">
        <v>8321</v>
      </c>
      <c r="R774" t="s">
        <v>8323</v>
      </c>
      <c r="S774" s="9">
        <f t="shared" si="62"/>
        <v>40067.806932870371</v>
      </c>
      <c r="T774" s="9">
        <f t="shared" si="63"/>
        <v>40117.915972222225</v>
      </c>
      <c r="U774">
        <f t="shared" si="64"/>
        <v>2009</v>
      </c>
    </row>
    <row r="775" spans="1:21"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60"/>
        <v>8.5129023676509714E-3</v>
      </c>
      <c r="P775">
        <f t="shared" si="61"/>
        <v>16</v>
      </c>
      <c r="Q775" t="s">
        <v>8321</v>
      </c>
      <c r="R775" t="s">
        <v>8323</v>
      </c>
      <c r="S775" s="9">
        <f t="shared" si="62"/>
        <v>42100.485937499994</v>
      </c>
      <c r="T775" s="9">
        <f t="shared" si="63"/>
        <v>42134.709027777775</v>
      </c>
      <c r="U775">
        <f t="shared" si="64"/>
        <v>2015</v>
      </c>
    </row>
    <row r="776" spans="1:21"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60"/>
        <v>0.70199999999999996</v>
      </c>
      <c r="P776">
        <f t="shared" si="61"/>
        <v>39</v>
      </c>
      <c r="Q776" t="s">
        <v>8321</v>
      </c>
      <c r="R776" t="s">
        <v>8323</v>
      </c>
      <c r="S776" s="9">
        <f t="shared" si="62"/>
        <v>41663.530300925922</v>
      </c>
      <c r="T776" s="9">
        <f t="shared" si="63"/>
        <v>41693.530300925922</v>
      </c>
      <c r="U776">
        <f t="shared" si="64"/>
        <v>2014</v>
      </c>
    </row>
    <row r="777" spans="1:21"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60"/>
        <v>1.7000000000000001E-2</v>
      </c>
      <c r="P777">
        <f t="shared" si="61"/>
        <v>34</v>
      </c>
      <c r="Q777" t="s">
        <v>8321</v>
      </c>
      <c r="R777" t="s">
        <v>8323</v>
      </c>
      <c r="S777" s="9">
        <f t="shared" si="62"/>
        <v>40862.810127314813</v>
      </c>
      <c r="T777" s="9">
        <f t="shared" si="63"/>
        <v>40892.810127314813</v>
      </c>
      <c r="U777">
        <f t="shared" si="64"/>
        <v>2011</v>
      </c>
    </row>
    <row r="778" spans="1:21"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60"/>
        <v>0.51400000000000001</v>
      </c>
      <c r="P778">
        <f t="shared" si="61"/>
        <v>63.122807017543863</v>
      </c>
      <c r="Q778" t="s">
        <v>8321</v>
      </c>
      <c r="R778" t="s">
        <v>8323</v>
      </c>
      <c r="S778" s="9">
        <f t="shared" si="62"/>
        <v>42250.435706018514</v>
      </c>
      <c r="T778" s="9">
        <f t="shared" si="63"/>
        <v>42287.958333333328</v>
      </c>
      <c r="U778">
        <f t="shared" si="64"/>
        <v>2015</v>
      </c>
    </row>
    <row r="779" spans="1:21"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60"/>
        <v>7.0000000000000001E-3</v>
      </c>
      <c r="P779">
        <f t="shared" si="61"/>
        <v>7</v>
      </c>
      <c r="Q779" t="s">
        <v>8321</v>
      </c>
      <c r="R779" t="s">
        <v>8323</v>
      </c>
      <c r="S779" s="9">
        <f t="shared" si="62"/>
        <v>41456.731215277774</v>
      </c>
      <c r="T779" s="9">
        <f t="shared" si="63"/>
        <v>41486.731215277774</v>
      </c>
      <c r="U779">
        <f t="shared" si="64"/>
        <v>2013</v>
      </c>
    </row>
    <row r="780" spans="1:21"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60"/>
        <v>4.0000000000000001E-3</v>
      </c>
      <c r="P780">
        <f t="shared" si="61"/>
        <v>2</v>
      </c>
      <c r="Q780" t="s">
        <v>8321</v>
      </c>
      <c r="R780" t="s">
        <v>8323</v>
      </c>
      <c r="S780" s="9">
        <f t="shared" si="62"/>
        <v>41729.452314814815</v>
      </c>
      <c r="T780" s="9">
        <f t="shared" si="63"/>
        <v>41759.452314814815</v>
      </c>
      <c r="U780">
        <f t="shared" si="64"/>
        <v>2014</v>
      </c>
    </row>
    <row r="781" spans="1:21"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60"/>
        <v>2.6666666666666668E-2</v>
      </c>
      <c r="P781">
        <f t="shared" si="61"/>
        <v>66.666666666666671</v>
      </c>
      <c r="Q781" t="s">
        <v>8321</v>
      </c>
      <c r="R781" t="s">
        <v>8323</v>
      </c>
      <c r="S781" s="9">
        <f t="shared" si="62"/>
        <v>40436.43408564815</v>
      </c>
      <c r="T781" s="9">
        <f t="shared" si="63"/>
        <v>40465.916666666664</v>
      </c>
      <c r="U781">
        <f t="shared" si="64"/>
        <v>2010</v>
      </c>
    </row>
    <row r="782" spans="1:21"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60"/>
        <v>1.04</v>
      </c>
      <c r="P782">
        <f t="shared" si="61"/>
        <v>38.518518518518519</v>
      </c>
      <c r="Q782" t="s">
        <v>8324</v>
      </c>
      <c r="R782" t="s">
        <v>8325</v>
      </c>
      <c r="S782" s="9">
        <f t="shared" si="62"/>
        <v>40636.423900462964</v>
      </c>
      <c r="T782" s="9">
        <f t="shared" si="63"/>
        <v>40666.423900462964</v>
      </c>
      <c r="U782">
        <f t="shared" si="64"/>
        <v>2011</v>
      </c>
    </row>
    <row r="783" spans="1:21"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60"/>
        <v>1.3315375</v>
      </c>
      <c r="P783">
        <f t="shared" si="61"/>
        <v>42.609200000000001</v>
      </c>
      <c r="Q783" t="s">
        <v>8324</v>
      </c>
      <c r="R783" t="s">
        <v>8325</v>
      </c>
      <c r="S783" s="9">
        <f t="shared" si="62"/>
        <v>41402.750856481485</v>
      </c>
      <c r="T783" s="9">
        <f t="shared" si="63"/>
        <v>41432.750856481485</v>
      </c>
      <c r="U783">
        <f t="shared" si="64"/>
        <v>2013</v>
      </c>
    </row>
    <row r="784" spans="1:21"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60"/>
        <v>1</v>
      </c>
      <c r="P784">
        <f t="shared" si="61"/>
        <v>50</v>
      </c>
      <c r="Q784" t="s">
        <v>8324</v>
      </c>
      <c r="R784" t="s">
        <v>8325</v>
      </c>
      <c r="S784" s="9">
        <f t="shared" si="62"/>
        <v>41116.508125</v>
      </c>
      <c r="T784" s="9">
        <f t="shared" si="63"/>
        <v>41146.508125</v>
      </c>
      <c r="U784">
        <f t="shared" si="64"/>
        <v>2012</v>
      </c>
    </row>
    <row r="785" spans="1:21"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60"/>
        <v>1.4813333333333334</v>
      </c>
      <c r="P785">
        <f t="shared" si="61"/>
        <v>63.485714285714288</v>
      </c>
      <c r="Q785" t="s">
        <v>8324</v>
      </c>
      <c r="R785" t="s">
        <v>8325</v>
      </c>
      <c r="S785" s="9">
        <f t="shared" si="62"/>
        <v>40987.523715277777</v>
      </c>
      <c r="T785" s="9">
        <f t="shared" si="63"/>
        <v>41026.666666666664</v>
      </c>
      <c r="U785">
        <f t="shared" si="64"/>
        <v>2012</v>
      </c>
    </row>
    <row r="786" spans="1:21"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60"/>
        <v>1.0249999999999999</v>
      </c>
      <c r="P786">
        <f t="shared" si="61"/>
        <v>102.5</v>
      </c>
      <c r="Q786" t="s">
        <v>8324</v>
      </c>
      <c r="R786" t="s">
        <v>8325</v>
      </c>
      <c r="S786" s="9">
        <f t="shared" si="62"/>
        <v>41674.899525462963</v>
      </c>
      <c r="T786" s="9">
        <f t="shared" si="63"/>
        <v>41714.857858796298</v>
      </c>
      <c r="U786">
        <f t="shared" si="64"/>
        <v>2014</v>
      </c>
    </row>
    <row r="787" spans="1:21"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60"/>
        <v>1.8062799999999999</v>
      </c>
      <c r="P787">
        <f t="shared" si="61"/>
        <v>31.142758620689655</v>
      </c>
      <c r="Q787" t="s">
        <v>8324</v>
      </c>
      <c r="R787" t="s">
        <v>8325</v>
      </c>
      <c r="S787" s="9">
        <f t="shared" si="62"/>
        <v>41303.343923611108</v>
      </c>
      <c r="T787" s="9">
        <f t="shared" si="63"/>
        <v>41333.343923611108</v>
      </c>
      <c r="U787">
        <f t="shared" si="64"/>
        <v>2013</v>
      </c>
    </row>
    <row r="788" spans="1:21"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60"/>
        <v>1.4279999999999999</v>
      </c>
      <c r="P788">
        <f t="shared" si="61"/>
        <v>162.27272727272728</v>
      </c>
      <c r="Q788" t="s">
        <v>8324</v>
      </c>
      <c r="R788" t="s">
        <v>8325</v>
      </c>
      <c r="S788" s="9">
        <f t="shared" si="62"/>
        <v>40982.805949074071</v>
      </c>
      <c r="T788" s="9">
        <f t="shared" si="63"/>
        <v>41040.407638888886</v>
      </c>
      <c r="U788">
        <f t="shared" si="64"/>
        <v>2012</v>
      </c>
    </row>
    <row r="789" spans="1:21"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60"/>
        <v>1.1416666666666666</v>
      </c>
      <c r="P789">
        <f t="shared" si="61"/>
        <v>80.588235294117652</v>
      </c>
      <c r="Q789" t="s">
        <v>8324</v>
      </c>
      <c r="R789" t="s">
        <v>8325</v>
      </c>
      <c r="S789" s="9">
        <f t="shared" si="62"/>
        <v>41549.377615740741</v>
      </c>
      <c r="T789" s="9">
        <f t="shared" si="63"/>
        <v>41579.377615740741</v>
      </c>
      <c r="U789">
        <f t="shared" si="64"/>
        <v>2013</v>
      </c>
    </row>
    <row r="790" spans="1:21"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60"/>
        <v>2.03505</v>
      </c>
      <c r="P790">
        <f t="shared" si="61"/>
        <v>59.85441176470588</v>
      </c>
      <c r="Q790" t="s">
        <v>8324</v>
      </c>
      <c r="R790" t="s">
        <v>8325</v>
      </c>
      <c r="S790" s="9">
        <f t="shared" si="62"/>
        <v>41058.756805555553</v>
      </c>
      <c r="T790" s="9">
        <f t="shared" si="63"/>
        <v>41096.915972222225</v>
      </c>
      <c r="U790">
        <f t="shared" si="64"/>
        <v>2012</v>
      </c>
    </row>
    <row r="791" spans="1:21"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60"/>
        <v>1.0941176470588236</v>
      </c>
      <c r="P791">
        <f t="shared" si="61"/>
        <v>132.85714285714286</v>
      </c>
      <c r="Q791" t="s">
        <v>8324</v>
      </c>
      <c r="R791" t="s">
        <v>8325</v>
      </c>
      <c r="S791" s="9">
        <f t="shared" si="62"/>
        <v>41276.936111111114</v>
      </c>
      <c r="T791" s="9">
        <f t="shared" si="63"/>
        <v>41295.082638888889</v>
      </c>
      <c r="U791">
        <f t="shared" si="64"/>
        <v>2013</v>
      </c>
    </row>
    <row r="792" spans="1:21"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60"/>
        <v>1.443746</v>
      </c>
      <c r="P792">
        <f t="shared" si="61"/>
        <v>92.547820512820508</v>
      </c>
      <c r="Q792" t="s">
        <v>8324</v>
      </c>
      <c r="R792" t="s">
        <v>8325</v>
      </c>
      <c r="S792" s="9">
        <f t="shared" si="62"/>
        <v>41275.797905092593</v>
      </c>
      <c r="T792" s="9">
        <f t="shared" si="63"/>
        <v>41305.797905092593</v>
      </c>
      <c r="U792">
        <f t="shared" si="64"/>
        <v>2013</v>
      </c>
    </row>
    <row r="793" spans="1:21"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60"/>
        <v>1.0386666666666666</v>
      </c>
      <c r="P793">
        <f t="shared" si="61"/>
        <v>60.859375</v>
      </c>
      <c r="Q793" t="s">
        <v>8324</v>
      </c>
      <c r="R793" t="s">
        <v>8325</v>
      </c>
      <c r="S793" s="9">
        <f t="shared" si="62"/>
        <v>41557.530624999999</v>
      </c>
      <c r="T793" s="9">
        <f t="shared" si="63"/>
        <v>41590.999305555553</v>
      </c>
      <c r="U793">
        <f t="shared" si="64"/>
        <v>2013</v>
      </c>
    </row>
    <row r="794" spans="1:21"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60"/>
        <v>1.0044440000000001</v>
      </c>
      <c r="P794">
        <f t="shared" si="61"/>
        <v>41.851833333333339</v>
      </c>
      <c r="Q794" t="s">
        <v>8324</v>
      </c>
      <c r="R794" t="s">
        <v>8325</v>
      </c>
      <c r="S794" s="9">
        <f t="shared" si="62"/>
        <v>41555.623645833337</v>
      </c>
      <c r="T794" s="9">
        <f t="shared" si="63"/>
        <v>41585.665312500001</v>
      </c>
      <c r="U794">
        <f t="shared" si="64"/>
        <v>2013</v>
      </c>
    </row>
    <row r="795" spans="1:21"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60"/>
        <v>1.0277927272727272</v>
      </c>
      <c r="P795">
        <f t="shared" si="61"/>
        <v>88.325937499999995</v>
      </c>
      <c r="Q795" t="s">
        <v>8324</v>
      </c>
      <c r="R795" t="s">
        <v>8325</v>
      </c>
      <c r="S795" s="9">
        <f t="shared" si="62"/>
        <v>41442.491249999999</v>
      </c>
      <c r="T795" s="9">
        <f t="shared" si="63"/>
        <v>41457.957638888889</v>
      </c>
      <c r="U795">
        <f t="shared" si="64"/>
        <v>2013</v>
      </c>
    </row>
    <row r="796" spans="1:21"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60"/>
        <v>1.0531250000000001</v>
      </c>
      <c r="P796">
        <f t="shared" si="61"/>
        <v>158.96226415094338</v>
      </c>
      <c r="Q796" t="s">
        <v>8324</v>
      </c>
      <c r="R796" t="s">
        <v>8325</v>
      </c>
      <c r="S796" s="9">
        <f t="shared" si="62"/>
        <v>40735.865011574075</v>
      </c>
      <c r="T796" s="9">
        <f t="shared" si="63"/>
        <v>40791.462500000001</v>
      </c>
      <c r="U796">
        <f t="shared" si="64"/>
        <v>2011</v>
      </c>
    </row>
    <row r="797" spans="1:21"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60"/>
        <v>1.1178571428571429</v>
      </c>
      <c r="P797">
        <f t="shared" si="61"/>
        <v>85.054347826086953</v>
      </c>
      <c r="Q797" t="s">
        <v>8324</v>
      </c>
      <c r="R797" t="s">
        <v>8325</v>
      </c>
      <c r="S797" s="9">
        <f t="shared" si="62"/>
        <v>40963.363032407404</v>
      </c>
      <c r="T797" s="9">
        <f t="shared" si="63"/>
        <v>41005.957638888889</v>
      </c>
      <c r="U797">
        <f t="shared" si="64"/>
        <v>2012</v>
      </c>
    </row>
    <row r="798" spans="1:21"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60"/>
        <v>1.0135000000000001</v>
      </c>
      <c r="P798">
        <f t="shared" si="61"/>
        <v>112.61111111111111</v>
      </c>
      <c r="Q798" t="s">
        <v>8324</v>
      </c>
      <c r="R798" t="s">
        <v>8325</v>
      </c>
      <c r="S798" s="9">
        <f t="shared" si="62"/>
        <v>41502.632928240739</v>
      </c>
      <c r="T798" s="9">
        <f t="shared" si="63"/>
        <v>41532.631944444445</v>
      </c>
      <c r="U798">
        <f t="shared" si="64"/>
        <v>2013</v>
      </c>
    </row>
    <row r="799" spans="1:21"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60"/>
        <v>1.0753333333333333</v>
      </c>
      <c r="P799">
        <f t="shared" si="61"/>
        <v>45.436619718309856</v>
      </c>
      <c r="Q799" t="s">
        <v>8324</v>
      </c>
      <c r="R799" t="s">
        <v>8325</v>
      </c>
      <c r="S799" s="9">
        <f t="shared" si="62"/>
        <v>40996.744074074071</v>
      </c>
      <c r="T799" s="9">
        <f t="shared" si="63"/>
        <v>41027.916666666664</v>
      </c>
      <c r="U799">
        <f t="shared" si="64"/>
        <v>2012</v>
      </c>
    </row>
    <row r="800" spans="1:21"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60"/>
        <v>1.1488571428571428</v>
      </c>
      <c r="P800">
        <f t="shared" si="61"/>
        <v>46.218390804597703</v>
      </c>
      <c r="Q800" t="s">
        <v>8324</v>
      </c>
      <c r="R800" t="s">
        <v>8325</v>
      </c>
      <c r="S800" s="9">
        <f t="shared" si="62"/>
        <v>41882.340127314819</v>
      </c>
      <c r="T800" s="9">
        <f t="shared" si="63"/>
        <v>41912.340127314819</v>
      </c>
      <c r="U800">
        <f t="shared" si="64"/>
        <v>2014</v>
      </c>
    </row>
    <row r="801" spans="1:21"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60"/>
        <v>1.0002</v>
      </c>
      <c r="P801">
        <f t="shared" si="61"/>
        <v>178.60714285714286</v>
      </c>
      <c r="Q801" t="s">
        <v>8324</v>
      </c>
      <c r="R801" t="s">
        <v>8325</v>
      </c>
      <c r="S801" s="9">
        <f t="shared" si="62"/>
        <v>40996.417199074072</v>
      </c>
      <c r="T801" s="9">
        <f t="shared" si="63"/>
        <v>41026.417199074072</v>
      </c>
      <c r="U801">
        <f t="shared" si="64"/>
        <v>2012</v>
      </c>
    </row>
    <row r="802" spans="1:21"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60"/>
        <v>1.5213333333333334</v>
      </c>
      <c r="P802">
        <f t="shared" si="61"/>
        <v>40.75</v>
      </c>
      <c r="Q802" t="s">
        <v>8324</v>
      </c>
      <c r="R802" t="s">
        <v>8325</v>
      </c>
      <c r="S802" s="9">
        <f t="shared" si="62"/>
        <v>41863.183495370373</v>
      </c>
      <c r="T802" s="9">
        <f t="shared" si="63"/>
        <v>41893.183495370373</v>
      </c>
      <c r="U802">
        <f t="shared" si="64"/>
        <v>2014</v>
      </c>
    </row>
    <row r="803" spans="1:21"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60"/>
        <v>1.1152149999999998</v>
      </c>
      <c r="P803">
        <f t="shared" si="61"/>
        <v>43.733921568627444</v>
      </c>
      <c r="Q803" t="s">
        <v>8324</v>
      </c>
      <c r="R803" t="s">
        <v>8325</v>
      </c>
      <c r="S803" s="9">
        <f t="shared" si="62"/>
        <v>40695.545370370368</v>
      </c>
      <c r="T803" s="9">
        <f t="shared" si="63"/>
        <v>40725.545370370368</v>
      </c>
      <c r="U803">
        <f t="shared" si="64"/>
        <v>2011</v>
      </c>
    </row>
    <row r="804" spans="1:21"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60"/>
        <v>1.0133333333333334</v>
      </c>
      <c r="P804">
        <f t="shared" si="61"/>
        <v>81.066666666666663</v>
      </c>
      <c r="Q804" t="s">
        <v>8324</v>
      </c>
      <c r="R804" t="s">
        <v>8325</v>
      </c>
      <c r="S804" s="9">
        <f t="shared" si="62"/>
        <v>41122.772268518522</v>
      </c>
      <c r="T804" s="9">
        <f t="shared" si="63"/>
        <v>41168.920138888891</v>
      </c>
      <c r="U804">
        <f t="shared" si="64"/>
        <v>2012</v>
      </c>
    </row>
    <row r="805" spans="1:21"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60"/>
        <v>1.232608695652174</v>
      </c>
      <c r="P805">
        <f t="shared" si="61"/>
        <v>74.60526315789474</v>
      </c>
      <c r="Q805" t="s">
        <v>8324</v>
      </c>
      <c r="R805" t="s">
        <v>8325</v>
      </c>
      <c r="S805" s="9">
        <f t="shared" si="62"/>
        <v>40665.699976851851</v>
      </c>
      <c r="T805" s="9">
        <f t="shared" si="63"/>
        <v>40691.791666666664</v>
      </c>
      <c r="U805">
        <f t="shared" si="64"/>
        <v>2011</v>
      </c>
    </row>
    <row r="806" spans="1:21"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60"/>
        <v>1</v>
      </c>
      <c r="P806">
        <f t="shared" si="61"/>
        <v>305.55555555555554</v>
      </c>
      <c r="Q806" t="s">
        <v>8324</v>
      </c>
      <c r="R806" t="s">
        <v>8325</v>
      </c>
      <c r="S806" s="9">
        <f t="shared" si="62"/>
        <v>40729.855625000004</v>
      </c>
      <c r="T806" s="9">
        <f t="shared" si="63"/>
        <v>40746.915972222225</v>
      </c>
      <c r="U806">
        <f t="shared" si="64"/>
        <v>2011</v>
      </c>
    </row>
    <row r="807" spans="1:21"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60"/>
        <v>1.05</v>
      </c>
      <c r="P807">
        <f t="shared" si="61"/>
        <v>58.333333333333336</v>
      </c>
      <c r="Q807" t="s">
        <v>8324</v>
      </c>
      <c r="R807" t="s">
        <v>8325</v>
      </c>
      <c r="S807" s="9">
        <f t="shared" si="62"/>
        <v>40690.573055555556</v>
      </c>
      <c r="T807" s="9">
        <f t="shared" si="63"/>
        <v>40740.708333333336</v>
      </c>
      <c r="U807">
        <f t="shared" si="64"/>
        <v>2011</v>
      </c>
    </row>
    <row r="808" spans="1:21"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60"/>
        <v>1.0443750000000001</v>
      </c>
      <c r="P808">
        <f t="shared" si="61"/>
        <v>117.67605633802818</v>
      </c>
      <c r="Q808" t="s">
        <v>8324</v>
      </c>
      <c r="R808" t="s">
        <v>8325</v>
      </c>
      <c r="S808" s="9">
        <f t="shared" si="62"/>
        <v>40763.441423611112</v>
      </c>
      <c r="T808" s="9">
        <f t="shared" si="63"/>
        <v>40793.441423611112</v>
      </c>
      <c r="U808">
        <f t="shared" si="64"/>
        <v>2011</v>
      </c>
    </row>
    <row r="809" spans="1:21"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60"/>
        <v>1.05125</v>
      </c>
      <c r="P809">
        <f t="shared" si="61"/>
        <v>73.771929824561397</v>
      </c>
      <c r="Q809" t="s">
        <v>8324</v>
      </c>
      <c r="R809" t="s">
        <v>8325</v>
      </c>
      <c r="S809" s="9">
        <f t="shared" si="62"/>
        <v>42759.378599537042</v>
      </c>
      <c r="T809" s="9">
        <f t="shared" si="63"/>
        <v>42794.833333333328</v>
      </c>
      <c r="U809">
        <f t="shared" si="64"/>
        <v>2017</v>
      </c>
    </row>
    <row r="810" spans="1:21"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60"/>
        <v>1</v>
      </c>
      <c r="P810">
        <f t="shared" si="61"/>
        <v>104.65116279069767</v>
      </c>
      <c r="Q810" t="s">
        <v>8324</v>
      </c>
      <c r="R810" t="s">
        <v>8325</v>
      </c>
      <c r="S810" s="9">
        <f t="shared" si="62"/>
        <v>41961.850532407407</v>
      </c>
      <c r="T810" s="9">
        <f t="shared" si="63"/>
        <v>41994.957638888889</v>
      </c>
      <c r="U810">
        <f t="shared" si="64"/>
        <v>2014</v>
      </c>
    </row>
    <row r="811" spans="1:21"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60"/>
        <v>1.03775</v>
      </c>
      <c r="P811">
        <f t="shared" si="61"/>
        <v>79.82692307692308</v>
      </c>
      <c r="Q811" t="s">
        <v>8324</v>
      </c>
      <c r="R811" t="s">
        <v>8325</v>
      </c>
      <c r="S811" s="9">
        <f t="shared" si="62"/>
        <v>41628.583680555559</v>
      </c>
      <c r="T811" s="9">
        <f t="shared" si="63"/>
        <v>41658.583680555559</v>
      </c>
      <c r="U811">
        <f t="shared" si="64"/>
        <v>2013</v>
      </c>
    </row>
    <row r="812" spans="1:21"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60"/>
        <v>1.05</v>
      </c>
      <c r="P812">
        <f t="shared" si="61"/>
        <v>58.333333333333336</v>
      </c>
      <c r="Q812" t="s">
        <v>8324</v>
      </c>
      <c r="R812" t="s">
        <v>8325</v>
      </c>
      <c r="S812" s="9">
        <f t="shared" si="62"/>
        <v>41122.806273148148</v>
      </c>
      <c r="T812" s="9">
        <f t="shared" si="63"/>
        <v>41152.806273148148</v>
      </c>
      <c r="U812">
        <f t="shared" si="64"/>
        <v>2012</v>
      </c>
    </row>
    <row r="813" spans="1:21"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60"/>
        <v>1.04</v>
      </c>
      <c r="P813">
        <f t="shared" si="61"/>
        <v>86.666666666666671</v>
      </c>
      <c r="Q813" t="s">
        <v>8324</v>
      </c>
      <c r="R813" t="s">
        <v>8325</v>
      </c>
      <c r="S813" s="9">
        <f t="shared" si="62"/>
        <v>41443.393541666665</v>
      </c>
      <c r="T813" s="9">
        <f t="shared" si="63"/>
        <v>41465.452777777777</v>
      </c>
      <c r="U813">
        <f t="shared" si="64"/>
        <v>2013</v>
      </c>
    </row>
    <row r="814" spans="1:21"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60"/>
        <v>1.5183333333333333</v>
      </c>
      <c r="P814">
        <f t="shared" si="61"/>
        <v>27.606060606060606</v>
      </c>
      <c r="Q814" t="s">
        <v>8324</v>
      </c>
      <c r="R814" t="s">
        <v>8325</v>
      </c>
      <c r="S814" s="9">
        <f t="shared" si="62"/>
        <v>41281.767962962964</v>
      </c>
      <c r="T814" s="9">
        <f t="shared" si="63"/>
        <v>41334.331944444442</v>
      </c>
      <c r="U814">
        <f t="shared" si="64"/>
        <v>2013</v>
      </c>
    </row>
    <row r="815" spans="1:21"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60"/>
        <v>1.59996</v>
      </c>
      <c r="P815">
        <f t="shared" si="61"/>
        <v>24.999375000000001</v>
      </c>
      <c r="Q815" t="s">
        <v>8324</v>
      </c>
      <c r="R815" t="s">
        <v>8325</v>
      </c>
      <c r="S815" s="9">
        <f t="shared" si="62"/>
        <v>41080.710243055553</v>
      </c>
      <c r="T815" s="9">
        <f t="shared" si="63"/>
        <v>41110.710243055553</v>
      </c>
      <c r="U815">
        <f t="shared" si="64"/>
        <v>2012</v>
      </c>
    </row>
    <row r="816" spans="1:21"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60"/>
        <v>1.2729999999999999</v>
      </c>
      <c r="P816">
        <f t="shared" si="61"/>
        <v>45.464285714285715</v>
      </c>
      <c r="Q816" t="s">
        <v>8324</v>
      </c>
      <c r="R816" t="s">
        <v>8325</v>
      </c>
      <c r="S816" s="9">
        <f t="shared" si="62"/>
        <v>40679.493067129632</v>
      </c>
      <c r="T816" s="9">
        <f t="shared" si="63"/>
        <v>40694.50277777778</v>
      </c>
      <c r="U816">
        <f t="shared" si="64"/>
        <v>2011</v>
      </c>
    </row>
    <row r="817" spans="1:21"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60"/>
        <v>1.07</v>
      </c>
      <c r="P817">
        <f t="shared" si="61"/>
        <v>99.534883720930239</v>
      </c>
      <c r="Q817" t="s">
        <v>8324</v>
      </c>
      <c r="R817" t="s">
        <v>8325</v>
      </c>
      <c r="S817" s="9">
        <f t="shared" si="62"/>
        <v>41914.667858796296</v>
      </c>
      <c r="T817" s="9">
        <f t="shared" si="63"/>
        <v>41944.667858796296</v>
      </c>
      <c r="U817">
        <f t="shared" si="64"/>
        <v>2014</v>
      </c>
    </row>
    <row r="818" spans="1:21"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60"/>
        <v>1.1512214285714286</v>
      </c>
      <c r="P818">
        <f t="shared" si="61"/>
        <v>39.31</v>
      </c>
      <c r="Q818" t="s">
        <v>8324</v>
      </c>
      <c r="R818" t="s">
        <v>8325</v>
      </c>
      <c r="S818" s="9">
        <f t="shared" si="62"/>
        <v>41341.620868055557</v>
      </c>
      <c r="T818" s="9">
        <f t="shared" si="63"/>
        <v>41373.020833333336</v>
      </c>
      <c r="U818">
        <f t="shared" si="64"/>
        <v>2013</v>
      </c>
    </row>
    <row r="819" spans="1:21"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60"/>
        <v>1.3711066666666665</v>
      </c>
      <c r="P819">
        <f t="shared" si="61"/>
        <v>89.419999999999987</v>
      </c>
      <c r="Q819" t="s">
        <v>8324</v>
      </c>
      <c r="R819" t="s">
        <v>8325</v>
      </c>
      <c r="S819" s="9">
        <f t="shared" si="62"/>
        <v>40925.349664351852</v>
      </c>
      <c r="T819" s="9">
        <f t="shared" si="63"/>
        <v>40978.957638888889</v>
      </c>
      <c r="U819">
        <f t="shared" si="64"/>
        <v>2012</v>
      </c>
    </row>
    <row r="820" spans="1:21"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60"/>
        <v>1.5571428571428572</v>
      </c>
      <c r="P820">
        <f t="shared" si="61"/>
        <v>28.684210526315791</v>
      </c>
      <c r="Q820" t="s">
        <v>8324</v>
      </c>
      <c r="R820" t="s">
        <v>8325</v>
      </c>
      <c r="S820" s="9">
        <f t="shared" si="62"/>
        <v>41120.632881944446</v>
      </c>
      <c r="T820" s="9">
        <f t="shared" si="63"/>
        <v>41128.459027777775</v>
      </c>
      <c r="U820">
        <f t="shared" si="64"/>
        <v>2012</v>
      </c>
    </row>
    <row r="821" spans="1:21"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60"/>
        <v>1.0874999999999999</v>
      </c>
      <c r="P821">
        <f t="shared" si="61"/>
        <v>31.071428571428573</v>
      </c>
      <c r="Q821" t="s">
        <v>8324</v>
      </c>
      <c r="R821" t="s">
        <v>8325</v>
      </c>
      <c r="S821" s="9">
        <f t="shared" si="62"/>
        <v>41619.748310185183</v>
      </c>
      <c r="T821" s="9">
        <f t="shared" si="63"/>
        <v>41628.947222222225</v>
      </c>
      <c r="U821">
        <f t="shared" si="64"/>
        <v>2013</v>
      </c>
    </row>
    <row r="822" spans="1:21"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60"/>
        <v>1.3405</v>
      </c>
      <c r="P822">
        <f t="shared" si="61"/>
        <v>70.55263157894737</v>
      </c>
      <c r="Q822" t="s">
        <v>8324</v>
      </c>
      <c r="R822" t="s">
        <v>8325</v>
      </c>
      <c r="S822" s="9">
        <f t="shared" si="62"/>
        <v>41768.591921296298</v>
      </c>
      <c r="T822" s="9">
        <f t="shared" si="63"/>
        <v>41798.958333333336</v>
      </c>
      <c r="U822">
        <f t="shared" si="64"/>
        <v>2014</v>
      </c>
    </row>
    <row r="823" spans="1:21"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60"/>
        <v>1</v>
      </c>
      <c r="P823">
        <f t="shared" si="61"/>
        <v>224.12820512820514</v>
      </c>
      <c r="Q823" t="s">
        <v>8324</v>
      </c>
      <c r="R823" t="s">
        <v>8325</v>
      </c>
      <c r="S823" s="9">
        <f t="shared" si="62"/>
        <v>42093.672048611115</v>
      </c>
      <c r="T823" s="9">
        <f t="shared" si="63"/>
        <v>42127.917361111111</v>
      </c>
      <c r="U823">
        <f t="shared" si="64"/>
        <v>2015</v>
      </c>
    </row>
    <row r="824" spans="1:21"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60"/>
        <v>1.1916666666666667</v>
      </c>
      <c r="P824">
        <f t="shared" si="61"/>
        <v>51.811594202898547</v>
      </c>
      <c r="Q824" t="s">
        <v>8324</v>
      </c>
      <c r="R824" t="s">
        <v>8325</v>
      </c>
      <c r="S824" s="9">
        <f t="shared" si="62"/>
        <v>41157.697337962964</v>
      </c>
      <c r="T824" s="9">
        <f t="shared" si="63"/>
        <v>41187.697337962964</v>
      </c>
      <c r="U824">
        <f t="shared" si="64"/>
        <v>2012</v>
      </c>
    </row>
    <row r="825" spans="1:21"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60"/>
        <v>1.7949999999999999</v>
      </c>
      <c r="P825">
        <f t="shared" si="61"/>
        <v>43.515151515151516</v>
      </c>
      <c r="Q825" t="s">
        <v>8324</v>
      </c>
      <c r="R825" t="s">
        <v>8325</v>
      </c>
      <c r="S825" s="9">
        <f t="shared" si="62"/>
        <v>42055.722824074073</v>
      </c>
      <c r="T825" s="9">
        <f t="shared" si="63"/>
        <v>42085.681157407409</v>
      </c>
      <c r="U825">
        <f t="shared" si="64"/>
        <v>2015</v>
      </c>
    </row>
    <row r="826" spans="1:21"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60"/>
        <v>1.3438124999999999</v>
      </c>
      <c r="P826">
        <f t="shared" si="61"/>
        <v>39.816666666666663</v>
      </c>
      <c r="Q826" t="s">
        <v>8324</v>
      </c>
      <c r="R826" t="s">
        <v>8325</v>
      </c>
      <c r="S826" s="9">
        <f t="shared" si="62"/>
        <v>40249.992106481484</v>
      </c>
      <c r="T826" s="9">
        <f t="shared" si="63"/>
        <v>40286.040972222225</v>
      </c>
      <c r="U826">
        <f t="shared" si="64"/>
        <v>2010</v>
      </c>
    </row>
    <row r="827" spans="1:21"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60"/>
        <v>1.0043200000000001</v>
      </c>
      <c r="P827">
        <f t="shared" si="61"/>
        <v>126.8080808080808</v>
      </c>
      <c r="Q827" t="s">
        <v>8324</v>
      </c>
      <c r="R827" t="s">
        <v>8325</v>
      </c>
      <c r="S827" s="9">
        <f t="shared" si="62"/>
        <v>41186.056527777779</v>
      </c>
      <c r="T827" s="9">
        <f t="shared" si="63"/>
        <v>41211.056527777779</v>
      </c>
      <c r="U827">
        <f t="shared" si="64"/>
        <v>2012</v>
      </c>
    </row>
    <row r="828" spans="1:21"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60"/>
        <v>1.0145454545454546</v>
      </c>
      <c r="P828">
        <f t="shared" si="61"/>
        <v>113.87755102040816</v>
      </c>
      <c r="Q828" t="s">
        <v>8324</v>
      </c>
      <c r="R828" t="s">
        <v>8325</v>
      </c>
      <c r="S828" s="9">
        <f t="shared" si="62"/>
        <v>40972.788541666669</v>
      </c>
      <c r="T828" s="9">
        <f t="shared" si="63"/>
        <v>40993.746874999997</v>
      </c>
      <c r="U828">
        <f t="shared" si="64"/>
        <v>2012</v>
      </c>
    </row>
    <row r="829" spans="1:21"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60"/>
        <v>1.0333333333333334</v>
      </c>
      <c r="P829">
        <f t="shared" si="61"/>
        <v>28.181818181818183</v>
      </c>
      <c r="Q829" t="s">
        <v>8324</v>
      </c>
      <c r="R829" t="s">
        <v>8325</v>
      </c>
      <c r="S829" s="9">
        <f t="shared" si="62"/>
        <v>40927.223460648151</v>
      </c>
      <c r="T829" s="9">
        <f t="shared" si="63"/>
        <v>40953.575694444444</v>
      </c>
      <c r="U829">
        <f t="shared" si="64"/>
        <v>2012</v>
      </c>
    </row>
    <row r="830" spans="1:21"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60"/>
        <v>1.07</v>
      </c>
      <c r="P830">
        <f t="shared" si="61"/>
        <v>36.60526315789474</v>
      </c>
      <c r="Q830" t="s">
        <v>8324</v>
      </c>
      <c r="R830" t="s">
        <v>8325</v>
      </c>
      <c r="S830" s="9">
        <f t="shared" si="62"/>
        <v>41072.800717592596</v>
      </c>
      <c r="T830" s="9">
        <f t="shared" si="63"/>
        <v>41085.433333333334</v>
      </c>
      <c r="U830">
        <f t="shared" si="64"/>
        <v>2012</v>
      </c>
    </row>
    <row r="831" spans="1:21"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60"/>
        <v>1.04</v>
      </c>
      <c r="P831">
        <f t="shared" si="61"/>
        <v>32.5</v>
      </c>
      <c r="Q831" t="s">
        <v>8324</v>
      </c>
      <c r="R831" t="s">
        <v>8325</v>
      </c>
      <c r="S831" s="9">
        <f t="shared" si="62"/>
        <v>42504.551388888889</v>
      </c>
      <c r="T831" s="9">
        <f t="shared" si="63"/>
        <v>42564.551388888889</v>
      </c>
      <c r="U831">
        <f t="shared" si="64"/>
        <v>2016</v>
      </c>
    </row>
    <row r="832" spans="1:21"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60"/>
        <v>1.0783333333333334</v>
      </c>
      <c r="P832">
        <f t="shared" si="61"/>
        <v>60.65625</v>
      </c>
      <c r="Q832" t="s">
        <v>8324</v>
      </c>
      <c r="R832" t="s">
        <v>8325</v>
      </c>
      <c r="S832" s="9">
        <f t="shared" si="62"/>
        <v>41325.275752314818</v>
      </c>
      <c r="T832" s="9">
        <f t="shared" si="63"/>
        <v>41355.234085648146</v>
      </c>
      <c r="U832">
        <f t="shared" si="64"/>
        <v>2013</v>
      </c>
    </row>
    <row r="833" spans="1:21"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60"/>
        <v>2.3333333333333335</v>
      </c>
      <c r="P833">
        <f t="shared" si="61"/>
        <v>175</v>
      </c>
      <c r="Q833" t="s">
        <v>8324</v>
      </c>
      <c r="R833" t="s">
        <v>8325</v>
      </c>
      <c r="S833" s="9">
        <f t="shared" si="62"/>
        <v>40996.396921296298</v>
      </c>
      <c r="T833" s="9">
        <f t="shared" si="63"/>
        <v>41026.396921296298</v>
      </c>
      <c r="U833">
        <f t="shared" si="64"/>
        <v>2012</v>
      </c>
    </row>
    <row r="834" spans="1:21"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si="60"/>
        <v>1.0060706666666666</v>
      </c>
      <c r="P834">
        <f t="shared" si="61"/>
        <v>97.993896103896105</v>
      </c>
      <c r="Q834" t="s">
        <v>8324</v>
      </c>
      <c r="R834" t="s">
        <v>8325</v>
      </c>
      <c r="S834" s="9">
        <f t="shared" si="62"/>
        <v>40869.425173611111</v>
      </c>
      <c r="T834" s="9">
        <f t="shared" si="63"/>
        <v>40929.092361111114</v>
      </c>
      <c r="U834">
        <f t="shared" si="64"/>
        <v>2011</v>
      </c>
    </row>
    <row r="835" spans="1:2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ref="O835:O898" si="65">E835/D835</f>
        <v>1.0166666666666666</v>
      </c>
      <c r="P835">
        <f t="shared" ref="P835:P898" si="66">E835/L835</f>
        <v>148.78048780487805</v>
      </c>
      <c r="Q835" t="s">
        <v>8324</v>
      </c>
      <c r="R835" t="s">
        <v>8325</v>
      </c>
      <c r="S835" s="9">
        <f t="shared" ref="S835:S898" si="67">((J835/60)/60)/24+DATE(1970,1,1)+(-6/24)</f>
        <v>41718.628182870372</v>
      </c>
      <c r="T835" s="9">
        <f t="shared" ref="T835:T898" si="68">((I835/60)/60)/24+DATE(1970,1,1)+(-6/24)</f>
        <v>41748.628182870372</v>
      </c>
      <c r="U835">
        <f t="shared" ref="U835:U898" si="69">YEAR(S835)</f>
        <v>2014</v>
      </c>
    </row>
    <row r="836" spans="1:21"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65"/>
        <v>1.3101818181818181</v>
      </c>
      <c r="P836">
        <f t="shared" si="66"/>
        <v>96.08</v>
      </c>
      <c r="Q836" t="s">
        <v>8324</v>
      </c>
      <c r="R836" t="s">
        <v>8325</v>
      </c>
      <c r="S836" s="9">
        <f t="shared" si="67"/>
        <v>41422.572824074072</v>
      </c>
      <c r="T836" s="9">
        <f t="shared" si="68"/>
        <v>41455.915972222225</v>
      </c>
      <c r="U836">
        <f t="shared" si="69"/>
        <v>2013</v>
      </c>
    </row>
    <row r="837" spans="1:21"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65"/>
        <v>1.1725000000000001</v>
      </c>
      <c r="P837">
        <f t="shared" si="66"/>
        <v>58.625</v>
      </c>
      <c r="Q837" t="s">
        <v>8324</v>
      </c>
      <c r="R837" t="s">
        <v>8325</v>
      </c>
      <c r="S837" s="9">
        <f t="shared" si="67"/>
        <v>41005.20784722222</v>
      </c>
      <c r="T837" s="9">
        <f t="shared" si="68"/>
        <v>41047.875</v>
      </c>
      <c r="U837">
        <f t="shared" si="69"/>
        <v>2012</v>
      </c>
    </row>
    <row r="838" spans="1:2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65"/>
        <v>1.009304</v>
      </c>
      <c r="P838">
        <f t="shared" si="66"/>
        <v>109.70695652173914</v>
      </c>
      <c r="Q838" t="s">
        <v>8324</v>
      </c>
      <c r="R838" t="s">
        <v>8325</v>
      </c>
      <c r="S838" s="9">
        <f t="shared" si="67"/>
        <v>41523.806921296295</v>
      </c>
      <c r="T838" s="9">
        <f t="shared" si="68"/>
        <v>41553.806921296295</v>
      </c>
      <c r="U838">
        <f t="shared" si="69"/>
        <v>2013</v>
      </c>
    </row>
    <row r="839" spans="1:21"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65"/>
        <v>1.218</v>
      </c>
      <c r="P839">
        <f t="shared" si="66"/>
        <v>49.112903225806448</v>
      </c>
      <c r="Q839" t="s">
        <v>8324</v>
      </c>
      <c r="R839" t="s">
        <v>8325</v>
      </c>
      <c r="S839" s="9">
        <f t="shared" si="67"/>
        <v>41730.748402777775</v>
      </c>
      <c r="T839" s="9">
        <f t="shared" si="68"/>
        <v>41760.748402777775</v>
      </c>
      <c r="U839">
        <f t="shared" si="69"/>
        <v>2014</v>
      </c>
    </row>
    <row r="840" spans="1:21"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65"/>
        <v>1.454</v>
      </c>
      <c r="P840">
        <f t="shared" si="66"/>
        <v>47.672131147540981</v>
      </c>
      <c r="Q840" t="s">
        <v>8324</v>
      </c>
      <c r="R840" t="s">
        <v>8325</v>
      </c>
      <c r="S840" s="9">
        <f t="shared" si="67"/>
        <v>40895.647974537038</v>
      </c>
      <c r="T840" s="9">
        <f t="shared" si="68"/>
        <v>40925.647974537038</v>
      </c>
      <c r="U840">
        <f t="shared" si="69"/>
        <v>2011</v>
      </c>
    </row>
    <row r="841" spans="1:21"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65"/>
        <v>1.166166</v>
      </c>
      <c r="P841">
        <f t="shared" si="66"/>
        <v>60.737812499999997</v>
      </c>
      <c r="Q841" t="s">
        <v>8324</v>
      </c>
      <c r="R841" t="s">
        <v>8325</v>
      </c>
      <c r="S841" s="9">
        <f t="shared" si="67"/>
        <v>41144.513379629629</v>
      </c>
      <c r="T841" s="9">
        <f t="shared" si="68"/>
        <v>41174.513379629629</v>
      </c>
      <c r="U841">
        <f t="shared" si="69"/>
        <v>2012</v>
      </c>
    </row>
    <row r="842" spans="1:21"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65"/>
        <v>1.2041660000000001</v>
      </c>
      <c r="P842">
        <f t="shared" si="66"/>
        <v>63.37715789473684</v>
      </c>
      <c r="Q842" t="s">
        <v>8324</v>
      </c>
      <c r="R842" t="s">
        <v>8326</v>
      </c>
      <c r="S842" s="9">
        <f t="shared" si="67"/>
        <v>42606.976701388892</v>
      </c>
      <c r="T842" s="9">
        <f t="shared" si="68"/>
        <v>42636.976701388892</v>
      </c>
      <c r="U842">
        <f t="shared" si="69"/>
        <v>2016</v>
      </c>
    </row>
    <row r="843" spans="1:21"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65"/>
        <v>1.0132000000000001</v>
      </c>
      <c r="P843">
        <f t="shared" si="66"/>
        <v>53.893617021276597</v>
      </c>
      <c r="Q843" t="s">
        <v>8324</v>
      </c>
      <c r="R843" t="s">
        <v>8326</v>
      </c>
      <c r="S843" s="9">
        <f t="shared" si="67"/>
        <v>41923.588692129626</v>
      </c>
      <c r="T843" s="9">
        <f t="shared" si="68"/>
        <v>41953.63035879629</v>
      </c>
      <c r="U843">
        <f t="shared" si="69"/>
        <v>2014</v>
      </c>
    </row>
    <row r="844" spans="1:21"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65"/>
        <v>1.0431999999999999</v>
      </c>
      <c r="P844">
        <f t="shared" si="66"/>
        <v>66.871794871794876</v>
      </c>
      <c r="Q844" t="s">
        <v>8324</v>
      </c>
      <c r="R844" t="s">
        <v>8326</v>
      </c>
      <c r="S844" s="9">
        <f t="shared" si="67"/>
        <v>41526.342395833337</v>
      </c>
      <c r="T844" s="9">
        <f t="shared" si="68"/>
        <v>41560.915972222225</v>
      </c>
      <c r="U844">
        <f t="shared" si="69"/>
        <v>2013</v>
      </c>
    </row>
    <row r="845" spans="1:21"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65"/>
        <v>2.6713333333333331</v>
      </c>
      <c r="P845">
        <f t="shared" si="66"/>
        <v>63.102362204724407</v>
      </c>
      <c r="Q845" t="s">
        <v>8324</v>
      </c>
      <c r="R845" t="s">
        <v>8326</v>
      </c>
      <c r="S845" s="9">
        <f t="shared" si="67"/>
        <v>42695.007870370369</v>
      </c>
      <c r="T845" s="9">
        <f t="shared" si="68"/>
        <v>42712.083333333328</v>
      </c>
      <c r="U845">
        <f t="shared" si="69"/>
        <v>2016</v>
      </c>
    </row>
    <row r="846" spans="1:21"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65"/>
        <v>1.9413333333333334</v>
      </c>
      <c r="P846">
        <f t="shared" si="66"/>
        <v>36.628930817610062</v>
      </c>
      <c r="Q846" t="s">
        <v>8324</v>
      </c>
      <c r="R846" t="s">
        <v>8326</v>
      </c>
      <c r="S846" s="9">
        <f t="shared" si="67"/>
        <v>41905.434629629628</v>
      </c>
      <c r="T846" s="9">
        <f t="shared" si="68"/>
        <v>41943.957638888889</v>
      </c>
      <c r="U846">
        <f t="shared" si="69"/>
        <v>2014</v>
      </c>
    </row>
    <row r="847" spans="1:21"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65"/>
        <v>1.203802</v>
      </c>
      <c r="P847">
        <f t="shared" si="66"/>
        <v>34.005706214689269</v>
      </c>
      <c r="Q847" t="s">
        <v>8324</v>
      </c>
      <c r="R847" t="s">
        <v>8326</v>
      </c>
      <c r="S847" s="9">
        <f t="shared" si="67"/>
        <v>42577.955972222218</v>
      </c>
      <c r="T847" s="9">
        <f t="shared" si="68"/>
        <v>42617.915972222225</v>
      </c>
      <c r="U847">
        <f t="shared" si="69"/>
        <v>2016</v>
      </c>
    </row>
    <row r="848" spans="1:21"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65"/>
        <v>1.2200090909090908</v>
      </c>
      <c r="P848">
        <f t="shared" si="66"/>
        <v>28.553404255319148</v>
      </c>
      <c r="Q848" t="s">
        <v>8324</v>
      </c>
      <c r="R848" t="s">
        <v>8326</v>
      </c>
      <c r="S848" s="9">
        <f t="shared" si="67"/>
        <v>41694.141840277778</v>
      </c>
      <c r="T848" s="9">
        <f t="shared" si="68"/>
        <v>41708.333333333336</v>
      </c>
      <c r="U848">
        <f t="shared" si="69"/>
        <v>2014</v>
      </c>
    </row>
    <row r="849" spans="1:21"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65"/>
        <v>1</v>
      </c>
      <c r="P849">
        <f t="shared" si="66"/>
        <v>10</v>
      </c>
      <c r="Q849" t="s">
        <v>8324</v>
      </c>
      <c r="R849" t="s">
        <v>8326</v>
      </c>
      <c r="S849" s="9">
        <f t="shared" si="67"/>
        <v>42165.54833333334</v>
      </c>
      <c r="T849" s="9">
        <f t="shared" si="68"/>
        <v>42195.54833333334</v>
      </c>
      <c r="U849">
        <f t="shared" si="69"/>
        <v>2015</v>
      </c>
    </row>
    <row r="850" spans="1:21"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65"/>
        <v>1</v>
      </c>
      <c r="P850">
        <f t="shared" si="66"/>
        <v>18.75</v>
      </c>
      <c r="Q850" t="s">
        <v>8324</v>
      </c>
      <c r="R850" t="s">
        <v>8326</v>
      </c>
      <c r="S850" s="9">
        <f t="shared" si="67"/>
        <v>42078.542048611111</v>
      </c>
      <c r="T850" s="9">
        <f t="shared" si="68"/>
        <v>42108.542048611111</v>
      </c>
      <c r="U850">
        <f t="shared" si="69"/>
        <v>2015</v>
      </c>
    </row>
    <row r="851" spans="1:21"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65"/>
        <v>1.1990000000000001</v>
      </c>
      <c r="P851">
        <f t="shared" si="66"/>
        <v>41.704347826086959</v>
      </c>
      <c r="Q851" t="s">
        <v>8324</v>
      </c>
      <c r="R851" t="s">
        <v>8326</v>
      </c>
      <c r="S851" s="9">
        <f t="shared" si="67"/>
        <v>42050.898888888885</v>
      </c>
      <c r="T851" s="9">
        <f t="shared" si="68"/>
        <v>42078.857222222221</v>
      </c>
      <c r="U851">
        <f t="shared" si="69"/>
        <v>2015</v>
      </c>
    </row>
    <row r="852" spans="1:21"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65"/>
        <v>1.55175</v>
      </c>
      <c r="P852">
        <f t="shared" si="66"/>
        <v>46.669172932330824</v>
      </c>
      <c r="Q852" t="s">
        <v>8324</v>
      </c>
      <c r="R852" t="s">
        <v>8326</v>
      </c>
      <c r="S852" s="9">
        <f t="shared" si="67"/>
        <v>42452.577743055561</v>
      </c>
      <c r="T852" s="9">
        <f t="shared" si="68"/>
        <v>42484.957638888889</v>
      </c>
      <c r="U852">
        <f t="shared" si="69"/>
        <v>2016</v>
      </c>
    </row>
    <row r="853" spans="1:21"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65"/>
        <v>1.3045</v>
      </c>
      <c r="P853">
        <f t="shared" si="66"/>
        <v>37.271428571428572</v>
      </c>
      <c r="Q853" t="s">
        <v>8324</v>
      </c>
      <c r="R853" t="s">
        <v>8326</v>
      </c>
      <c r="S853" s="9">
        <f t="shared" si="67"/>
        <v>42522.630243055552</v>
      </c>
      <c r="T853" s="9">
        <f t="shared" si="68"/>
        <v>42582.572916666672</v>
      </c>
      <c r="U853">
        <f t="shared" si="69"/>
        <v>2016</v>
      </c>
    </row>
    <row r="854" spans="1:21"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65"/>
        <v>1.0497142857142858</v>
      </c>
      <c r="P854">
        <f t="shared" si="66"/>
        <v>59.258064516129032</v>
      </c>
      <c r="Q854" t="s">
        <v>8324</v>
      </c>
      <c r="R854" t="s">
        <v>8326</v>
      </c>
      <c r="S854" s="9">
        <f t="shared" si="67"/>
        <v>42656.555497685185</v>
      </c>
      <c r="T854" s="9">
        <f t="shared" si="68"/>
        <v>42667.625</v>
      </c>
      <c r="U854">
        <f t="shared" si="69"/>
        <v>2016</v>
      </c>
    </row>
    <row r="855" spans="1:21"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65"/>
        <v>1</v>
      </c>
      <c r="P855">
        <f t="shared" si="66"/>
        <v>30</v>
      </c>
      <c r="Q855" t="s">
        <v>8324</v>
      </c>
      <c r="R855" t="s">
        <v>8326</v>
      </c>
      <c r="S855" s="9">
        <f t="shared" si="67"/>
        <v>42021.582280092596</v>
      </c>
      <c r="T855" s="9">
        <f t="shared" si="68"/>
        <v>42051.582280092596</v>
      </c>
      <c r="U855">
        <f t="shared" si="69"/>
        <v>2015</v>
      </c>
    </row>
    <row r="856" spans="1:21"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65"/>
        <v>1.1822050359712231</v>
      </c>
      <c r="P856">
        <f t="shared" si="66"/>
        <v>65.8623246492986</v>
      </c>
      <c r="Q856" t="s">
        <v>8324</v>
      </c>
      <c r="R856" t="s">
        <v>8326</v>
      </c>
      <c r="S856" s="9">
        <f t="shared" si="67"/>
        <v>42701.962337962963</v>
      </c>
      <c r="T856" s="9">
        <f t="shared" si="68"/>
        <v>42731.962337962963</v>
      </c>
      <c r="U856">
        <f t="shared" si="69"/>
        <v>2016</v>
      </c>
    </row>
    <row r="857" spans="1:21"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65"/>
        <v>1.0344827586206897</v>
      </c>
      <c r="P857">
        <f t="shared" si="66"/>
        <v>31.914893617021278</v>
      </c>
      <c r="Q857" t="s">
        <v>8324</v>
      </c>
      <c r="R857" t="s">
        <v>8326</v>
      </c>
      <c r="S857" s="9">
        <f t="shared" si="67"/>
        <v>42544.875196759262</v>
      </c>
      <c r="T857" s="9">
        <f t="shared" si="68"/>
        <v>42574.875196759262</v>
      </c>
      <c r="U857">
        <f t="shared" si="69"/>
        <v>2016</v>
      </c>
    </row>
    <row r="858" spans="1:21"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65"/>
        <v>2.1800000000000002</v>
      </c>
      <c r="P858">
        <f t="shared" si="66"/>
        <v>19.464285714285715</v>
      </c>
      <c r="Q858" t="s">
        <v>8324</v>
      </c>
      <c r="R858" t="s">
        <v>8326</v>
      </c>
      <c r="S858" s="9">
        <f t="shared" si="67"/>
        <v>42609.061990740738</v>
      </c>
      <c r="T858" s="9">
        <f t="shared" si="68"/>
        <v>42668.541666666672</v>
      </c>
      <c r="U858">
        <f t="shared" si="69"/>
        <v>2016</v>
      </c>
    </row>
    <row r="859" spans="1:21"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65"/>
        <v>1</v>
      </c>
      <c r="P859">
        <f t="shared" si="66"/>
        <v>50</v>
      </c>
      <c r="Q859" t="s">
        <v>8324</v>
      </c>
      <c r="R859" t="s">
        <v>8326</v>
      </c>
      <c r="S859" s="9">
        <f t="shared" si="67"/>
        <v>42291.331377314811</v>
      </c>
      <c r="T859" s="9">
        <f t="shared" si="68"/>
        <v>42333.373043981483</v>
      </c>
      <c r="U859">
        <f t="shared" si="69"/>
        <v>2015</v>
      </c>
    </row>
    <row r="860" spans="1:21"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65"/>
        <v>1.4400583333333332</v>
      </c>
      <c r="P860">
        <f t="shared" si="66"/>
        <v>22.737763157894737</v>
      </c>
      <c r="Q860" t="s">
        <v>8324</v>
      </c>
      <c r="R860" t="s">
        <v>8326</v>
      </c>
      <c r="S860" s="9">
        <f t="shared" si="67"/>
        <v>42079.495578703703</v>
      </c>
      <c r="T860" s="9">
        <f t="shared" si="68"/>
        <v>42109.707638888889</v>
      </c>
      <c r="U860">
        <f t="shared" si="69"/>
        <v>2015</v>
      </c>
    </row>
    <row r="861" spans="1:21"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65"/>
        <v>1.0467500000000001</v>
      </c>
      <c r="P861">
        <f t="shared" si="66"/>
        <v>42.724489795918366</v>
      </c>
      <c r="Q861" t="s">
        <v>8324</v>
      </c>
      <c r="R861" t="s">
        <v>8326</v>
      </c>
      <c r="S861" s="9">
        <f t="shared" si="67"/>
        <v>42128.570231481484</v>
      </c>
      <c r="T861" s="9">
        <f t="shared" si="68"/>
        <v>42158.75</v>
      </c>
      <c r="U861">
        <f t="shared" si="69"/>
        <v>2015</v>
      </c>
    </row>
    <row r="862" spans="1:21"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65"/>
        <v>0.18142857142857144</v>
      </c>
      <c r="P862">
        <f t="shared" si="66"/>
        <v>52.916666666666664</v>
      </c>
      <c r="Q862" t="s">
        <v>8324</v>
      </c>
      <c r="R862" t="s">
        <v>8327</v>
      </c>
      <c r="S862" s="9">
        <f t="shared" si="67"/>
        <v>41570.232789351852</v>
      </c>
      <c r="T862" s="9">
        <f t="shared" si="68"/>
        <v>41600.274456018517</v>
      </c>
      <c r="U862">
        <f t="shared" si="69"/>
        <v>2013</v>
      </c>
    </row>
    <row r="863" spans="1:21"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65"/>
        <v>2.2444444444444444E-2</v>
      </c>
      <c r="P863">
        <f t="shared" si="66"/>
        <v>50.5</v>
      </c>
      <c r="Q863" t="s">
        <v>8324</v>
      </c>
      <c r="R863" t="s">
        <v>8327</v>
      </c>
      <c r="S863" s="9">
        <f t="shared" si="67"/>
        <v>42599.715324074074</v>
      </c>
      <c r="T863" s="9">
        <f t="shared" si="68"/>
        <v>42629.715324074074</v>
      </c>
      <c r="U863">
        <f t="shared" si="69"/>
        <v>2016</v>
      </c>
    </row>
    <row r="864" spans="1:21"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65"/>
        <v>3.3999999999999998E-3</v>
      </c>
      <c r="P864">
        <f t="shared" si="66"/>
        <v>42.5</v>
      </c>
      <c r="Q864" t="s">
        <v>8324</v>
      </c>
      <c r="R864" t="s">
        <v>8327</v>
      </c>
      <c r="S864" s="9">
        <f t="shared" si="67"/>
        <v>41559.3049537037</v>
      </c>
      <c r="T864" s="9">
        <f t="shared" si="68"/>
        <v>41589.346620370372</v>
      </c>
      <c r="U864">
        <f t="shared" si="69"/>
        <v>2013</v>
      </c>
    </row>
    <row r="865" spans="1:21"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65"/>
        <v>4.4999999999999998E-2</v>
      </c>
      <c r="P865">
        <f t="shared" si="66"/>
        <v>18</v>
      </c>
      <c r="Q865" t="s">
        <v>8324</v>
      </c>
      <c r="R865" t="s">
        <v>8327</v>
      </c>
      <c r="S865" s="9">
        <f t="shared" si="67"/>
        <v>40920.867662037039</v>
      </c>
      <c r="T865" s="9">
        <f t="shared" si="68"/>
        <v>40950.867662037039</v>
      </c>
      <c r="U865">
        <f t="shared" si="69"/>
        <v>2012</v>
      </c>
    </row>
    <row r="866" spans="1:21"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65"/>
        <v>0.41538461538461541</v>
      </c>
      <c r="P866">
        <f t="shared" si="66"/>
        <v>34.177215189873415</v>
      </c>
      <c r="Q866" t="s">
        <v>8324</v>
      </c>
      <c r="R866" t="s">
        <v>8327</v>
      </c>
      <c r="S866" s="9">
        <f t="shared" si="67"/>
        <v>41540.856921296298</v>
      </c>
      <c r="T866" s="9">
        <f t="shared" si="68"/>
        <v>41563.165972222225</v>
      </c>
      <c r="U866">
        <f t="shared" si="69"/>
        <v>2013</v>
      </c>
    </row>
    <row r="867" spans="1:21"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65"/>
        <v>2.0454545454545454E-2</v>
      </c>
      <c r="P867">
        <f t="shared" si="66"/>
        <v>22.5</v>
      </c>
      <c r="Q867" t="s">
        <v>8324</v>
      </c>
      <c r="R867" t="s">
        <v>8327</v>
      </c>
      <c r="S867" s="9">
        <f t="shared" si="67"/>
        <v>41230.52311342593</v>
      </c>
      <c r="T867" s="9">
        <f t="shared" si="68"/>
        <v>41290.52311342593</v>
      </c>
      <c r="U867">
        <f t="shared" si="69"/>
        <v>2012</v>
      </c>
    </row>
    <row r="868" spans="1:21"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65"/>
        <v>0.18285714285714286</v>
      </c>
      <c r="P868">
        <f t="shared" si="66"/>
        <v>58.18181818181818</v>
      </c>
      <c r="Q868" t="s">
        <v>8324</v>
      </c>
      <c r="R868" t="s">
        <v>8327</v>
      </c>
      <c r="S868" s="9">
        <f t="shared" si="67"/>
        <v>42025.387939814813</v>
      </c>
      <c r="T868" s="9">
        <f t="shared" si="68"/>
        <v>42063.381944444445</v>
      </c>
      <c r="U868">
        <f t="shared" si="69"/>
        <v>2015</v>
      </c>
    </row>
    <row r="869" spans="1:21"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65"/>
        <v>0.2402</v>
      </c>
      <c r="P869">
        <f t="shared" si="66"/>
        <v>109.18181818181819</v>
      </c>
      <c r="Q869" t="s">
        <v>8324</v>
      </c>
      <c r="R869" t="s">
        <v>8327</v>
      </c>
      <c r="S869" s="9">
        <f t="shared" si="67"/>
        <v>40087.855393518519</v>
      </c>
      <c r="T869" s="9">
        <f t="shared" si="68"/>
        <v>40147.957638888889</v>
      </c>
      <c r="U869">
        <f t="shared" si="69"/>
        <v>2009</v>
      </c>
    </row>
    <row r="870" spans="1:21"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65"/>
        <v>1.1111111111111111E-3</v>
      </c>
      <c r="P870">
        <f t="shared" si="66"/>
        <v>50</v>
      </c>
      <c r="Q870" t="s">
        <v>8324</v>
      </c>
      <c r="R870" t="s">
        <v>8327</v>
      </c>
      <c r="S870" s="9">
        <f t="shared" si="67"/>
        <v>41615.777754629627</v>
      </c>
      <c r="T870" s="9">
        <f t="shared" si="68"/>
        <v>41645.777754629627</v>
      </c>
      <c r="U870">
        <f t="shared" si="69"/>
        <v>2013</v>
      </c>
    </row>
    <row r="871" spans="1:21"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65"/>
        <v>0.11818181818181818</v>
      </c>
      <c r="P871">
        <f t="shared" si="66"/>
        <v>346.66666666666669</v>
      </c>
      <c r="Q871" t="s">
        <v>8324</v>
      </c>
      <c r="R871" t="s">
        <v>8327</v>
      </c>
      <c r="S871" s="9">
        <f t="shared" si="67"/>
        <v>41342.595567129632</v>
      </c>
      <c r="T871" s="9">
        <f t="shared" si="68"/>
        <v>41372.553900462961</v>
      </c>
      <c r="U871">
        <f t="shared" si="69"/>
        <v>2013</v>
      </c>
    </row>
    <row r="872" spans="1:21"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65"/>
        <v>3.0999999999999999E-3</v>
      </c>
      <c r="P872">
        <f t="shared" si="66"/>
        <v>12.4</v>
      </c>
      <c r="Q872" t="s">
        <v>8324</v>
      </c>
      <c r="R872" t="s">
        <v>8327</v>
      </c>
      <c r="S872" s="9">
        <f t="shared" si="67"/>
        <v>41487.772256944445</v>
      </c>
      <c r="T872" s="9">
        <f t="shared" si="68"/>
        <v>41517.772256944445</v>
      </c>
      <c r="U872">
        <f t="shared" si="69"/>
        <v>2013</v>
      </c>
    </row>
    <row r="873" spans="1:21"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65"/>
        <v>5.4166666666666669E-2</v>
      </c>
      <c r="P873">
        <f t="shared" si="66"/>
        <v>27.083333333333332</v>
      </c>
      <c r="Q873" t="s">
        <v>8324</v>
      </c>
      <c r="R873" t="s">
        <v>8327</v>
      </c>
      <c r="S873" s="9">
        <f t="shared" si="67"/>
        <v>41577.311284722222</v>
      </c>
      <c r="T873" s="9">
        <f t="shared" si="68"/>
        <v>41607.352951388886</v>
      </c>
      <c r="U873">
        <f t="shared" si="69"/>
        <v>2013</v>
      </c>
    </row>
    <row r="874" spans="1:21"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65"/>
        <v>8.1250000000000003E-3</v>
      </c>
      <c r="P874">
        <f t="shared" si="66"/>
        <v>32.5</v>
      </c>
      <c r="Q874" t="s">
        <v>8324</v>
      </c>
      <c r="R874" t="s">
        <v>8327</v>
      </c>
      <c r="S874" s="9">
        <f t="shared" si="67"/>
        <v>40567.575543981482</v>
      </c>
      <c r="T874" s="9">
        <f t="shared" si="68"/>
        <v>40612.575543981482</v>
      </c>
      <c r="U874">
        <f t="shared" si="69"/>
        <v>2011</v>
      </c>
    </row>
    <row r="875" spans="1:21"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65"/>
        <v>1.2857142857142857E-2</v>
      </c>
      <c r="P875">
        <f t="shared" si="66"/>
        <v>9</v>
      </c>
      <c r="Q875" t="s">
        <v>8324</v>
      </c>
      <c r="R875" t="s">
        <v>8327</v>
      </c>
      <c r="S875" s="9">
        <f t="shared" si="67"/>
        <v>41183.917129629634</v>
      </c>
      <c r="T875" s="9">
        <f t="shared" si="68"/>
        <v>41223.958796296298</v>
      </c>
      <c r="U875">
        <f t="shared" si="69"/>
        <v>2012</v>
      </c>
    </row>
    <row r="876" spans="1:21"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65"/>
        <v>0.24333333333333335</v>
      </c>
      <c r="P876">
        <f t="shared" si="66"/>
        <v>34.761904761904759</v>
      </c>
      <c r="Q876" t="s">
        <v>8324</v>
      </c>
      <c r="R876" t="s">
        <v>8327</v>
      </c>
      <c r="S876" s="9">
        <f t="shared" si="67"/>
        <v>41368.333726851852</v>
      </c>
      <c r="T876" s="9">
        <f t="shared" si="68"/>
        <v>41398.333726851852</v>
      </c>
      <c r="U876">
        <f t="shared" si="69"/>
        <v>2013</v>
      </c>
    </row>
    <row r="877" spans="1:21"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65"/>
        <v>0</v>
      </c>
      <c r="P877" t="e">
        <f t="shared" si="66"/>
        <v>#DIV/0!</v>
      </c>
      <c r="Q877" t="s">
        <v>8324</v>
      </c>
      <c r="R877" t="s">
        <v>8327</v>
      </c>
      <c r="S877" s="9">
        <f t="shared" si="67"/>
        <v>42248.473738425921</v>
      </c>
      <c r="T877" s="9">
        <f t="shared" si="68"/>
        <v>42268.473738425921</v>
      </c>
      <c r="U877">
        <f t="shared" si="69"/>
        <v>2015</v>
      </c>
    </row>
    <row r="878" spans="1:21"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65"/>
        <v>0.40799492385786801</v>
      </c>
      <c r="P878">
        <f t="shared" si="66"/>
        <v>28.577777777777779</v>
      </c>
      <c r="Q878" t="s">
        <v>8324</v>
      </c>
      <c r="R878" t="s">
        <v>8327</v>
      </c>
      <c r="S878" s="9">
        <f t="shared" si="67"/>
        <v>41276.246840277774</v>
      </c>
      <c r="T878" s="9">
        <f t="shared" si="68"/>
        <v>41309.246840277774</v>
      </c>
      <c r="U878">
        <f t="shared" si="69"/>
        <v>2013</v>
      </c>
    </row>
    <row r="879" spans="1:21"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65"/>
        <v>0.67549999999999999</v>
      </c>
      <c r="P879">
        <f t="shared" si="66"/>
        <v>46.586206896551722</v>
      </c>
      <c r="Q879" t="s">
        <v>8324</v>
      </c>
      <c r="R879" t="s">
        <v>8327</v>
      </c>
      <c r="S879" s="9">
        <f t="shared" si="67"/>
        <v>41597.538888888892</v>
      </c>
      <c r="T879" s="9">
        <f t="shared" si="68"/>
        <v>41627.538888888892</v>
      </c>
      <c r="U879">
        <f t="shared" si="69"/>
        <v>2013</v>
      </c>
    </row>
    <row r="880" spans="1:21"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65"/>
        <v>1.2999999999999999E-2</v>
      </c>
      <c r="P880">
        <f t="shared" si="66"/>
        <v>32.5</v>
      </c>
      <c r="Q880" t="s">
        <v>8324</v>
      </c>
      <c r="R880" t="s">
        <v>8327</v>
      </c>
      <c r="S880" s="9">
        <f t="shared" si="67"/>
        <v>40504.982916666668</v>
      </c>
      <c r="T880" s="9">
        <f t="shared" si="68"/>
        <v>40534.982916666668</v>
      </c>
      <c r="U880">
        <f t="shared" si="69"/>
        <v>2010</v>
      </c>
    </row>
    <row r="881" spans="1:21"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65"/>
        <v>0.30666666666666664</v>
      </c>
      <c r="P881">
        <f t="shared" si="66"/>
        <v>21.466666666666665</v>
      </c>
      <c r="Q881" t="s">
        <v>8324</v>
      </c>
      <c r="R881" t="s">
        <v>8327</v>
      </c>
      <c r="S881" s="9">
        <f t="shared" si="67"/>
        <v>41037.579918981479</v>
      </c>
      <c r="T881" s="9">
        <f t="shared" si="68"/>
        <v>41058.579918981479</v>
      </c>
      <c r="U881">
        <f t="shared" si="69"/>
        <v>2012</v>
      </c>
    </row>
    <row r="882" spans="1:21"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65"/>
        <v>2.9894179894179893E-2</v>
      </c>
      <c r="P882">
        <f t="shared" si="66"/>
        <v>14.125</v>
      </c>
      <c r="Q882" t="s">
        <v>8324</v>
      </c>
      <c r="R882" t="s">
        <v>8328</v>
      </c>
      <c r="S882" s="9">
        <f t="shared" si="67"/>
        <v>41179.07104166667</v>
      </c>
      <c r="T882" s="9">
        <f t="shared" si="68"/>
        <v>41212.07104166667</v>
      </c>
      <c r="U882">
        <f t="shared" si="69"/>
        <v>2012</v>
      </c>
    </row>
    <row r="883" spans="1:21"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65"/>
        <v>8.0000000000000002E-3</v>
      </c>
      <c r="P883">
        <f t="shared" si="66"/>
        <v>30</v>
      </c>
      <c r="Q883" t="s">
        <v>8324</v>
      </c>
      <c r="R883" t="s">
        <v>8328</v>
      </c>
      <c r="S883" s="9">
        <f t="shared" si="67"/>
        <v>40877.00099537037</v>
      </c>
      <c r="T883" s="9">
        <f t="shared" si="68"/>
        <v>40922.00099537037</v>
      </c>
      <c r="U883">
        <f t="shared" si="69"/>
        <v>2011</v>
      </c>
    </row>
    <row r="884" spans="1:21"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65"/>
        <v>0.20133333333333334</v>
      </c>
      <c r="P884">
        <f t="shared" si="66"/>
        <v>21.571428571428573</v>
      </c>
      <c r="Q884" t="s">
        <v>8324</v>
      </c>
      <c r="R884" t="s">
        <v>8328</v>
      </c>
      <c r="S884" s="9">
        <f t="shared" si="67"/>
        <v>40759.610532407409</v>
      </c>
      <c r="T884" s="9">
        <f t="shared" si="68"/>
        <v>40792.610532407409</v>
      </c>
      <c r="U884">
        <f t="shared" si="69"/>
        <v>2011</v>
      </c>
    </row>
    <row r="885" spans="1:21"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65"/>
        <v>0.4002</v>
      </c>
      <c r="P885">
        <f t="shared" si="66"/>
        <v>83.375</v>
      </c>
      <c r="Q885" t="s">
        <v>8324</v>
      </c>
      <c r="R885" t="s">
        <v>8328</v>
      </c>
      <c r="S885" s="9">
        <f t="shared" si="67"/>
        <v>42371.685590277775</v>
      </c>
      <c r="T885" s="9">
        <f t="shared" si="68"/>
        <v>42431.685590277775</v>
      </c>
      <c r="U885">
        <f t="shared" si="69"/>
        <v>2016</v>
      </c>
    </row>
    <row r="886" spans="1:21"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65"/>
        <v>0.01</v>
      </c>
      <c r="P886">
        <f t="shared" si="66"/>
        <v>10</v>
      </c>
      <c r="Q886" t="s">
        <v>8324</v>
      </c>
      <c r="R886" t="s">
        <v>8328</v>
      </c>
      <c r="S886" s="9">
        <f t="shared" si="67"/>
        <v>40981.552615740737</v>
      </c>
      <c r="T886" s="9">
        <f t="shared" si="68"/>
        <v>41040.854861111111</v>
      </c>
      <c r="U886">
        <f t="shared" si="69"/>
        <v>2012</v>
      </c>
    </row>
    <row r="887" spans="1:21"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65"/>
        <v>0.75</v>
      </c>
      <c r="P887">
        <f t="shared" si="66"/>
        <v>35.714285714285715</v>
      </c>
      <c r="Q887" t="s">
        <v>8324</v>
      </c>
      <c r="R887" t="s">
        <v>8328</v>
      </c>
      <c r="S887" s="9">
        <f t="shared" si="67"/>
        <v>42713.691099537042</v>
      </c>
      <c r="T887" s="9">
        <f t="shared" si="68"/>
        <v>42734.691099537042</v>
      </c>
      <c r="U887">
        <f t="shared" si="69"/>
        <v>2016</v>
      </c>
    </row>
    <row r="888" spans="1:21"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65"/>
        <v>0.41</v>
      </c>
      <c r="P888">
        <f t="shared" si="66"/>
        <v>29.285714285714285</v>
      </c>
      <c r="Q888" t="s">
        <v>8324</v>
      </c>
      <c r="R888" t="s">
        <v>8328</v>
      </c>
      <c r="S888" s="9">
        <f t="shared" si="67"/>
        <v>42603.620520833334</v>
      </c>
      <c r="T888" s="9">
        <f t="shared" si="68"/>
        <v>42628.620520833334</v>
      </c>
      <c r="U888">
        <f t="shared" si="69"/>
        <v>2016</v>
      </c>
    </row>
    <row r="889" spans="1:21"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65"/>
        <v>0</v>
      </c>
      <c r="P889" t="e">
        <f t="shared" si="66"/>
        <v>#DIV/0!</v>
      </c>
      <c r="Q889" t="s">
        <v>8324</v>
      </c>
      <c r="R889" t="s">
        <v>8328</v>
      </c>
      <c r="S889" s="9">
        <f t="shared" si="67"/>
        <v>41026.708969907406</v>
      </c>
      <c r="T889" s="9">
        <f t="shared" si="68"/>
        <v>41056.708969907406</v>
      </c>
      <c r="U889">
        <f t="shared" si="69"/>
        <v>2012</v>
      </c>
    </row>
    <row r="890" spans="1:21"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65"/>
        <v>7.1999999999999995E-2</v>
      </c>
      <c r="P890">
        <f t="shared" si="66"/>
        <v>18</v>
      </c>
      <c r="Q890" t="s">
        <v>8324</v>
      </c>
      <c r="R890" t="s">
        <v>8328</v>
      </c>
      <c r="S890" s="9">
        <f t="shared" si="67"/>
        <v>40751.503298611111</v>
      </c>
      <c r="T890" s="9">
        <f t="shared" si="68"/>
        <v>40787</v>
      </c>
      <c r="U890">
        <f t="shared" si="69"/>
        <v>2011</v>
      </c>
    </row>
    <row r="891" spans="1:21"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65"/>
        <v>9.4412800000000005E-2</v>
      </c>
      <c r="P891">
        <f t="shared" si="66"/>
        <v>73.760000000000005</v>
      </c>
      <c r="Q891" t="s">
        <v>8324</v>
      </c>
      <c r="R891" t="s">
        <v>8328</v>
      </c>
      <c r="S891" s="9">
        <f t="shared" si="67"/>
        <v>41887.534062500003</v>
      </c>
      <c r="T891" s="9">
        <f t="shared" si="68"/>
        <v>41917.534062500003</v>
      </c>
      <c r="U891">
        <f t="shared" si="69"/>
        <v>2014</v>
      </c>
    </row>
    <row r="892" spans="1:21"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65"/>
        <v>4.1666666666666664E-2</v>
      </c>
      <c r="P892">
        <f t="shared" si="66"/>
        <v>31.25</v>
      </c>
      <c r="Q892" t="s">
        <v>8324</v>
      </c>
      <c r="R892" t="s">
        <v>8328</v>
      </c>
      <c r="S892" s="9">
        <f t="shared" si="67"/>
        <v>41569.448831018519</v>
      </c>
      <c r="T892" s="9">
        <f t="shared" si="68"/>
        <v>41599.490497685183</v>
      </c>
      <c r="U892">
        <f t="shared" si="69"/>
        <v>2013</v>
      </c>
    </row>
    <row r="893" spans="1:21"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65"/>
        <v>3.2500000000000001E-2</v>
      </c>
      <c r="P893">
        <f t="shared" si="66"/>
        <v>28.888888888888889</v>
      </c>
      <c r="Q893" t="s">
        <v>8324</v>
      </c>
      <c r="R893" t="s">
        <v>8328</v>
      </c>
      <c r="S893" s="9">
        <f t="shared" si="67"/>
        <v>41841.781597222223</v>
      </c>
      <c r="T893" s="9">
        <f t="shared" si="68"/>
        <v>41871.781597222223</v>
      </c>
      <c r="U893">
        <f t="shared" si="69"/>
        <v>2014</v>
      </c>
    </row>
    <row r="894" spans="1:21"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65"/>
        <v>0.40749999999999997</v>
      </c>
      <c r="P894">
        <f t="shared" si="66"/>
        <v>143.8235294117647</v>
      </c>
      <c r="Q894" t="s">
        <v>8324</v>
      </c>
      <c r="R894" t="s">
        <v>8328</v>
      </c>
      <c r="S894" s="9">
        <f t="shared" si="67"/>
        <v>40303.95003472222</v>
      </c>
      <c r="T894" s="9">
        <f t="shared" si="68"/>
        <v>40390.916666666664</v>
      </c>
      <c r="U894">
        <f t="shared" si="69"/>
        <v>2010</v>
      </c>
    </row>
    <row r="895" spans="1:21"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65"/>
        <v>0.1</v>
      </c>
      <c r="P895">
        <f t="shared" si="66"/>
        <v>40</v>
      </c>
      <c r="Q895" t="s">
        <v>8324</v>
      </c>
      <c r="R895" t="s">
        <v>8328</v>
      </c>
      <c r="S895" s="9">
        <f t="shared" si="67"/>
        <v>42065.647719907407</v>
      </c>
      <c r="T895" s="9">
        <f t="shared" si="68"/>
        <v>42095.606053240743</v>
      </c>
      <c r="U895">
        <f t="shared" si="69"/>
        <v>2015</v>
      </c>
    </row>
    <row r="896" spans="1:21"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65"/>
        <v>0.39169999999999999</v>
      </c>
      <c r="P896">
        <f t="shared" si="66"/>
        <v>147.81132075471697</v>
      </c>
      <c r="Q896" t="s">
        <v>8324</v>
      </c>
      <c r="R896" t="s">
        <v>8328</v>
      </c>
      <c r="S896" s="9">
        <f t="shared" si="67"/>
        <v>42496.731597222228</v>
      </c>
      <c r="T896" s="9">
        <f t="shared" si="68"/>
        <v>42526.731597222228</v>
      </c>
      <c r="U896">
        <f t="shared" si="69"/>
        <v>2016</v>
      </c>
    </row>
    <row r="897" spans="1:21"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65"/>
        <v>2.4375000000000001E-2</v>
      </c>
      <c r="P897">
        <f t="shared" si="66"/>
        <v>27.857142857142858</v>
      </c>
      <c r="Q897" t="s">
        <v>8324</v>
      </c>
      <c r="R897" t="s">
        <v>8328</v>
      </c>
      <c r="S897" s="9">
        <f t="shared" si="67"/>
        <v>40430.877650462964</v>
      </c>
      <c r="T897" s="9">
        <f t="shared" si="68"/>
        <v>40475.877650462964</v>
      </c>
      <c r="U897">
        <f t="shared" si="69"/>
        <v>2010</v>
      </c>
    </row>
    <row r="898" spans="1:21"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si="65"/>
        <v>0.4</v>
      </c>
      <c r="P898">
        <f t="shared" si="66"/>
        <v>44.444444444444443</v>
      </c>
      <c r="Q898" t="s">
        <v>8324</v>
      </c>
      <c r="R898" t="s">
        <v>8328</v>
      </c>
      <c r="S898" s="9">
        <f t="shared" si="67"/>
        <v>42218.622986111113</v>
      </c>
      <c r="T898" s="9">
        <f t="shared" si="68"/>
        <v>42243.916666666672</v>
      </c>
      <c r="U898">
        <f t="shared" si="69"/>
        <v>2015</v>
      </c>
    </row>
    <row r="899" spans="1:21"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ref="O899:O962" si="70">E899/D899</f>
        <v>0</v>
      </c>
      <c r="P899" t="e">
        <f t="shared" ref="P899:P962" si="71">E899/L899</f>
        <v>#DIV/0!</v>
      </c>
      <c r="Q899" t="s">
        <v>8324</v>
      </c>
      <c r="R899" t="s">
        <v>8328</v>
      </c>
      <c r="S899" s="9">
        <f t="shared" ref="S899:S962" si="72">((J899/60)/60)/24+DATE(1970,1,1)+(-6/24)</f>
        <v>41211.438750000001</v>
      </c>
      <c r="T899" s="9">
        <f t="shared" ref="T899:T962" si="73">((I899/60)/60)/24+DATE(1970,1,1)+(-6/24)</f>
        <v>41241.480416666665</v>
      </c>
      <c r="U899">
        <f t="shared" ref="U899:U962" si="74">YEAR(S899)</f>
        <v>2012</v>
      </c>
    </row>
    <row r="900" spans="1:21"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70"/>
        <v>2.8000000000000001E-2</v>
      </c>
      <c r="P900">
        <f t="shared" si="71"/>
        <v>35</v>
      </c>
      <c r="Q900" t="s">
        <v>8324</v>
      </c>
      <c r="R900" t="s">
        <v>8328</v>
      </c>
      <c r="S900" s="9">
        <f t="shared" si="72"/>
        <v>40878.508217592593</v>
      </c>
      <c r="T900" s="9">
        <f t="shared" si="73"/>
        <v>40923.508217592593</v>
      </c>
      <c r="U900">
        <f t="shared" si="74"/>
        <v>2011</v>
      </c>
    </row>
    <row r="901" spans="1:21"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70"/>
        <v>0.37333333333333335</v>
      </c>
      <c r="P901">
        <f t="shared" si="71"/>
        <v>35</v>
      </c>
      <c r="Q901" t="s">
        <v>8324</v>
      </c>
      <c r="R901" t="s">
        <v>8328</v>
      </c>
      <c r="S901" s="9">
        <f t="shared" si="72"/>
        <v>40645.849097222221</v>
      </c>
      <c r="T901" s="9">
        <f t="shared" si="73"/>
        <v>40690.849097222221</v>
      </c>
      <c r="U901">
        <f t="shared" si="74"/>
        <v>2011</v>
      </c>
    </row>
    <row r="902" spans="1:21"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70"/>
        <v>4.1999999999999997E-3</v>
      </c>
      <c r="P902">
        <f t="shared" si="71"/>
        <v>10.5</v>
      </c>
      <c r="Q902" t="s">
        <v>8324</v>
      </c>
      <c r="R902" t="s">
        <v>8327</v>
      </c>
      <c r="S902" s="9">
        <f t="shared" si="72"/>
        <v>42429.59956018519</v>
      </c>
      <c r="T902" s="9">
        <f t="shared" si="73"/>
        <v>42459.557893518519</v>
      </c>
      <c r="U902">
        <f t="shared" si="74"/>
        <v>2016</v>
      </c>
    </row>
    <row r="903" spans="1:21"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70"/>
        <v>0</v>
      </c>
      <c r="P903" t="e">
        <f t="shared" si="71"/>
        <v>#DIV/0!</v>
      </c>
      <c r="Q903" t="s">
        <v>8324</v>
      </c>
      <c r="R903" t="s">
        <v>8327</v>
      </c>
      <c r="S903" s="9">
        <f t="shared" si="72"/>
        <v>40291.56150462963</v>
      </c>
      <c r="T903" s="9">
        <f t="shared" si="73"/>
        <v>40337.549305555556</v>
      </c>
      <c r="U903">
        <f t="shared" si="74"/>
        <v>2010</v>
      </c>
    </row>
    <row r="904" spans="1:21"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70"/>
        <v>3.0000000000000001E-3</v>
      </c>
      <c r="P904">
        <f t="shared" si="71"/>
        <v>30</v>
      </c>
      <c r="Q904" t="s">
        <v>8324</v>
      </c>
      <c r="R904" t="s">
        <v>8327</v>
      </c>
      <c r="S904" s="9">
        <f t="shared" si="72"/>
        <v>41829.715532407405</v>
      </c>
      <c r="T904" s="9">
        <f t="shared" si="73"/>
        <v>41881.395833333336</v>
      </c>
      <c r="U904">
        <f t="shared" si="74"/>
        <v>2014</v>
      </c>
    </row>
    <row r="905" spans="1:21"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70"/>
        <v>3.2000000000000001E-2</v>
      </c>
      <c r="P905">
        <f t="shared" si="71"/>
        <v>40</v>
      </c>
      <c r="Q905" t="s">
        <v>8324</v>
      </c>
      <c r="R905" t="s">
        <v>8327</v>
      </c>
      <c r="S905" s="9">
        <f t="shared" si="72"/>
        <v>41149.546064814815</v>
      </c>
      <c r="T905" s="9">
        <f t="shared" si="73"/>
        <v>41174.850694444445</v>
      </c>
      <c r="U905">
        <f t="shared" si="74"/>
        <v>2012</v>
      </c>
    </row>
    <row r="906" spans="1:21"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70"/>
        <v>3.0200000000000001E-3</v>
      </c>
      <c r="P906">
        <f t="shared" si="71"/>
        <v>50.333333333333336</v>
      </c>
      <c r="Q906" t="s">
        <v>8324</v>
      </c>
      <c r="R906" t="s">
        <v>8327</v>
      </c>
      <c r="S906" s="9">
        <f t="shared" si="72"/>
        <v>42341.830289351856</v>
      </c>
      <c r="T906" s="9">
        <f t="shared" si="73"/>
        <v>42371.830289351856</v>
      </c>
      <c r="U906">
        <f t="shared" si="74"/>
        <v>2015</v>
      </c>
    </row>
    <row r="907" spans="1:21"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70"/>
        <v>3.0153846153846153E-2</v>
      </c>
      <c r="P907">
        <f t="shared" si="71"/>
        <v>32.666666666666664</v>
      </c>
      <c r="Q907" t="s">
        <v>8324</v>
      </c>
      <c r="R907" t="s">
        <v>8327</v>
      </c>
      <c r="S907" s="9">
        <f t="shared" si="72"/>
        <v>40506.989884259259</v>
      </c>
      <c r="T907" s="9">
        <f t="shared" si="73"/>
        <v>40566.989884259259</v>
      </c>
      <c r="U907">
        <f t="shared" si="74"/>
        <v>2010</v>
      </c>
    </row>
    <row r="908" spans="1:21"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70"/>
        <v>0</v>
      </c>
      <c r="P908" t="e">
        <f t="shared" si="71"/>
        <v>#DIV/0!</v>
      </c>
      <c r="Q908" t="s">
        <v>8324</v>
      </c>
      <c r="R908" t="s">
        <v>8327</v>
      </c>
      <c r="S908" s="9">
        <f t="shared" si="72"/>
        <v>41680.939699074072</v>
      </c>
      <c r="T908" s="9">
        <f t="shared" si="73"/>
        <v>41710.898032407407</v>
      </c>
      <c r="U908">
        <f t="shared" si="74"/>
        <v>2014</v>
      </c>
    </row>
    <row r="909" spans="1:21"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70"/>
        <v>0</v>
      </c>
      <c r="P909" t="e">
        <f t="shared" si="71"/>
        <v>#DIV/0!</v>
      </c>
      <c r="Q909" t="s">
        <v>8324</v>
      </c>
      <c r="R909" t="s">
        <v>8327</v>
      </c>
      <c r="S909" s="9">
        <f t="shared" si="72"/>
        <v>40766.942395833335</v>
      </c>
      <c r="T909" s="9">
        <f t="shared" si="73"/>
        <v>40796.942395833335</v>
      </c>
      <c r="U909">
        <f t="shared" si="74"/>
        <v>2011</v>
      </c>
    </row>
    <row r="910" spans="1:21"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70"/>
        <v>0</v>
      </c>
      <c r="P910" t="e">
        <f t="shared" si="71"/>
        <v>#DIV/0!</v>
      </c>
      <c r="Q910" t="s">
        <v>8324</v>
      </c>
      <c r="R910" t="s">
        <v>8327</v>
      </c>
      <c r="S910" s="9">
        <f t="shared" si="72"/>
        <v>40340.551562499997</v>
      </c>
      <c r="T910" s="9">
        <f t="shared" si="73"/>
        <v>40385.957638888889</v>
      </c>
      <c r="U910">
        <f t="shared" si="74"/>
        <v>2010</v>
      </c>
    </row>
    <row r="911" spans="1:21"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70"/>
        <v>3.2500000000000001E-2</v>
      </c>
      <c r="P911">
        <f t="shared" si="71"/>
        <v>65</v>
      </c>
      <c r="Q911" t="s">
        <v>8324</v>
      </c>
      <c r="R911" t="s">
        <v>8327</v>
      </c>
      <c r="S911" s="9">
        <f t="shared" si="72"/>
        <v>41081.44027777778</v>
      </c>
      <c r="T911" s="9">
        <f t="shared" si="73"/>
        <v>41112.916666666664</v>
      </c>
      <c r="U911">
        <f t="shared" si="74"/>
        <v>2012</v>
      </c>
    </row>
    <row r="912" spans="1:21"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70"/>
        <v>0.22363636363636363</v>
      </c>
      <c r="P912">
        <f t="shared" si="71"/>
        <v>24.6</v>
      </c>
      <c r="Q912" t="s">
        <v>8324</v>
      </c>
      <c r="R912" t="s">
        <v>8327</v>
      </c>
      <c r="S912" s="9">
        <f t="shared" si="72"/>
        <v>42737.295358796298</v>
      </c>
      <c r="T912" s="9">
        <f t="shared" si="73"/>
        <v>42797.295358796298</v>
      </c>
      <c r="U912">
        <f t="shared" si="74"/>
        <v>2017</v>
      </c>
    </row>
    <row r="913" spans="1:21"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70"/>
        <v>0</v>
      </c>
      <c r="P913" t="e">
        <f t="shared" si="71"/>
        <v>#DIV/0!</v>
      </c>
      <c r="Q913" t="s">
        <v>8324</v>
      </c>
      <c r="R913" t="s">
        <v>8327</v>
      </c>
      <c r="S913" s="9">
        <f t="shared" si="72"/>
        <v>41641.755150462966</v>
      </c>
      <c r="T913" s="9">
        <f t="shared" si="73"/>
        <v>41662.755150462966</v>
      </c>
      <c r="U913">
        <f t="shared" si="74"/>
        <v>2014</v>
      </c>
    </row>
    <row r="914" spans="1:21"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70"/>
        <v>8.5714285714285719E-3</v>
      </c>
      <c r="P914">
        <f t="shared" si="71"/>
        <v>15</v>
      </c>
      <c r="Q914" t="s">
        <v>8324</v>
      </c>
      <c r="R914" t="s">
        <v>8327</v>
      </c>
      <c r="S914" s="9">
        <f t="shared" si="72"/>
        <v>41193.859340277777</v>
      </c>
      <c r="T914" s="9">
        <f t="shared" si="73"/>
        <v>41253.901006944441</v>
      </c>
      <c r="U914">
        <f t="shared" si="74"/>
        <v>2012</v>
      </c>
    </row>
    <row r="915" spans="1:21"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70"/>
        <v>6.6066666666666662E-2</v>
      </c>
      <c r="P915">
        <f t="shared" si="71"/>
        <v>82.583333333333329</v>
      </c>
      <c r="Q915" t="s">
        <v>8324</v>
      </c>
      <c r="R915" t="s">
        <v>8327</v>
      </c>
      <c r="S915" s="9">
        <f t="shared" si="72"/>
        <v>41003.889108796298</v>
      </c>
      <c r="T915" s="9">
        <f t="shared" si="73"/>
        <v>41033.889108796298</v>
      </c>
      <c r="U915">
        <f t="shared" si="74"/>
        <v>2012</v>
      </c>
    </row>
    <row r="916" spans="1:21"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70"/>
        <v>0</v>
      </c>
      <c r="P916" t="e">
        <f t="shared" si="71"/>
        <v>#DIV/0!</v>
      </c>
      <c r="Q916" t="s">
        <v>8324</v>
      </c>
      <c r="R916" t="s">
        <v>8327</v>
      </c>
      <c r="S916" s="9">
        <f t="shared" si="72"/>
        <v>41116.513275462967</v>
      </c>
      <c r="T916" s="9">
        <f t="shared" si="73"/>
        <v>41146.513275462967</v>
      </c>
      <c r="U916">
        <f t="shared" si="74"/>
        <v>2012</v>
      </c>
    </row>
    <row r="917" spans="1:21"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70"/>
        <v>5.7692307692307696E-2</v>
      </c>
      <c r="P917">
        <f t="shared" si="71"/>
        <v>41.666666666666664</v>
      </c>
      <c r="Q917" t="s">
        <v>8324</v>
      </c>
      <c r="R917" t="s">
        <v>8327</v>
      </c>
      <c r="S917" s="9">
        <f t="shared" si="72"/>
        <v>40937.429560185185</v>
      </c>
      <c r="T917" s="9">
        <f t="shared" si="73"/>
        <v>40968.957638888889</v>
      </c>
      <c r="U917">
        <f t="shared" si="74"/>
        <v>2012</v>
      </c>
    </row>
    <row r="918" spans="1:21"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70"/>
        <v>0</v>
      </c>
      <c r="P918" t="e">
        <f t="shared" si="71"/>
        <v>#DIV/0!</v>
      </c>
      <c r="Q918" t="s">
        <v>8324</v>
      </c>
      <c r="R918" t="s">
        <v>8327</v>
      </c>
      <c r="S918" s="9">
        <f t="shared" si="72"/>
        <v>40434.603402777779</v>
      </c>
      <c r="T918" s="9">
        <f t="shared" si="73"/>
        <v>40472.958333333336</v>
      </c>
      <c r="U918">
        <f t="shared" si="74"/>
        <v>2010</v>
      </c>
    </row>
    <row r="919" spans="1:21"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70"/>
        <v>6.0000000000000001E-3</v>
      </c>
      <c r="P919">
        <f t="shared" si="71"/>
        <v>30</v>
      </c>
      <c r="Q919" t="s">
        <v>8324</v>
      </c>
      <c r="R919" t="s">
        <v>8327</v>
      </c>
      <c r="S919" s="9">
        <f t="shared" si="72"/>
        <v>41802.69363425926</v>
      </c>
      <c r="T919" s="9">
        <f t="shared" si="73"/>
        <v>41833.854166666664</v>
      </c>
      <c r="U919">
        <f t="shared" si="74"/>
        <v>2014</v>
      </c>
    </row>
    <row r="920" spans="1:21"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70"/>
        <v>5.0256410256410255E-2</v>
      </c>
      <c r="P920">
        <f t="shared" si="71"/>
        <v>19.600000000000001</v>
      </c>
      <c r="Q920" t="s">
        <v>8324</v>
      </c>
      <c r="R920" t="s">
        <v>8327</v>
      </c>
      <c r="S920" s="9">
        <f t="shared" si="72"/>
        <v>41944.666215277779</v>
      </c>
      <c r="T920" s="9">
        <f t="shared" si="73"/>
        <v>41974.707881944443</v>
      </c>
      <c r="U920">
        <f t="shared" si="74"/>
        <v>2014</v>
      </c>
    </row>
    <row r="921" spans="1:21"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70"/>
        <v>5.0000000000000001E-3</v>
      </c>
      <c r="P921">
        <f t="shared" si="71"/>
        <v>100</v>
      </c>
      <c r="Q921" t="s">
        <v>8324</v>
      </c>
      <c r="R921" t="s">
        <v>8327</v>
      </c>
      <c r="S921" s="9">
        <f t="shared" si="72"/>
        <v>41227.391724537039</v>
      </c>
      <c r="T921" s="9">
        <f t="shared" si="73"/>
        <v>41262.391724537039</v>
      </c>
      <c r="U921">
        <f t="shared" si="74"/>
        <v>2012</v>
      </c>
    </row>
    <row r="922" spans="1:21"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70"/>
        <v>0</v>
      </c>
      <c r="P922" t="e">
        <f t="shared" si="71"/>
        <v>#DIV/0!</v>
      </c>
      <c r="Q922" t="s">
        <v>8324</v>
      </c>
      <c r="R922" t="s">
        <v>8327</v>
      </c>
      <c r="S922" s="9">
        <f t="shared" si="72"/>
        <v>41562.42155092593</v>
      </c>
      <c r="T922" s="9">
        <f t="shared" si="73"/>
        <v>41592.463217592594</v>
      </c>
      <c r="U922">
        <f t="shared" si="74"/>
        <v>2013</v>
      </c>
    </row>
    <row r="923" spans="1:21"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70"/>
        <v>0.309</v>
      </c>
      <c r="P923">
        <f t="shared" si="71"/>
        <v>231.75</v>
      </c>
      <c r="Q923" t="s">
        <v>8324</v>
      </c>
      <c r="R923" t="s">
        <v>8327</v>
      </c>
      <c r="S923" s="9">
        <f t="shared" si="72"/>
        <v>40846.921018518515</v>
      </c>
      <c r="T923" s="9">
        <f t="shared" si="73"/>
        <v>40888.962685185186</v>
      </c>
      <c r="U923">
        <f t="shared" si="74"/>
        <v>2011</v>
      </c>
    </row>
    <row r="924" spans="1:21"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70"/>
        <v>0.21037037037037037</v>
      </c>
      <c r="P924">
        <f t="shared" si="71"/>
        <v>189.33333333333334</v>
      </c>
      <c r="Q924" t="s">
        <v>8324</v>
      </c>
      <c r="R924" t="s">
        <v>8327</v>
      </c>
      <c r="S924" s="9">
        <f t="shared" si="72"/>
        <v>41878.280011574076</v>
      </c>
      <c r="T924" s="9">
        <f t="shared" si="73"/>
        <v>41913.280011574076</v>
      </c>
      <c r="U924">
        <f t="shared" si="74"/>
        <v>2014</v>
      </c>
    </row>
    <row r="925" spans="1:21"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70"/>
        <v>2.1999999999999999E-2</v>
      </c>
      <c r="P925">
        <f t="shared" si="71"/>
        <v>55</v>
      </c>
      <c r="Q925" t="s">
        <v>8324</v>
      </c>
      <c r="R925" t="s">
        <v>8327</v>
      </c>
      <c r="S925" s="9">
        <f t="shared" si="72"/>
        <v>41934.709756944445</v>
      </c>
      <c r="T925" s="9">
        <f t="shared" si="73"/>
        <v>41964.751423611116</v>
      </c>
      <c r="U925">
        <f t="shared" si="74"/>
        <v>2014</v>
      </c>
    </row>
    <row r="926" spans="1:21"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70"/>
        <v>0.109</v>
      </c>
      <c r="P926">
        <f t="shared" si="71"/>
        <v>21.8</v>
      </c>
      <c r="Q926" t="s">
        <v>8324</v>
      </c>
      <c r="R926" t="s">
        <v>8327</v>
      </c>
      <c r="S926" s="9">
        <f t="shared" si="72"/>
        <v>41288.692928240744</v>
      </c>
      <c r="T926" s="9">
        <f t="shared" si="73"/>
        <v>41318.692928240744</v>
      </c>
      <c r="U926">
        <f t="shared" si="74"/>
        <v>2013</v>
      </c>
    </row>
    <row r="927" spans="1:21"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70"/>
        <v>2.6666666666666668E-2</v>
      </c>
      <c r="P927">
        <f t="shared" si="71"/>
        <v>32</v>
      </c>
      <c r="Q927" t="s">
        <v>8324</v>
      </c>
      <c r="R927" t="s">
        <v>8327</v>
      </c>
      <c r="S927" s="9">
        <f t="shared" si="72"/>
        <v>41575.630914351852</v>
      </c>
      <c r="T927" s="9">
        <f t="shared" si="73"/>
        <v>41605.672581018516</v>
      </c>
      <c r="U927">
        <f t="shared" si="74"/>
        <v>2013</v>
      </c>
    </row>
    <row r="928" spans="1:21"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70"/>
        <v>0</v>
      </c>
      <c r="P928" t="e">
        <f t="shared" si="71"/>
        <v>#DIV/0!</v>
      </c>
      <c r="Q928" t="s">
        <v>8324</v>
      </c>
      <c r="R928" t="s">
        <v>8327</v>
      </c>
      <c r="S928" s="9">
        <f t="shared" si="72"/>
        <v>40337.77002314815</v>
      </c>
      <c r="T928" s="9">
        <f t="shared" si="73"/>
        <v>40367.694444444445</v>
      </c>
      <c r="U928">
        <f t="shared" si="74"/>
        <v>2010</v>
      </c>
    </row>
    <row r="929" spans="1:21"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70"/>
        <v>0</v>
      </c>
      <c r="P929" t="e">
        <f t="shared" si="71"/>
        <v>#DIV/0!</v>
      </c>
      <c r="Q929" t="s">
        <v>8324</v>
      </c>
      <c r="R929" t="s">
        <v>8327</v>
      </c>
      <c r="S929" s="9">
        <f t="shared" si="72"/>
        <v>41013.572858796295</v>
      </c>
      <c r="T929" s="9">
        <f t="shared" si="73"/>
        <v>41043.572858796295</v>
      </c>
      <c r="U929">
        <f t="shared" si="74"/>
        <v>2012</v>
      </c>
    </row>
    <row r="930" spans="1:21"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70"/>
        <v>0.10862068965517241</v>
      </c>
      <c r="P930">
        <f t="shared" si="71"/>
        <v>56.25</v>
      </c>
      <c r="Q930" t="s">
        <v>8324</v>
      </c>
      <c r="R930" t="s">
        <v>8327</v>
      </c>
      <c r="S930" s="9">
        <f t="shared" si="72"/>
        <v>41180.61241898148</v>
      </c>
      <c r="T930" s="9">
        <f t="shared" si="73"/>
        <v>41230.75</v>
      </c>
      <c r="U930">
        <f t="shared" si="74"/>
        <v>2012</v>
      </c>
    </row>
    <row r="931" spans="1:21"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70"/>
        <v>0</v>
      </c>
      <c r="P931" t="e">
        <f t="shared" si="71"/>
        <v>#DIV/0!</v>
      </c>
      <c r="Q931" t="s">
        <v>8324</v>
      </c>
      <c r="R931" t="s">
        <v>8327</v>
      </c>
      <c r="S931" s="9">
        <f t="shared" si="72"/>
        <v>40977.988067129627</v>
      </c>
      <c r="T931" s="9">
        <f t="shared" si="73"/>
        <v>41007.946400462963</v>
      </c>
      <c r="U931">
        <f t="shared" si="74"/>
        <v>2012</v>
      </c>
    </row>
    <row r="932" spans="1:21"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70"/>
        <v>0.38333333333333336</v>
      </c>
      <c r="P932">
        <f t="shared" si="71"/>
        <v>69</v>
      </c>
      <c r="Q932" t="s">
        <v>8324</v>
      </c>
      <c r="R932" t="s">
        <v>8327</v>
      </c>
      <c r="S932" s="9">
        <f t="shared" si="72"/>
        <v>40312.665578703702</v>
      </c>
      <c r="T932" s="9">
        <f t="shared" si="73"/>
        <v>40354.647222222222</v>
      </c>
      <c r="U932">
        <f t="shared" si="74"/>
        <v>2010</v>
      </c>
    </row>
    <row r="933" spans="1:21"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70"/>
        <v>6.5500000000000003E-2</v>
      </c>
      <c r="P933">
        <f t="shared" si="71"/>
        <v>18.714285714285715</v>
      </c>
      <c r="Q933" t="s">
        <v>8324</v>
      </c>
      <c r="R933" t="s">
        <v>8327</v>
      </c>
      <c r="S933" s="9">
        <f t="shared" si="72"/>
        <v>41680.109976851854</v>
      </c>
      <c r="T933" s="9">
        <f t="shared" si="73"/>
        <v>41714.666666666664</v>
      </c>
      <c r="U933">
        <f t="shared" si="74"/>
        <v>2014</v>
      </c>
    </row>
    <row r="934" spans="1:21"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70"/>
        <v>0.14536842105263159</v>
      </c>
      <c r="P934">
        <f t="shared" si="71"/>
        <v>46.033333333333331</v>
      </c>
      <c r="Q934" t="s">
        <v>8324</v>
      </c>
      <c r="R934" t="s">
        <v>8327</v>
      </c>
      <c r="S934" s="9">
        <f t="shared" si="72"/>
        <v>41310.719270833331</v>
      </c>
      <c r="T934" s="9">
        <f t="shared" si="73"/>
        <v>41355.677604166667</v>
      </c>
      <c r="U934">
        <f t="shared" si="74"/>
        <v>2013</v>
      </c>
    </row>
    <row r="935" spans="1:21"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70"/>
        <v>0.06</v>
      </c>
      <c r="P935">
        <f t="shared" si="71"/>
        <v>60</v>
      </c>
      <c r="Q935" t="s">
        <v>8324</v>
      </c>
      <c r="R935" t="s">
        <v>8327</v>
      </c>
      <c r="S935" s="9">
        <f t="shared" si="72"/>
        <v>41710.919085648151</v>
      </c>
      <c r="T935" s="9">
        <f t="shared" si="73"/>
        <v>41770.919085648151</v>
      </c>
      <c r="U935">
        <f t="shared" si="74"/>
        <v>2014</v>
      </c>
    </row>
    <row r="936" spans="1:21"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70"/>
        <v>0.30399999999999999</v>
      </c>
      <c r="P936">
        <f t="shared" si="71"/>
        <v>50.666666666666664</v>
      </c>
      <c r="Q936" t="s">
        <v>8324</v>
      </c>
      <c r="R936" t="s">
        <v>8327</v>
      </c>
      <c r="S936" s="9">
        <f t="shared" si="72"/>
        <v>41733.487083333333</v>
      </c>
      <c r="T936" s="9">
        <f t="shared" si="73"/>
        <v>41763</v>
      </c>
      <c r="U936">
        <f t="shared" si="74"/>
        <v>2014</v>
      </c>
    </row>
    <row r="937" spans="1:21"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70"/>
        <v>1.4285714285714285E-2</v>
      </c>
      <c r="P937">
        <f t="shared" si="71"/>
        <v>25</v>
      </c>
      <c r="Q937" t="s">
        <v>8324</v>
      </c>
      <c r="R937" t="s">
        <v>8327</v>
      </c>
      <c r="S937" s="9">
        <f t="shared" si="72"/>
        <v>42368.083668981482</v>
      </c>
      <c r="T937" s="9">
        <f t="shared" si="73"/>
        <v>42398.083668981482</v>
      </c>
      <c r="U937">
        <f t="shared" si="74"/>
        <v>2015</v>
      </c>
    </row>
    <row r="938" spans="1:21"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70"/>
        <v>0</v>
      </c>
      <c r="P938" t="e">
        <f t="shared" si="71"/>
        <v>#DIV/0!</v>
      </c>
      <c r="Q938" t="s">
        <v>8324</v>
      </c>
      <c r="R938" t="s">
        <v>8327</v>
      </c>
      <c r="S938" s="9">
        <f t="shared" si="72"/>
        <v>40882.774178240739</v>
      </c>
      <c r="T938" s="9">
        <f t="shared" si="73"/>
        <v>40926.583333333336</v>
      </c>
      <c r="U938">
        <f t="shared" si="74"/>
        <v>2011</v>
      </c>
    </row>
    <row r="939" spans="1:21"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70"/>
        <v>1.1428571428571429E-2</v>
      </c>
      <c r="P939">
        <f t="shared" si="71"/>
        <v>20</v>
      </c>
      <c r="Q939" t="s">
        <v>8324</v>
      </c>
      <c r="R939" t="s">
        <v>8327</v>
      </c>
      <c r="S939" s="9">
        <f t="shared" si="72"/>
        <v>41551.548113425924</v>
      </c>
      <c r="T939" s="9">
        <f t="shared" si="73"/>
        <v>41581.589780092596</v>
      </c>
      <c r="U939">
        <f t="shared" si="74"/>
        <v>2013</v>
      </c>
    </row>
    <row r="940" spans="1:21"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70"/>
        <v>3.5714285714285713E-3</v>
      </c>
      <c r="P940">
        <f t="shared" si="71"/>
        <v>25</v>
      </c>
      <c r="Q940" t="s">
        <v>8324</v>
      </c>
      <c r="R940" t="s">
        <v>8327</v>
      </c>
      <c r="S940" s="9">
        <f t="shared" si="72"/>
        <v>41124.229722222226</v>
      </c>
      <c r="T940" s="9">
        <f t="shared" si="73"/>
        <v>41154.229722222226</v>
      </c>
      <c r="U940">
        <f t="shared" si="74"/>
        <v>2012</v>
      </c>
    </row>
    <row r="941" spans="1:21"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70"/>
        <v>1.4545454545454545E-2</v>
      </c>
      <c r="P941">
        <f t="shared" si="71"/>
        <v>20</v>
      </c>
      <c r="Q941" t="s">
        <v>8324</v>
      </c>
      <c r="R941" t="s">
        <v>8327</v>
      </c>
      <c r="S941" s="9">
        <f t="shared" si="72"/>
        <v>41416.513171296298</v>
      </c>
      <c r="T941" s="9">
        <f t="shared" si="73"/>
        <v>41455.581944444442</v>
      </c>
      <c r="U941">
        <f t="shared" si="74"/>
        <v>2013</v>
      </c>
    </row>
    <row r="942" spans="1:21"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70"/>
        <v>0.17155555555555554</v>
      </c>
      <c r="P942">
        <f t="shared" si="71"/>
        <v>110.28571428571429</v>
      </c>
      <c r="Q942" t="s">
        <v>8318</v>
      </c>
      <c r="R942" t="s">
        <v>8320</v>
      </c>
      <c r="S942" s="9">
        <f t="shared" si="72"/>
        <v>42181.758402777778</v>
      </c>
      <c r="T942" s="9">
        <f t="shared" si="73"/>
        <v>42226.758402777778</v>
      </c>
      <c r="U942">
        <f t="shared" si="74"/>
        <v>2015</v>
      </c>
    </row>
    <row r="943" spans="1:21"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70"/>
        <v>2.3220000000000001E-2</v>
      </c>
      <c r="P943">
        <f t="shared" si="71"/>
        <v>37.451612903225808</v>
      </c>
      <c r="Q943" t="s">
        <v>8318</v>
      </c>
      <c r="R943" t="s">
        <v>8320</v>
      </c>
      <c r="S943" s="9">
        <f t="shared" si="72"/>
        <v>42745.846585648149</v>
      </c>
      <c r="T943" s="9">
        <f t="shared" si="73"/>
        <v>42775.846585648149</v>
      </c>
      <c r="U943">
        <f t="shared" si="74"/>
        <v>2017</v>
      </c>
    </row>
    <row r="944" spans="1:21"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70"/>
        <v>8.9066666666666669E-2</v>
      </c>
      <c r="P944">
        <f t="shared" si="71"/>
        <v>41.75</v>
      </c>
      <c r="Q944" t="s">
        <v>8318</v>
      </c>
      <c r="R944" t="s">
        <v>8320</v>
      </c>
      <c r="S944" s="9">
        <f t="shared" si="72"/>
        <v>42382.593287037031</v>
      </c>
      <c r="T944" s="9">
        <f t="shared" si="73"/>
        <v>42418.593287037031</v>
      </c>
      <c r="U944">
        <f t="shared" si="74"/>
        <v>2016</v>
      </c>
    </row>
    <row r="945" spans="1:21"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70"/>
        <v>9.633333333333334E-2</v>
      </c>
      <c r="P945">
        <f t="shared" si="71"/>
        <v>24.083333333333332</v>
      </c>
      <c r="Q945" t="s">
        <v>8318</v>
      </c>
      <c r="R945" t="s">
        <v>8320</v>
      </c>
      <c r="S945" s="9">
        <f t="shared" si="72"/>
        <v>42673.41788194445</v>
      </c>
      <c r="T945" s="9">
        <f t="shared" si="73"/>
        <v>42703.459548611107</v>
      </c>
      <c r="U945">
        <f t="shared" si="74"/>
        <v>2016</v>
      </c>
    </row>
    <row r="946" spans="1:21"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70"/>
        <v>0.13325999999999999</v>
      </c>
      <c r="P946">
        <f t="shared" si="71"/>
        <v>69.40625</v>
      </c>
      <c r="Q946" t="s">
        <v>8318</v>
      </c>
      <c r="R946" t="s">
        <v>8320</v>
      </c>
      <c r="S946" s="9">
        <f t="shared" si="72"/>
        <v>42444.333912037036</v>
      </c>
      <c r="T946" s="9">
        <f t="shared" si="73"/>
        <v>42478.333333333328</v>
      </c>
      <c r="U946">
        <f t="shared" si="74"/>
        <v>2016</v>
      </c>
    </row>
    <row r="947" spans="1:21"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70"/>
        <v>2.4840000000000001E-2</v>
      </c>
      <c r="P947">
        <f t="shared" si="71"/>
        <v>155.25</v>
      </c>
      <c r="Q947" t="s">
        <v>8318</v>
      </c>
      <c r="R947" t="s">
        <v>8320</v>
      </c>
      <c r="S947" s="9">
        <f t="shared" si="72"/>
        <v>42732.622986111113</v>
      </c>
      <c r="T947" s="9">
        <f t="shared" si="73"/>
        <v>42784.749305555553</v>
      </c>
      <c r="U947">
        <f t="shared" si="74"/>
        <v>2016</v>
      </c>
    </row>
    <row r="948" spans="1:21"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70"/>
        <v>1.9066666666666666E-2</v>
      </c>
      <c r="P948">
        <f t="shared" si="71"/>
        <v>57.2</v>
      </c>
      <c r="Q948" t="s">
        <v>8318</v>
      </c>
      <c r="R948" t="s">
        <v>8320</v>
      </c>
      <c r="S948" s="9">
        <f t="shared" si="72"/>
        <v>42592.500555555554</v>
      </c>
      <c r="T948" s="9">
        <f t="shared" si="73"/>
        <v>42622.500555555554</v>
      </c>
      <c r="U948">
        <f t="shared" si="74"/>
        <v>2016</v>
      </c>
    </row>
    <row r="949" spans="1:21"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70"/>
        <v>0</v>
      </c>
      <c r="P949" t="e">
        <f t="shared" si="71"/>
        <v>#DIV/0!</v>
      </c>
      <c r="Q949" t="s">
        <v>8318</v>
      </c>
      <c r="R949" t="s">
        <v>8320</v>
      </c>
      <c r="S949" s="9">
        <f t="shared" si="72"/>
        <v>42491.531319444446</v>
      </c>
      <c r="T949" s="9">
        <f t="shared" si="73"/>
        <v>42551.531319444446</v>
      </c>
      <c r="U949">
        <f t="shared" si="74"/>
        <v>2016</v>
      </c>
    </row>
    <row r="950" spans="1:21"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70"/>
        <v>0.12</v>
      </c>
      <c r="P950">
        <f t="shared" si="71"/>
        <v>60</v>
      </c>
      <c r="Q950" t="s">
        <v>8318</v>
      </c>
      <c r="R950" t="s">
        <v>8320</v>
      </c>
      <c r="S950" s="9">
        <f t="shared" si="72"/>
        <v>42411.578287037039</v>
      </c>
      <c r="T950" s="9">
        <f t="shared" si="73"/>
        <v>42441.578287037039</v>
      </c>
      <c r="U950">
        <f t="shared" si="74"/>
        <v>2016</v>
      </c>
    </row>
    <row r="951" spans="1:21"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70"/>
        <v>1.3650000000000001E-2</v>
      </c>
      <c r="P951">
        <f t="shared" si="71"/>
        <v>39</v>
      </c>
      <c r="Q951" t="s">
        <v>8318</v>
      </c>
      <c r="R951" t="s">
        <v>8320</v>
      </c>
      <c r="S951" s="9">
        <f t="shared" si="72"/>
        <v>42360.793703703705</v>
      </c>
      <c r="T951" s="9">
        <f t="shared" si="73"/>
        <v>42420.793703703705</v>
      </c>
      <c r="U951">
        <f t="shared" si="74"/>
        <v>2015</v>
      </c>
    </row>
    <row r="952" spans="1:21"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70"/>
        <v>0.28039999999999998</v>
      </c>
      <c r="P952">
        <f t="shared" si="71"/>
        <v>58.416666666666664</v>
      </c>
      <c r="Q952" t="s">
        <v>8318</v>
      </c>
      <c r="R952" t="s">
        <v>8320</v>
      </c>
      <c r="S952" s="9">
        <f t="shared" si="72"/>
        <v>42356.500706018516</v>
      </c>
      <c r="T952" s="9">
        <f t="shared" si="73"/>
        <v>42386.500706018516</v>
      </c>
      <c r="U952">
        <f t="shared" si="74"/>
        <v>2015</v>
      </c>
    </row>
    <row r="953" spans="1:21"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70"/>
        <v>0.38390000000000002</v>
      </c>
      <c r="P953">
        <f t="shared" si="71"/>
        <v>158.63636363636363</v>
      </c>
      <c r="Q953" t="s">
        <v>8318</v>
      </c>
      <c r="R953" t="s">
        <v>8320</v>
      </c>
      <c r="S953" s="9">
        <f t="shared" si="72"/>
        <v>42480.403611111105</v>
      </c>
      <c r="T953" s="9">
        <f t="shared" si="73"/>
        <v>42525.403611111105</v>
      </c>
      <c r="U953">
        <f t="shared" si="74"/>
        <v>2016</v>
      </c>
    </row>
    <row r="954" spans="1:21"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70"/>
        <v>0.39942857142857141</v>
      </c>
      <c r="P954">
        <f t="shared" si="71"/>
        <v>99.857142857142861</v>
      </c>
      <c r="Q954" t="s">
        <v>8318</v>
      </c>
      <c r="R954" t="s">
        <v>8320</v>
      </c>
      <c r="S954" s="9">
        <f t="shared" si="72"/>
        <v>42662.363564814819</v>
      </c>
      <c r="T954" s="9">
        <f t="shared" si="73"/>
        <v>42692.405231481483</v>
      </c>
      <c r="U954">
        <f t="shared" si="74"/>
        <v>2016</v>
      </c>
    </row>
    <row r="955" spans="1:21"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70"/>
        <v>8.3999999999999995E-3</v>
      </c>
      <c r="P955">
        <f t="shared" si="71"/>
        <v>25.2</v>
      </c>
      <c r="Q955" t="s">
        <v>8318</v>
      </c>
      <c r="R955" t="s">
        <v>8320</v>
      </c>
      <c r="S955" s="9">
        <f t="shared" si="72"/>
        <v>41998.914340277777</v>
      </c>
      <c r="T955" s="9">
        <f t="shared" si="73"/>
        <v>42028.914340277777</v>
      </c>
      <c r="U955">
        <f t="shared" si="74"/>
        <v>2014</v>
      </c>
    </row>
    <row r="956" spans="1:21"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70"/>
        <v>0.43406666666666666</v>
      </c>
      <c r="P956">
        <f t="shared" si="71"/>
        <v>89.191780821917803</v>
      </c>
      <c r="Q956" t="s">
        <v>8318</v>
      </c>
      <c r="R956" t="s">
        <v>8320</v>
      </c>
      <c r="S956" s="9">
        <f t="shared" si="72"/>
        <v>42194.583784722221</v>
      </c>
      <c r="T956" s="9">
        <f t="shared" si="73"/>
        <v>42236.583784722221</v>
      </c>
      <c r="U956">
        <f t="shared" si="74"/>
        <v>2015</v>
      </c>
    </row>
    <row r="957" spans="1:21"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70"/>
        <v>5.6613333333333335E-2</v>
      </c>
      <c r="P957">
        <f t="shared" si="71"/>
        <v>182.6236559139785</v>
      </c>
      <c r="Q957" t="s">
        <v>8318</v>
      </c>
      <c r="R957" t="s">
        <v>8320</v>
      </c>
      <c r="S957" s="9">
        <f t="shared" si="72"/>
        <v>42586.045138888891</v>
      </c>
      <c r="T957" s="9">
        <f t="shared" si="73"/>
        <v>42626.045138888891</v>
      </c>
      <c r="U957">
        <f t="shared" si="74"/>
        <v>2016</v>
      </c>
    </row>
    <row r="958" spans="1:21"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70"/>
        <v>1.7219999999999999E-2</v>
      </c>
      <c r="P958">
        <f t="shared" si="71"/>
        <v>50.647058823529413</v>
      </c>
      <c r="Q958" t="s">
        <v>8318</v>
      </c>
      <c r="R958" t="s">
        <v>8320</v>
      </c>
      <c r="S958" s="9">
        <f t="shared" si="72"/>
        <v>42060.663877314815</v>
      </c>
      <c r="T958" s="9">
        <f t="shared" si="73"/>
        <v>42120.622210648144</v>
      </c>
      <c r="U958">
        <f t="shared" si="74"/>
        <v>2015</v>
      </c>
    </row>
    <row r="959" spans="1:21"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70"/>
        <v>1.9416666666666665E-2</v>
      </c>
      <c r="P959">
        <f t="shared" si="71"/>
        <v>33.285714285714285</v>
      </c>
      <c r="Q959" t="s">
        <v>8318</v>
      </c>
      <c r="R959" t="s">
        <v>8320</v>
      </c>
      <c r="S959" s="9">
        <f t="shared" si="72"/>
        <v>42660.302465277782</v>
      </c>
      <c r="T959" s="9">
        <f t="shared" si="73"/>
        <v>42691.344131944439</v>
      </c>
      <c r="U959">
        <f t="shared" si="74"/>
        <v>2016</v>
      </c>
    </row>
    <row r="960" spans="1:21"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70"/>
        <v>0.11328275684711328</v>
      </c>
      <c r="P960">
        <f t="shared" si="71"/>
        <v>51.823529411764703</v>
      </c>
      <c r="Q960" t="s">
        <v>8318</v>
      </c>
      <c r="R960" t="s">
        <v>8320</v>
      </c>
      <c r="S960" s="9">
        <f t="shared" si="72"/>
        <v>42082.552812499998</v>
      </c>
      <c r="T960" s="9">
        <f t="shared" si="73"/>
        <v>42103.957638888889</v>
      </c>
      <c r="U960">
        <f t="shared" si="74"/>
        <v>2015</v>
      </c>
    </row>
    <row r="961" spans="1:21"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70"/>
        <v>0.3886</v>
      </c>
      <c r="P961">
        <f t="shared" si="71"/>
        <v>113.62573099415205</v>
      </c>
      <c r="Q961" t="s">
        <v>8318</v>
      </c>
      <c r="R961" t="s">
        <v>8320</v>
      </c>
      <c r="S961" s="9">
        <f t="shared" si="72"/>
        <v>41992.924363425926</v>
      </c>
      <c r="T961" s="9">
        <f t="shared" si="73"/>
        <v>42022.924363425926</v>
      </c>
      <c r="U961">
        <f t="shared" si="74"/>
        <v>2014</v>
      </c>
    </row>
    <row r="962" spans="1:21"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si="70"/>
        <v>0.46100628930817611</v>
      </c>
      <c r="P962">
        <f t="shared" si="71"/>
        <v>136.46276595744681</v>
      </c>
      <c r="Q962" t="s">
        <v>8318</v>
      </c>
      <c r="R962" t="s">
        <v>8320</v>
      </c>
      <c r="S962" s="9">
        <f t="shared" si="72"/>
        <v>42766.376793981486</v>
      </c>
      <c r="T962" s="9">
        <f t="shared" si="73"/>
        <v>42808.335127314815</v>
      </c>
      <c r="U962">
        <f t="shared" si="74"/>
        <v>2017</v>
      </c>
    </row>
    <row r="963" spans="1:21"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ref="O963:O1026" si="75">E963/D963</f>
        <v>0.42188421052631581</v>
      </c>
      <c r="P963">
        <f t="shared" ref="P963:P1026" si="76">E963/L963</f>
        <v>364.35454545454547</v>
      </c>
      <c r="Q963" t="s">
        <v>8318</v>
      </c>
      <c r="R963" t="s">
        <v>8320</v>
      </c>
      <c r="S963" s="9">
        <f t="shared" ref="S963:S1026" si="77">((J963/60)/60)/24+DATE(1970,1,1)+(-6/24)</f>
        <v>42740.443692129629</v>
      </c>
      <c r="T963" s="9">
        <f t="shared" ref="T963:T1026" si="78">((I963/60)/60)/24+DATE(1970,1,1)+(-6/24)</f>
        <v>42786.541666666672</v>
      </c>
      <c r="U963">
        <f t="shared" ref="U963:U1026" si="79">YEAR(S963)</f>
        <v>2017</v>
      </c>
    </row>
    <row r="964" spans="1:21"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75"/>
        <v>0.2848</v>
      </c>
      <c r="P964">
        <f t="shared" si="76"/>
        <v>19.243243243243242</v>
      </c>
      <c r="Q964" t="s">
        <v>8318</v>
      </c>
      <c r="R964" t="s">
        <v>8320</v>
      </c>
      <c r="S964" s="9">
        <f t="shared" si="77"/>
        <v>42373.462418981479</v>
      </c>
      <c r="T964" s="9">
        <f t="shared" si="78"/>
        <v>42411.462418981479</v>
      </c>
      <c r="U964">
        <f t="shared" si="79"/>
        <v>2016</v>
      </c>
    </row>
    <row r="965" spans="1:21"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75"/>
        <v>1.0771428571428571E-2</v>
      </c>
      <c r="P965">
        <f t="shared" si="76"/>
        <v>41.888888888888886</v>
      </c>
      <c r="Q965" t="s">
        <v>8318</v>
      </c>
      <c r="R965" t="s">
        <v>8320</v>
      </c>
      <c r="S965" s="9">
        <f t="shared" si="77"/>
        <v>42625.385636574079</v>
      </c>
      <c r="T965" s="9">
        <f t="shared" si="78"/>
        <v>42660.385636574079</v>
      </c>
      <c r="U965">
        <f t="shared" si="79"/>
        <v>2016</v>
      </c>
    </row>
    <row r="966" spans="1:21"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75"/>
        <v>7.9909090909090902E-3</v>
      </c>
      <c r="P966">
        <f t="shared" si="76"/>
        <v>30.310344827586206</v>
      </c>
      <c r="Q966" t="s">
        <v>8318</v>
      </c>
      <c r="R966" t="s">
        <v>8320</v>
      </c>
      <c r="S966" s="9">
        <f t="shared" si="77"/>
        <v>42208.378692129627</v>
      </c>
      <c r="T966" s="9">
        <f t="shared" si="78"/>
        <v>42248.378692129627</v>
      </c>
      <c r="U966">
        <f t="shared" si="79"/>
        <v>2015</v>
      </c>
    </row>
    <row r="967" spans="1:21"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75"/>
        <v>1.192E-2</v>
      </c>
      <c r="P967">
        <f t="shared" si="76"/>
        <v>49.666666666666664</v>
      </c>
      <c r="Q967" t="s">
        <v>8318</v>
      </c>
      <c r="R967" t="s">
        <v>8320</v>
      </c>
      <c r="S967" s="9">
        <f t="shared" si="77"/>
        <v>42636.766736111109</v>
      </c>
      <c r="T967" s="9">
        <f t="shared" si="78"/>
        <v>42668.915972222225</v>
      </c>
      <c r="U967">
        <f t="shared" si="79"/>
        <v>2016</v>
      </c>
    </row>
    <row r="968" spans="1:21"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75"/>
        <v>0.14799999999999999</v>
      </c>
      <c r="P968">
        <f t="shared" si="76"/>
        <v>59.2</v>
      </c>
      <c r="Q968" t="s">
        <v>8318</v>
      </c>
      <c r="R968" t="s">
        <v>8320</v>
      </c>
      <c r="S968" s="9">
        <f t="shared" si="77"/>
        <v>42619.385787037041</v>
      </c>
      <c r="T968" s="9">
        <f t="shared" si="78"/>
        <v>42649.385787037041</v>
      </c>
      <c r="U968">
        <f t="shared" si="79"/>
        <v>2016</v>
      </c>
    </row>
    <row r="969" spans="1:21"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75"/>
        <v>0.17810000000000001</v>
      </c>
      <c r="P969">
        <f t="shared" si="76"/>
        <v>43.97530864197531</v>
      </c>
      <c r="Q969" t="s">
        <v>8318</v>
      </c>
      <c r="R969" t="s">
        <v>8320</v>
      </c>
      <c r="S969" s="9">
        <f t="shared" si="77"/>
        <v>42422.004328703704</v>
      </c>
      <c r="T969" s="9">
        <f t="shared" si="78"/>
        <v>42481.96266203704</v>
      </c>
      <c r="U969">
        <f t="shared" si="79"/>
        <v>2016</v>
      </c>
    </row>
    <row r="970" spans="1:21"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75"/>
        <v>1.325E-2</v>
      </c>
      <c r="P970">
        <f t="shared" si="76"/>
        <v>26.5</v>
      </c>
      <c r="Q970" t="s">
        <v>8318</v>
      </c>
      <c r="R970" t="s">
        <v>8320</v>
      </c>
      <c r="S970" s="9">
        <f t="shared" si="77"/>
        <v>41836.597615740742</v>
      </c>
      <c r="T970" s="9">
        <f t="shared" si="78"/>
        <v>41866.597615740742</v>
      </c>
      <c r="U970">
        <f t="shared" si="79"/>
        <v>2014</v>
      </c>
    </row>
    <row r="971" spans="1:21"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75"/>
        <v>0.46666666666666667</v>
      </c>
      <c r="P971">
        <f t="shared" si="76"/>
        <v>1272.7272727272727</v>
      </c>
      <c r="Q971" t="s">
        <v>8318</v>
      </c>
      <c r="R971" t="s">
        <v>8320</v>
      </c>
      <c r="S971" s="9">
        <f t="shared" si="77"/>
        <v>42742.05332175926</v>
      </c>
      <c r="T971" s="9">
        <f t="shared" si="78"/>
        <v>42775.05332175926</v>
      </c>
      <c r="U971">
        <f t="shared" si="79"/>
        <v>2017</v>
      </c>
    </row>
    <row r="972" spans="1:21"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75"/>
        <v>0.4592</v>
      </c>
      <c r="P972">
        <f t="shared" si="76"/>
        <v>164</v>
      </c>
      <c r="Q972" t="s">
        <v>8318</v>
      </c>
      <c r="R972" t="s">
        <v>8320</v>
      </c>
      <c r="S972" s="9">
        <f t="shared" si="77"/>
        <v>42720.970520833333</v>
      </c>
      <c r="T972" s="9">
        <f t="shared" si="78"/>
        <v>42757.957638888889</v>
      </c>
      <c r="U972">
        <f t="shared" si="79"/>
        <v>2016</v>
      </c>
    </row>
    <row r="973" spans="1:21"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75"/>
        <v>2.2599999999999999E-3</v>
      </c>
      <c r="P973">
        <f t="shared" si="76"/>
        <v>45.2</v>
      </c>
      <c r="Q973" t="s">
        <v>8318</v>
      </c>
      <c r="R973" t="s">
        <v>8320</v>
      </c>
      <c r="S973" s="9">
        <f t="shared" si="77"/>
        <v>42111.459027777775</v>
      </c>
      <c r="T973" s="9">
        <f t="shared" si="78"/>
        <v>42156.459027777775</v>
      </c>
      <c r="U973">
        <f t="shared" si="79"/>
        <v>2015</v>
      </c>
    </row>
    <row r="974" spans="1:21"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75"/>
        <v>0.34625</v>
      </c>
      <c r="P974">
        <f t="shared" si="76"/>
        <v>153.88888888888889</v>
      </c>
      <c r="Q974" t="s">
        <v>8318</v>
      </c>
      <c r="R974" t="s">
        <v>8320</v>
      </c>
      <c r="S974" s="9">
        <f t="shared" si="77"/>
        <v>41856.615717592591</v>
      </c>
      <c r="T974" s="9">
        <f t="shared" si="78"/>
        <v>41886.040972222225</v>
      </c>
      <c r="U974">
        <f t="shared" si="79"/>
        <v>2014</v>
      </c>
    </row>
    <row r="975" spans="1:21"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75"/>
        <v>2.0549999999999999E-2</v>
      </c>
      <c r="P975">
        <f t="shared" si="76"/>
        <v>51.375</v>
      </c>
      <c r="Q975" t="s">
        <v>8318</v>
      </c>
      <c r="R975" t="s">
        <v>8320</v>
      </c>
      <c r="S975" s="9">
        <f t="shared" si="77"/>
        <v>42256.764965277776</v>
      </c>
      <c r="T975" s="9">
        <f t="shared" si="78"/>
        <v>42316.806631944448</v>
      </c>
      <c r="U975">
        <f t="shared" si="79"/>
        <v>2015</v>
      </c>
    </row>
    <row r="976" spans="1:21"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75"/>
        <v>5.5999999999999999E-3</v>
      </c>
      <c r="P976">
        <f t="shared" si="76"/>
        <v>93.333333333333329</v>
      </c>
      <c r="Q976" t="s">
        <v>8318</v>
      </c>
      <c r="R976" t="s">
        <v>8320</v>
      </c>
      <c r="S976" s="9">
        <f t="shared" si="77"/>
        <v>42424.499490740738</v>
      </c>
      <c r="T976" s="9">
        <f t="shared" si="78"/>
        <v>42454.457824074074</v>
      </c>
      <c r="U976">
        <f t="shared" si="79"/>
        <v>2016</v>
      </c>
    </row>
    <row r="977" spans="1:21"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75"/>
        <v>2.6069999999999999E-2</v>
      </c>
      <c r="P977">
        <f t="shared" si="76"/>
        <v>108.625</v>
      </c>
      <c r="Q977" t="s">
        <v>8318</v>
      </c>
      <c r="R977" t="s">
        <v>8320</v>
      </c>
      <c r="S977" s="9">
        <f t="shared" si="77"/>
        <v>42489.446585648147</v>
      </c>
      <c r="T977" s="9">
        <f t="shared" si="78"/>
        <v>42549.446585648147</v>
      </c>
      <c r="U977">
        <f t="shared" si="79"/>
        <v>2016</v>
      </c>
    </row>
    <row r="978" spans="1:21"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75"/>
        <v>1.9259999999999999E-2</v>
      </c>
      <c r="P978">
        <f t="shared" si="76"/>
        <v>160.5</v>
      </c>
      <c r="Q978" t="s">
        <v>8318</v>
      </c>
      <c r="R978" t="s">
        <v>8320</v>
      </c>
      <c r="S978" s="9">
        <f t="shared" si="77"/>
        <v>42184.808993055558</v>
      </c>
      <c r="T978" s="9">
        <f t="shared" si="78"/>
        <v>42229.808993055558</v>
      </c>
      <c r="U978">
        <f t="shared" si="79"/>
        <v>2015</v>
      </c>
    </row>
    <row r="979" spans="1:21"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75"/>
        <v>0.33666666666666667</v>
      </c>
      <c r="P979">
        <f t="shared" si="76"/>
        <v>75.75</v>
      </c>
      <c r="Q979" t="s">
        <v>8318</v>
      </c>
      <c r="R979" t="s">
        <v>8320</v>
      </c>
      <c r="S979" s="9">
        <f t="shared" si="77"/>
        <v>42391.692094907412</v>
      </c>
      <c r="T979" s="9">
        <f t="shared" si="78"/>
        <v>42421.692094907412</v>
      </c>
      <c r="U979">
        <f t="shared" si="79"/>
        <v>2016</v>
      </c>
    </row>
    <row r="980" spans="1:21"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75"/>
        <v>0.5626326718299024</v>
      </c>
      <c r="P980">
        <f t="shared" si="76"/>
        <v>790.83739837398377</v>
      </c>
      <c r="Q980" t="s">
        <v>8318</v>
      </c>
      <c r="R980" t="s">
        <v>8320</v>
      </c>
      <c r="S980" s="9">
        <f t="shared" si="77"/>
        <v>42395.059039351851</v>
      </c>
      <c r="T980" s="9">
        <f t="shared" si="78"/>
        <v>42425.059039351851</v>
      </c>
      <c r="U980">
        <f t="shared" si="79"/>
        <v>2016</v>
      </c>
    </row>
    <row r="981" spans="1:21"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75"/>
        <v>0.82817600000000002</v>
      </c>
      <c r="P981">
        <f t="shared" si="76"/>
        <v>301.93916666666667</v>
      </c>
      <c r="Q981" t="s">
        <v>8318</v>
      </c>
      <c r="R981" t="s">
        <v>8320</v>
      </c>
      <c r="S981" s="9">
        <f t="shared" si="77"/>
        <v>42506.166990740734</v>
      </c>
      <c r="T981" s="9">
        <f t="shared" si="78"/>
        <v>42541.540972222225</v>
      </c>
      <c r="U981">
        <f t="shared" si="79"/>
        <v>2016</v>
      </c>
    </row>
    <row r="982" spans="1:21"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75"/>
        <v>0.14860000000000001</v>
      </c>
      <c r="P982">
        <f t="shared" si="76"/>
        <v>47.935483870967744</v>
      </c>
      <c r="Q982" t="s">
        <v>8318</v>
      </c>
      <c r="R982" t="s">
        <v>8320</v>
      </c>
      <c r="S982" s="9">
        <f t="shared" si="77"/>
        <v>41928.654189814813</v>
      </c>
      <c r="T982" s="9">
        <f t="shared" si="78"/>
        <v>41973.695856481485</v>
      </c>
      <c r="U982">
        <f t="shared" si="79"/>
        <v>2014</v>
      </c>
    </row>
    <row r="983" spans="1:21"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75"/>
        <v>1.2375123751237513E-4</v>
      </c>
      <c r="P983">
        <f t="shared" si="76"/>
        <v>2.75</v>
      </c>
      <c r="Q983" t="s">
        <v>8318</v>
      </c>
      <c r="R983" t="s">
        <v>8320</v>
      </c>
      <c r="S983" s="9">
        <f t="shared" si="77"/>
        <v>41830.697013888886</v>
      </c>
      <c r="T983" s="9">
        <f t="shared" si="78"/>
        <v>41860.697013888886</v>
      </c>
      <c r="U983">
        <f t="shared" si="79"/>
        <v>2014</v>
      </c>
    </row>
    <row r="984" spans="1:21"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75"/>
        <v>1.7142857142857143E-4</v>
      </c>
      <c r="P984">
        <f t="shared" si="76"/>
        <v>1</v>
      </c>
      <c r="Q984" t="s">
        <v>8318</v>
      </c>
      <c r="R984" t="s">
        <v>8320</v>
      </c>
      <c r="S984" s="9">
        <f t="shared" si="77"/>
        <v>42615.503310185188</v>
      </c>
      <c r="T984" s="9">
        <f t="shared" si="78"/>
        <v>42645.503310185188</v>
      </c>
      <c r="U984">
        <f t="shared" si="79"/>
        <v>2016</v>
      </c>
    </row>
    <row r="985" spans="1:21"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75"/>
        <v>0.2950613611721471</v>
      </c>
      <c r="P985">
        <f t="shared" si="76"/>
        <v>171.79329608938548</v>
      </c>
      <c r="Q985" t="s">
        <v>8318</v>
      </c>
      <c r="R985" t="s">
        <v>8320</v>
      </c>
      <c r="S985" s="9">
        <f t="shared" si="77"/>
        <v>42574.417650462965</v>
      </c>
      <c r="T985" s="9">
        <f t="shared" si="78"/>
        <v>42605.620833333334</v>
      </c>
      <c r="U985">
        <f t="shared" si="79"/>
        <v>2016</v>
      </c>
    </row>
    <row r="986" spans="1:21"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75"/>
        <v>1.06E-2</v>
      </c>
      <c r="P986">
        <f t="shared" si="76"/>
        <v>35.333333333333336</v>
      </c>
      <c r="Q986" t="s">
        <v>8318</v>
      </c>
      <c r="R986" t="s">
        <v>8320</v>
      </c>
      <c r="S986" s="9">
        <f t="shared" si="77"/>
        <v>42060.86583333333</v>
      </c>
      <c r="T986" s="9">
        <f t="shared" si="78"/>
        <v>42090.824166666673</v>
      </c>
      <c r="U986">
        <f t="shared" si="79"/>
        <v>2015</v>
      </c>
    </row>
    <row r="987" spans="1:21"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75"/>
        <v>6.2933333333333327E-2</v>
      </c>
      <c r="P987">
        <f t="shared" si="76"/>
        <v>82.086956521739125</v>
      </c>
      <c r="Q987" t="s">
        <v>8318</v>
      </c>
      <c r="R987" t="s">
        <v>8320</v>
      </c>
      <c r="S987" s="9">
        <f t="shared" si="77"/>
        <v>42339.717708333337</v>
      </c>
      <c r="T987" s="9">
        <f t="shared" si="78"/>
        <v>42369.708333333328</v>
      </c>
      <c r="U987">
        <f t="shared" si="79"/>
        <v>2015</v>
      </c>
    </row>
    <row r="988" spans="1:21"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75"/>
        <v>0.1275</v>
      </c>
      <c r="P988">
        <f t="shared" si="76"/>
        <v>110.8695652173913</v>
      </c>
      <c r="Q988" t="s">
        <v>8318</v>
      </c>
      <c r="R988" t="s">
        <v>8320</v>
      </c>
      <c r="S988" s="9">
        <f t="shared" si="77"/>
        <v>42324.517361111109</v>
      </c>
      <c r="T988" s="9">
        <f t="shared" si="78"/>
        <v>42378.75</v>
      </c>
      <c r="U988">
        <f t="shared" si="79"/>
        <v>2015</v>
      </c>
    </row>
    <row r="989" spans="1:21"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75"/>
        <v>0.13220000000000001</v>
      </c>
      <c r="P989">
        <f t="shared" si="76"/>
        <v>161.21951219512195</v>
      </c>
      <c r="Q989" t="s">
        <v>8318</v>
      </c>
      <c r="R989" t="s">
        <v>8320</v>
      </c>
      <c r="S989" s="9">
        <f t="shared" si="77"/>
        <v>41773.044560185182</v>
      </c>
      <c r="T989" s="9">
        <f t="shared" si="78"/>
        <v>41813.044560185182</v>
      </c>
      <c r="U989">
        <f t="shared" si="79"/>
        <v>2014</v>
      </c>
    </row>
    <row r="990" spans="1:21"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75"/>
        <v>0</v>
      </c>
      <c r="P990" t="e">
        <f t="shared" si="76"/>
        <v>#DIV/0!</v>
      </c>
      <c r="Q990" t="s">
        <v>8318</v>
      </c>
      <c r="R990" t="s">
        <v>8320</v>
      </c>
      <c r="S990" s="9">
        <f t="shared" si="77"/>
        <v>42614.106770833328</v>
      </c>
      <c r="T990" s="9">
        <f t="shared" si="78"/>
        <v>42644.106770833328</v>
      </c>
      <c r="U990">
        <f t="shared" si="79"/>
        <v>2016</v>
      </c>
    </row>
    <row r="991" spans="1:21"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75"/>
        <v>0.16769999999999999</v>
      </c>
      <c r="P991">
        <f t="shared" si="76"/>
        <v>52.40625</v>
      </c>
      <c r="Q991" t="s">
        <v>8318</v>
      </c>
      <c r="R991" t="s">
        <v>8320</v>
      </c>
      <c r="S991" s="9">
        <f t="shared" si="77"/>
        <v>42611.683969907404</v>
      </c>
      <c r="T991" s="9">
        <f t="shared" si="78"/>
        <v>42641.683969907404</v>
      </c>
      <c r="U991">
        <f t="shared" si="79"/>
        <v>2016</v>
      </c>
    </row>
    <row r="992" spans="1:21"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75"/>
        <v>1.0399999999999999E-3</v>
      </c>
      <c r="P992">
        <f t="shared" si="76"/>
        <v>13</v>
      </c>
      <c r="Q992" t="s">
        <v>8318</v>
      </c>
      <c r="R992" t="s">
        <v>8320</v>
      </c>
      <c r="S992" s="9">
        <f t="shared" si="77"/>
        <v>41855.534305555557</v>
      </c>
      <c r="T992" s="9">
        <f t="shared" si="78"/>
        <v>41885.534305555557</v>
      </c>
      <c r="U992">
        <f t="shared" si="79"/>
        <v>2014</v>
      </c>
    </row>
    <row r="993" spans="1:21"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75"/>
        <v>4.24E-2</v>
      </c>
      <c r="P993">
        <f t="shared" si="76"/>
        <v>30.285714285714285</v>
      </c>
      <c r="Q993" t="s">
        <v>8318</v>
      </c>
      <c r="R993" t="s">
        <v>8320</v>
      </c>
      <c r="S993" s="9">
        <f t="shared" si="77"/>
        <v>42538.50680555556</v>
      </c>
      <c r="T993" s="9">
        <f t="shared" si="78"/>
        <v>42563.535416666666</v>
      </c>
      <c r="U993">
        <f t="shared" si="79"/>
        <v>2016</v>
      </c>
    </row>
    <row r="994" spans="1:21"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75"/>
        <v>4.6699999999999997E-3</v>
      </c>
      <c r="P994">
        <f t="shared" si="76"/>
        <v>116.75</v>
      </c>
      <c r="Q994" t="s">
        <v>8318</v>
      </c>
      <c r="R994" t="s">
        <v>8320</v>
      </c>
      <c r="S994" s="9">
        <f t="shared" si="77"/>
        <v>42437.674988425926</v>
      </c>
      <c r="T994" s="9">
        <f t="shared" si="78"/>
        <v>42497.633321759262</v>
      </c>
      <c r="U994">
        <f t="shared" si="79"/>
        <v>2016</v>
      </c>
    </row>
    <row r="995" spans="1:21"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75"/>
        <v>0.25087142857142858</v>
      </c>
      <c r="P995">
        <f t="shared" si="76"/>
        <v>89.59693877551021</v>
      </c>
      <c r="Q995" t="s">
        <v>8318</v>
      </c>
      <c r="R995" t="s">
        <v>8320</v>
      </c>
      <c r="S995" s="9">
        <f t="shared" si="77"/>
        <v>42652.714907407411</v>
      </c>
      <c r="T995" s="9">
        <f t="shared" si="78"/>
        <v>42685.958333333328</v>
      </c>
      <c r="U995">
        <f t="shared" si="79"/>
        <v>2016</v>
      </c>
    </row>
    <row r="996" spans="1:21"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75"/>
        <v>2.3345000000000001E-2</v>
      </c>
      <c r="P996">
        <f t="shared" si="76"/>
        <v>424.45454545454544</v>
      </c>
      <c r="Q996" t="s">
        <v>8318</v>
      </c>
      <c r="R996" t="s">
        <v>8320</v>
      </c>
      <c r="S996" s="9">
        <f t="shared" si="77"/>
        <v>41921.013078703705</v>
      </c>
      <c r="T996" s="9">
        <f t="shared" si="78"/>
        <v>41973.707638888889</v>
      </c>
      <c r="U996">
        <f t="shared" si="79"/>
        <v>2014</v>
      </c>
    </row>
    <row r="997" spans="1:21"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75"/>
        <v>7.2599999999999998E-2</v>
      </c>
      <c r="P997">
        <f t="shared" si="76"/>
        <v>80.666666666666671</v>
      </c>
      <c r="Q997" t="s">
        <v>8318</v>
      </c>
      <c r="R997" t="s">
        <v>8320</v>
      </c>
      <c r="S997" s="9">
        <f t="shared" si="77"/>
        <v>41947.690740740742</v>
      </c>
      <c r="T997" s="9">
        <f t="shared" si="78"/>
        <v>41972.416666666672</v>
      </c>
      <c r="U997">
        <f t="shared" si="79"/>
        <v>2014</v>
      </c>
    </row>
    <row r="998" spans="1:21"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75"/>
        <v>1.6250000000000001E-2</v>
      </c>
      <c r="P998">
        <f t="shared" si="76"/>
        <v>13</v>
      </c>
      <c r="Q998" t="s">
        <v>8318</v>
      </c>
      <c r="R998" t="s">
        <v>8320</v>
      </c>
      <c r="S998" s="9">
        <f t="shared" si="77"/>
        <v>41817.616435185184</v>
      </c>
      <c r="T998" s="9">
        <f t="shared" si="78"/>
        <v>41847.393750000003</v>
      </c>
      <c r="U998">
        <f t="shared" si="79"/>
        <v>2014</v>
      </c>
    </row>
    <row r="999" spans="1:21"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75"/>
        <v>1.2999999999999999E-2</v>
      </c>
      <c r="P999">
        <f t="shared" si="76"/>
        <v>8.125</v>
      </c>
      <c r="Q999" t="s">
        <v>8318</v>
      </c>
      <c r="R999" t="s">
        <v>8320</v>
      </c>
      <c r="S999" s="9">
        <f t="shared" si="77"/>
        <v>41940.85297453704</v>
      </c>
      <c r="T999" s="9">
        <f t="shared" si="78"/>
        <v>41970.894641203704</v>
      </c>
      <c r="U999">
        <f t="shared" si="79"/>
        <v>2014</v>
      </c>
    </row>
    <row r="1000" spans="1:21"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75"/>
        <v>0.58558333333333334</v>
      </c>
      <c r="P1000">
        <f t="shared" si="76"/>
        <v>153.42794759825327</v>
      </c>
      <c r="Q1000" t="s">
        <v>8318</v>
      </c>
      <c r="R1000" t="s">
        <v>8320</v>
      </c>
      <c r="S1000" s="9">
        <f t="shared" si="77"/>
        <v>42281.918993055559</v>
      </c>
      <c r="T1000" s="9">
        <f t="shared" si="78"/>
        <v>42326.960659722223</v>
      </c>
      <c r="U1000">
        <f t="shared" si="79"/>
        <v>2015</v>
      </c>
    </row>
    <row r="1001" spans="1:21"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75"/>
        <v>7.7886666666666673E-2</v>
      </c>
      <c r="P1001">
        <f t="shared" si="76"/>
        <v>292.07499999999999</v>
      </c>
      <c r="Q1001" t="s">
        <v>8318</v>
      </c>
      <c r="R1001" t="s">
        <v>8320</v>
      </c>
      <c r="S1001" s="9">
        <f t="shared" si="77"/>
        <v>41926.04965277778</v>
      </c>
      <c r="T1001" s="9">
        <f t="shared" si="78"/>
        <v>41956.084722222222</v>
      </c>
      <c r="U1001">
        <f t="shared" si="79"/>
        <v>2014</v>
      </c>
    </row>
    <row r="1002" spans="1:21"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75"/>
        <v>2.2157147647256063E-2</v>
      </c>
      <c r="P1002">
        <f t="shared" si="76"/>
        <v>3304</v>
      </c>
      <c r="Q1002" t="s">
        <v>8318</v>
      </c>
      <c r="R1002" t="s">
        <v>8320</v>
      </c>
      <c r="S1002" s="9">
        <f t="shared" si="77"/>
        <v>42748.809722222228</v>
      </c>
      <c r="T1002" s="9">
        <f t="shared" si="78"/>
        <v>42808.768055555556</v>
      </c>
      <c r="U1002">
        <f t="shared" si="79"/>
        <v>2017</v>
      </c>
    </row>
    <row r="1003" spans="1:21"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75"/>
        <v>1.04</v>
      </c>
      <c r="P1003">
        <f t="shared" si="76"/>
        <v>1300</v>
      </c>
      <c r="Q1003" t="s">
        <v>8318</v>
      </c>
      <c r="R1003" t="s">
        <v>8320</v>
      </c>
      <c r="S1003" s="9">
        <f t="shared" si="77"/>
        <v>42720.470057870371</v>
      </c>
      <c r="T1003" s="9">
        <f t="shared" si="78"/>
        <v>42765.470057870371</v>
      </c>
      <c r="U1003">
        <f t="shared" si="79"/>
        <v>2016</v>
      </c>
    </row>
    <row r="1004" spans="1:21"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75"/>
        <v>0.29602960296029601</v>
      </c>
      <c r="P1004">
        <f t="shared" si="76"/>
        <v>134.54545454545453</v>
      </c>
      <c r="Q1004" t="s">
        <v>8318</v>
      </c>
      <c r="R1004" t="s">
        <v>8320</v>
      </c>
      <c r="S1004" s="9">
        <f t="shared" si="77"/>
        <v>42325.434189814812</v>
      </c>
      <c r="T1004" s="9">
        <f t="shared" si="78"/>
        <v>42354.999305555553</v>
      </c>
      <c r="U1004">
        <f t="shared" si="79"/>
        <v>2015</v>
      </c>
    </row>
    <row r="1005" spans="1:21"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75"/>
        <v>0.16055</v>
      </c>
      <c r="P1005">
        <f t="shared" si="76"/>
        <v>214.06666666666666</v>
      </c>
      <c r="Q1005" t="s">
        <v>8318</v>
      </c>
      <c r="R1005" t="s">
        <v>8320</v>
      </c>
      <c r="S1005" s="9">
        <f t="shared" si="77"/>
        <v>42780.459039351852</v>
      </c>
      <c r="T1005" s="9">
        <f t="shared" si="78"/>
        <v>42810.417372685188</v>
      </c>
      <c r="U1005">
        <f t="shared" si="79"/>
        <v>2017</v>
      </c>
    </row>
    <row r="1006" spans="1:21"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75"/>
        <v>0.82208000000000003</v>
      </c>
      <c r="P1006">
        <f t="shared" si="76"/>
        <v>216.33684210526314</v>
      </c>
      <c r="Q1006" t="s">
        <v>8318</v>
      </c>
      <c r="R1006" t="s">
        <v>8320</v>
      </c>
      <c r="S1006" s="9">
        <f t="shared" si="77"/>
        <v>42388.458645833336</v>
      </c>
      <c r="T1006" s="9">
        <f t="shared" si="78"/>
        <v>42418.458645833336</v>
      </c>
      <c r="U1006">
        <f t="shared" si="79"/>
        <v>2016</v>
      </c>
    </row>
    <row r="1007" spans="1:21"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75"/>
        <v>0.75051000000000001</v>
      </c>
      <c r="P1007">
        <f t="shared" si="76"/>
        <v>932.31055900621118</v>
      </c>
      <c r="Q1007" t="s">
        <v>8318</v>
      </c>
      <c r="R1007" t="s">
        <v>8320</v>
      </c>
      <c r="S1007" s="9">
        <f t="shared" si="77"/>
        <v>42276.374803240738</v>
      </c>
      <c r="T1007" s="9">
        <f t="shared" si="78"/>
        <v>42307.374803240738</v>
      </c>
      <c r="U1007">
        <f t="shared" si="79"/>
        <v>2015</v>
      </c>
    </row>
    <row r="1008" spans="1:21"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75"/>
        <v>5.8500000000000003E-2</v>
      </c>
      <c r="P1008">
        <f t="shared" si="76"/>
        <v>29.25</v>
      </c>
      <c r="Q1008" t="s">
        <v>8318</v>
      </c>
      <c r="R1008" t="s">
        <v>8320</v>
      </c>
      <c r="S1008" s="9">
        <f t="shared" si="77"/>
        <v>41976.790185185186</v>
      </c>
      <c r="T1008" s="9">
        <f t="shared" si="78"/>
        <v>41985.049305555556</v>
      </c>
      <c r="U1008">
        <f t="shared" si="79"/>
        <v>2014</v>
      </c>
    </row>
    <row r="1009" spans="1:21"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75"/>
        <v>0.44319999999999998</v>
      </c>
      <c r="P1009">
        <f t="shared" si="76"/>
        <v>174.94736842105263</v>
      </c>
      <c r="Q1009" t="s">
        <v>8318</v>
      </c>
      <c r="R1009" t="s">
        <v>8320</v>
      </c>
      <c r="S1009" s="9">
        <f t="shared" si="77"/>
        <v>42676.333599537036</v>
      </c>
      <c r="T1009" s="9">
        <f t="shared" si="78"/>
        <v>42718.3752662037</v>
      </c>
      <c r="U1009">
        <f t="shared" si="79"/>
        <v>2016</v>
      </c>
    </row>
    <row r="1010" spans="1:21"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75"/>
        <v>2.6737967914438501E-3</v>
      </c>
      <c r="P1010">
        <f t="shared" si="76"/>
        <v>250</v>
      </c>
      <c r="Q1010" t="s">
        <v>8318</v>
      </c>
      <c r="R1010" t="s">
        <v>8320</v>
      </c>
      <c r="S1010" s="9">
        <f t="shared" si="77"/>
        <v>42702.559201388889</v>
      </c>
      <c r="T1010" s="9">
        <f t="shared" si="78"/>
        <v>42732.559201388889</v>
      </c>
      <c r="U1010">
        <f t="shared" si="79"/>
        <v>2016</v>
      </c>
    </row>
    <row r="1011" spans="1:21"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75"/>
        <v>0.1313</v>
      </c>
      <c r="P1011">
        <f t="shared" si="76"/>
        <v>65</v>
      </c>
      <c r="Q1011" t="s">
        <v>8318</v>
      </c>
      <c r="R1011" t="s">
        <v>8320</v>
      </c>
      <c r="S1011" s="9">
        <f t="shared" si="77"/>
        <v>42510.354699074072</v>
      </c>
      <c r="T1011" s="9">
        <f t="shared" si="78"/>
        <v>42540.354699074072</v>
      </c>
      <c r="U1011">
        <f t="shared" si="79"/>
        <v>2016</v>
      </c>
    </row>
    <row r="1012" spans="1:21"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75"/>
        <v>1.9088937093275488E-3</v>
      </c>
      <c r="P1012">
        <f t="shared" si="76"/>
        <v>55</v>
      </c>
      <c r="Q1012" t="s">
        <v>8318</v>
      </c>
      <c r="R1012" t="s">
        <v>8320</v>
      </c>
      <c r="S1012" s="9">
        <f t="shared" si="77"/>
        <v>42561.579421296294</v>
      </c>
      <c r="T1012" s="9">
        <f t="shared" si="78"/>
        <v>42617.874305555553</v>
      </c>
      <c r="U1012">
        <f t="shared" si="79"/>
        <v>2016</v>
      </c>
    </row>
    <row r="1013" spans="1:21"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75"/>
        <v>3.7499999999999999E-3</v>
      </c>
      <c r="P1013">
        <f t="shared" si="76"/>
        <v>75</v>
      </c>
      <c r="Q1013" t="s">
        <v>8318</v>
      </c>
      <c r="R1013" t="s">
        <v>8320</v>
      </c>
      <c r="S1013" s="9">
        <f t="shared" si="77"/>
        <v>41946.648090277777</v>
      </c>
      <c r="T1013" s="9">
        <f t="shared" si="78"/>
        <v>41991.648090277777</v>
      </c>
      <c r="U1013">
        <f t="shared" si="79"/>
        <v>2014</v>
      </c>
    </row>
    <row r="1014" spans="1:21"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75"/>
        <v>215.35021</v>
      </c>
      <c r="P1014">
        <f t="shared" si="76"/>
        <v>1389.3561935483872</v>
      </c>
      <c r="Q1014" t="s">
        <v>8318</v>
      </c>
      <c r="R1014" t="s">
        <v>8320</v>
      </c>
      <c r="S1014" s="9">
        <f t="shared" si="77"/>
        <v>42714.190416666665</v>
      </c>
      <c r="T1014" s="9">
        <f t="shared" si="78"/>
        <v>42759.190416666665</v>
      </c>
      <c r="U1014">
        <f t="shared" si="79"/>
        <v>2016</v>
      </c>
    </row>
    <row r="1015" spans="1:21"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75"/>
        <v>0.34527999999999998</v>
      </c>
      <c r="P1015">
        <f t="shared" si="76"/>
        <v>95.911111111111111</v>
      </c>
      <c r="Q1015" t="s">
        <v>8318</v>
      </c>
      <c r="R1015" t="s">
        <v>8320</v>
      </c>
      <c r="S1015" s="9">
        <f t="shared" si="77"/>
        <v>42339.583981481483</v>
      </c>
      <c r="T1015" s="9">
        <f t="shared" si="78"/>
        <v>42367.583333333328</v>
      </c>
      <c r="U1015">
        <f t="shared" si="79"/>
        <v>2015</v>
      </c>
    </row>
    <row r="1016" spans="1:21"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75"/>
        <v>0.30599999999999999</v>
      </c>
      <c r="P1016">
        <f t="shared" si="76"/>
        <v>191.25</v>
      </c>
      <c r="Q1016" t="s">
        <v>8318</v>
      </c>
      <c r="R1016" t="s">
        <v>8320</v>
      </c>
      <c r="S1016" s="9">
        <f t="shared" si="77"/>
        <v>41954.752488425926</v>
      </c>
      <c r="T1016" s="9">
        <f t="shared" si="78"/>
        <v>42004.752488425926</v>
      </c>
      <c r="U1016">
        <f t="shared" si="79"/>
        <v>2014</v>
      </c>
    </row>
    <row r="1017" spans="1:21"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75"/>
        <v>2.6666666666666668E-2</v>
      </c>
      <c r="P1017">
        <f t="shared" si="76"/>
        <v>40</v>
      </c>
      <c r="Q1017" t="s">
        <v>8318</v>
      </c>
      <c r="R1017" t="s">
        <v>8320</v>
      </c>
      <c r="S1017" s="9">
        <f t="shared" si="77"/>
        <v>42303.628414351857</v>
      </c>
      <c r="T1017" s="9">
        <f t="shared" si="78"/>
        <v>42333.670081018514</v>
      </c>
      <c r="U1017">
        <f t="shared" si="79"/>
        <v>2015</v>
      </c>
    </row>
    <row r="1018" spans="1:21"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75"/>
        <v>2.8420000000000001E-2</v>
      </c>
      <c r="P1018">
        <f t="shared" si="76"/>
        <v>74.78947368421052</v>
      </c>
      <c r="Q1018" t="s">
        <v>8318</v>
      </c>
      <c r="R1018" t="s">
        <v>8320</v>
      </c>
      <c r="S1018" s="9">
        <f t="shared" si="77"/>
        <v>42421.857129629629</v>
      </c>
      <c r="T1018" s="9">
        <f t="shared" si="78"/>
        <v>42466.815462962957</v>
      </c>
      <c r="U1018">
        <f t="shared" si="79"/>
        <v>2016</v>
      </c>
    </row>
    <row r="1019" spans="1:21"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75"/>
        <v>0.22878799999999999</v>
      </c>
      <c r="P1019">
        <f t="shared" si="76"/>
        <v>161.11830985915492</v>
      </c>
      <c r="Q1019" t="s">
        <v>8318</v>
      </c>
      <c r="R1019" t="s">
        <v>8320</v>
      </c>
      <c r="S1019" s="9">
        <f t="shared" si="77"/>
        <v>42289.425173611111</v>
      </c>
      <c r="T1019" s="9">
        <f t="shared" si="78"/>
        <v>42329.466840277775</v>
      </c>
      <c r="U1019">
        <f t="shared" si="79"/>
        <v>2015</v>
      </c>
    </row>
    <row r="1020" spans="1:21"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75"/>
        <v>3.1050000000000001E-2</v>
      </c>
      <c r="P1020">
        <f t="shared" si="76"/>
        <v>88.714285714285708</v>
      </c>
      <c r="Q1020" t="s">
        <v>8318</v>
      </c>
      <c r="R1020" t="s">
        <v>8320</v>
      </c>
      <c r="S1020" s="9">
        <f t="shared" si="77"/>
        <v>42535.242280092592</v>
      </c>
      <c r="T1020" s="9">
        <f t="shared" si="78"/>
        <v>42565.242280092592</v>
      </c>
      <c r="U1020">
        <f t="shared" si="79"/>
        <v>2016</v>
      </c>
    </row>
    <row r="1021" spans="1:21"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75"/>
        <v>0.47333333333333333</v>
      </c>
      <c r="P1021">
        <f t="shared" si="76"/>
        <v>53.25</v>
      </c>
      <c r="Q1021" t="s">
        <v>8318</v>
      </c>
      <c r="R1021" t="s">
        <v>8320</v>
      </c>
      <c r="S1021" s="9">
        <f t="shared" si="77"/>
        <v>42009.723946759259</v>
      </c>
      <c r="T1021" s="9">
        <f t="shared" si="78"/>
        <v>42039.723946759259</v>
      </c>
      <c r="U1021">
        <f t="shared" si="79"/>
        <v>2015</v>
      </c>
    </row>
    <row r="1022" spans="1:21"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75"/>
        <v>2.0554838709677421</v>
      </c>
      <c r="P1022">
        <f t="shared" si="76"/>
        <v>106.2</v>
      </c>
      <c r="Q1022" t="s">
        <v>8324</v>
      </c>
      <c r="R1022" t="s">
        <v>8329</v>
      </c>
      <c r="S1022" s="9">
        <f t="shared" si="77"/>
        <v>42126.819548611107</v>
      </c>
      <c r="T1022" s="9">
        <f t="shared" si="78"/>
        <v>42156.782638888893</v>
      </c>
      <c r="U1022">
        <f t="shared" si="79"/>
        <v>2015</v>
      </c>
    </row>
    <row r="1023" spans="1:21"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75"/>
        <v>3.5180366666666667</v>
      </c>
      <c r="P1023">
        <f t="shared" si="76"/>
        <v>22.079728033472804</v>
      </c>
      <c r="Q1023" t="s">
        <v>8324</v>
      </c>
      <c r="R1023" t="s">
        <v>8329</v>
      </c>
      <c r="S1023" s="9">
        <f t="shared" si="77"/>
        <v>42271.001979166671</v>
      </c>
      <c r="T1023" s="9">
        <f t="shared" si="78"/>
        <v>42293.916666666672</v>
      </c>
      <c r="U1023">
        <f t="shared" si="79"/>
        <v>2015</v>
      </c>
    </row>
    <row r="1024" spans="1:21"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75"/>
        <v>1.149</v>
      </c>
      <c r="P1024">
        <f t="shared" si="76"/>
        <v>31.054054054054053</v>
      </c>
      <c r="Q1024" t="s">
        <v>8324</v>
      </c>
      <c r="R1024" t="s">
        <v>8329</v>
      </c>
      <c r="S1024" s="9">
        <f t="shared" si="77"/>
        <v>42111.396724537044</v>
      </c>
      <c r="T1024" s="9">
        <f t="shared" si="78"/>
        <v>42141.396724537044</v>
      </c>
      <c r="U1024">
        <f t="shared" si="79"/>
        <v>2015</v>
      </c>
    </row>
    <row r="1025" spans="1:21"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75"/>
        <v>2.3715000000000002</v>
      </c>
      <c r="P1025">
        <f t="shared" si="76"/>
        <v>36.206106870229007</v>
      </c>
      <c r="Q1025" t="s">
        <v>8324</v>
      </c>
      <c r="R1025" t="s">
        <v>8329</v>
      </c>
      <c r="S1025" s="9">
        <f t="shared" si="77"/>
        <v>42145.669687500005</v>
      </c>
      <c r="T1025" s="9">
        <f t="shared" si="78"/>
        <v>42175.669687500005</v>
      </c>
      <c r="U1025">
        <f t="shared" si="79"/>
        <v>2015</v>
      </c>
    </row>
    <row r="1026" spans="1:21"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si="75"/>
        <v>1.1863774999999999</v>
      </c>
      <c r="P1026">
        <f t="shared" si="76"/>
        <v>388.9762295081967</v>
      </c>
      <c r="Q1026" t="s">
        <v>8324</v>
      </c>
      <c r="R1026" t="s">
        <v>8329</v>
      </c>
      <c r="S1026" s="9">
        <f t="shared" si="77"/>
        <v>42370.330590277779</v>
      </c>
      <c r="T1026" s="9">
        <f t="shared" si="78"/>
        <v>42400.330590277779</v>
      </c>
      <c r="U1026">
        <f t="shared" si="79"/>
        <v>2016</v>
      </c>
    </row>
    <row r="1027" spans="1:21"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ref="O1027:O1090" si="80">E1027/D1027</f>
        <v>1.099283142857143</v>
      </c>
      <c r="P1027">
        <f t="shared" ref="P1027:P1090" si="81">E1027/L1027</f>
        <v>71.848571428571432</v>
      </c>
      <c r="Q1027" t="s">
        <v>8324</v>
      </c>
      <c r="R1027" t="s">
        <v>8329</v>
      </c>
      <c r="S1027" s="9">
        <f t="shared" ref="S1027:S1090" si="82">((J1027/60)/60)/24+DATE(1970,1,1)+(-6/24)</f>
        <v>42049.583761574075</v>
      </c>
      <c r="T1027" s="9">
        <f t="shared" ref="T1027:T1090" si="83">((I1027/60)/60)/24+DATE(1970,1,1)+(-6/24)</f>
        <v>42079.542094907403</v>
      </c>
      <c r="U1027">
        <f t="shared" ref="U1027:U1090" si="84">YEAR(S1027)</f>
        <v>2015</v>
      </c>
    </row>
    <row r="1028" spans="1:21"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80"/>
        <v>1.0000828571428571</v>
      </c>
      <c r="P1028">
        <f t="shared" si="81"/>
        <v>57.381803278688523</v>
      </c>
      <c r="Q1028" t="s">
        <v>8324</v>
      </c>
      <c r="R1028" t="s">
        <v>8329</v>
      </c>
      <c r="S1028" s="9">
        <f t="shared" si="82"/>
        <v>42426.157592592594</v>
      </c>
      <c r="T1028" s="9">
        <f t="shared" si="83"/>
        <v>42460.115925925929</v>
      </c>
      <c r="U1028">
        <f t="shared" si="84"/>
        <v>2016</v>
      </c>
    </row>
    <row r="1029" spans="1:21"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80"/>
        <v>1.0309292094387414</v>
      </c>
      <c r="P1029">
        <f t="shared" si="81"/>
        <v>69.666666666666671</v>
      </c>
      <c r="Q1029" t="s">
        <v>8324</v>
      </c>
      <c r="R1029" t="s">
        <v>8329</v>
      </c>
      <c r="S1029" s="9">
        <f t="shared" si="82"/>
        <v>41904.784108796295</v>
      </c>
      <c r="T1029" s="9">
        <f t="shared" si="83"/>
        <v>41934.784108796295</v>
      </c>
      <c r="U1029">
        <f t="shared" si="84"/>
        <v>2014</v>
      </c>
    </row>
    <row r="1030" spans="1:21"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80"/>
        <v>1.1727000000000001</v>
      </c>
      <c r="P1030">
        <f t="shared" si="81"/>
        <v>45.988235294117644</v>
      </c>
      <c r="Q1030" t="s">
        <v>8324</v>
      </c>
      <c r="R1030" t="s">
        <v>8329</v>
      </c>
      <c r="S1030" s="9">
        <f t="shared" si="82"/>
        <v>42755.377372685187</v>
      </c>
      <c r="T1030" s="9">
        <f t="shared" si="83"/>
        <v>42800.583333333328</v>
      </c>
      <c r="U1030">
        <f t="shared" si="84"/>
        <v>2017</v>
      </c>
    </row>
    <row r="1031" spans="1:21"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80"/>
        <v>1.1175999999999999</v>
      </c>
      <c r="P1031">
        <f t="shared" si="81"/>
        <v>79.262411347517727</v>
      </c>
      <c r="Q1031" t="s">
        <v>8324</v>
      </c>
      <c r="R1031" t="s">
        <v>8329</v>
      </c>
      <c r="S1031" s="9">
        <f t="shared" si="82"/>
        <v>42044.461886574078</v>
      </c>
      <c r="T1031" s="9">
        <f t="shared" si="83"/>
        <v>42098.665972222225</v>
      </c>
      <c r="U1031">
        <f t="shared" si="84"/>
        <v>2015</v>
      </c>
    </row>
    <row r="1032" spans="1:21"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80"/>
        <v>3.4209999999999998</v>
      </c>
      <c r="P1032">
        <f t="shared" si="81"/>
        <v>43.031446540880502</v>
      </c>
      <c r="Q1032" t="s">
        <v>8324</v>
      </c>
      <c r="R1032" t="s">
        <v>8329</v>
      </c>
      <c r="S1032" s="9">
        <f t="shared" si="82"/>
        <v>42611.233206018514</v>
      </c>
      <c r="T1032" s="9">
        <f t="shared" si="83"/>
        <v>42625.233206018514</v>
      </c>
      <c r="U1032">
        <f t="shared" si="84"/>
        <v>2016</v>
      </c>
    </row>
    <row r="1033" spans="1:21"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80"/>
        <v>1.0740000000000001</v>
      </c>
      <c r="P1033">
        <f t="shared" si="81"/>
        <v>108.48484848484848</v>
      </c>
      <c r="Q1033" t="s">
        <v>8324</v>
      </c>
      <c r="R1033" t="s">
        <v>8329</v>
      </c>
      <c r="S1033" s="9">
        <f t="shared" si="82"/>
        <v>42324.514004629629</v>
      </c>
      <c r="T1033" s="9">
        <f t="shared" si="83"/>
        <v>42354.514004629629</v>
      </c>
      <c r="U1033">
        <f t="shared" si="84"/>
        <v>2015</v>
      </c>
    </row>
    <row r="1034" spans="1:2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80"/>
        <v>1.0849703703703704</v>
      </c>
      <c r="P1034">
        <f t="shared" si="81"/>
        <v>61.029583333333335</v>
      </c>
      <c r="Q1034" t="s">
        <v>8324</v>
      </c>
      <c r="R1034" t="s">
        <v>8329</v>
      </c>
      <c r="S1034" s="9">
        <f t="shared" si="82"/>
        <v>42514.416956018518</v>
      </c>
      <c r="T1034" s="9">
        <f t="shared" si="83"/>
        <v>42544.416956018518</v>
      </c>
      <c r="U1034">
        <f t="shared" si="84"/>
        <v>2016</v>
      </c>
    </row>
    <row r="1035" spans="1:21"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80"/>
        <v>1.0286144578313252</v>
      </c>
      <c r="P1035">
        <f t="shared" si="81"/>
        <v>50.592592592592595</v>
      </c>
      <c r="Q1035" t="s">
        <v>8324</v>
      </c>
      <c r="R1035" t="s">
        <v>8329</v>
      </c>
      <c r="S1035" s="9">
        <f t="shared" si="82"/>
        <v>42688.482407407413</v>
      </c>
      <c r="T1035" s="9">
        <f t="shared" si="83"/>
        <v>42716.482407407413</v>
      </c>
      <c r="U1035">
        <f t="shared" si="84"/>
        <v>2016</v>
      </c>
    </row>
    <row r="1036" spans="1:21"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80"/>
        <v>1.3000180000000001</v>
      </c>
      <c r="P1036">
        <f t="shared" si="81"/>
        <v>39.157168674698795</v>
      </c>
      <c r="Q1036" t="s">
        <v>8324</v>
      </c>
      <c r="R1036" t="s">
        <v>8329</v>
      </c>
      <c r="S1036" s="9">
        <f t="shared" si="82"/>
        <v>42554.916712962964</v>
      </c>
      <c r="T1036" s="9">
        <f t="shared" si="83"/>
        <v>42586.915972222225</v>
      </c>
      <c r="U1036">
        <f t="shared" si="84"/>
        <v>2016</v>
      </c>
    </row>
    <row r="1037" spans="1:21"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80"/>
        <v>1.0765217391304347</v>
      </c>
      <c r="P1037">
        <f t="shared" si="81"/>
        <v>65.15789473684211</v>
      </c>
      <c r="Q1037" t="s">
        <v>8324</v>
      </c>
      <c r="R1037" t="s">
        <v>8329</v>
      </c>
      <c r="S1037" s="9">
        <f t="shared" si="82"/>
        <v>42016.391435185185</v>
      </c>
      <c r="T1037" s="9">
        <f t="shared" si="83"/>
        <v>42046.391435185185</v>
      </c>
      <c r="U1037">
        <f t="shared" si="84"/>
        <v>2015</v>
      </c>
    </row>
    <row r="1038" spans="1:21"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80"/>
        <v>1.1236044444444444</v>
      </c>
      <c r="P1038">
        <f t="shared" si="81"/>
        <v>23.963127962085309</v>
      </c>
      <c r="Q1038" t="s">
        <v>8324</v>
      </c>
      <c r="R1038" t="s">
        <v>8329</v>
      </c>
      <c r="S1038" s="9">
        <f t="shared" si="82"/>
        <v>41249.198958333334</v>
      </c>
      <c r="T1038" s="9">
        <f t="shared" si="83"/>
        <v>41281.083333333336</v>
      </c>
      <c r="U1038">
        <f t="shared" si="84"/>
        <v>2012</v>
      </c>
    </row>
    <row r="1039" spans="1:21"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80"/>
        <v>1.0209999999999999</v>
      </c>
      <c r="P1039">
        <f t="shared" si="81"/>
        <v>48.61904761904762</v>
      </c>
      <c r="Q1039" t="s">
        <v>8324</v>
      </c>
      <c r="R1039" t="s">
        <v>8329</v>
      </c>
      <c r="S1039" s="9">
        <f t="shared" si="82"/>
        <v>42119.572476851856</v>
      </c>
      <c r="T1039" s="9">
        <f t="shared" si="83"/>
        <v>42141.958333333328</v>
      </c>
      <c r="U1039">
        <f t="shared" si="84"/>
        <v>2015</v>
      </c>
    </row>
    <row r="1040" spans="1:21"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80"/>
        <v>1.4533333333333334</v>
      </c>
      <c r="P1040">
        <f t="shared" si="81"/>
        <v>35.73770491803279</v>
      </c>
      <c r="Q1040" t="s">
        <v>8324</v>
      </c>
      <c r="R1040" t="s">
        <v>8329</v>
      </c>
      <c r="S1040" s="9">
        <f t="shared" si="82"/>
        <v>42417.981747685189</v>
      </c>
      <c r="T1040" s="9">
        <f t="shared" si="83"/>
        <v>42447.940081018518</v>
      </c>
      <c r="U1040">
        <f t="shared" si="84"/>
        <v>2016</v>
      </c>
    </row>
    <row r="1041" spans="1:21"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80"/>
        <v>1.282</v>
      </c>
      <c r="P1041">
        <f t="shared" si="81"/>
        <v>21.366666666666667</v>
      </c>
      <c r="Q1041" t="s">
        <v>8324</v>
      </c>
      <c r="R1041" t="s">
        <v>8329</v>
      </c>
      <c r="S1041" s="9">
        <f t="shared" si="82"/>
        <v>42691.859328703707</v>
      </c>
      <c r="T1041" s="9">
        <f t="shared" si="83"/>
        <v>42717.082638888889</v>
      </c>
      <c r="U1041">
        <f t="shared" si="84"/>
        <v>2016</v>
      </c>
    </row>
    <row r="1042" spans="1:21"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80"/>
        <v>2.9411764705882353E-3</v>
      </c>
      <c r="P1042">
        <f t="shared" si="81"/>
        <v>250</v>
      </c>
      <c r="Q1042" t="s">
        <v>8330</v>
      </c>
      <c r="R1042" t="s">
        <v>8331</v>
      </c>
      <c r="S1042" s="9">
        <f t="shared" si="82"/>
        <v>42579.458437499998</v>
      </c>
      <c r="T1042" s="9">
        <f t="shared" si="83"/>
        <v>42609.458437499998</v>
      </c>
      <c r="U1042">
        <f t="shared" si="84"/>
        <v>2016</v>
      </c>
    </row>
    <row r="1043" spans="1:21"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80"/>
        <v>0</v>
      </c>
      <c r="P1043" t="e">
        <f t="shared" si="81"/>
        <v>#DIV/0!</v>
      </c>
      <c r="Q1043" t="s">
        <v>8330</v>
      </c>
      <c r="R1043" t="s">
        <v>8331</v>
      </c>
      <c r="S1043" s="9">
        <f t="shared" si="82"/>
        <v>41830.810092592597</v>
      </c>
      <c r="T1043" s="9">
        <f t="shared" si="83"/>
        <v>41850.810092592597</v>
      </c>
      <c r="U1043">
        <f t="shared" si="84"/>
        <v>2014</v>
      </c>
    </row>
    <row r="1044" spans="1:21"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80"/>
        <v>1.5384615384615385E-2</v>
      </c>
      <c r="P1044">
        <f t="shared" si="81"/>
        <v>10</v>
      </c>
      <c r="Q1044" t="s">
        <v>8330</v>
      </c>
      <c r="R1044" t="s">
        <v>8331</v>
      </c>
      <c r="S1044" s="9">
        <f t="shared" si="82"/>
        <v>41851.446157407408</v>
      </c>
      <c r="T1044" s="9">
        <f t="shared" si="83"/>
        <v>41894.166666666664</v>
      </c>
      <c r="U1044">
        <f t="shared" si="84"/>
        <v>2014</v>
      </c>
    </row>
    <row r="1045" spans="1:21"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80"/>
        <v>8.5370000000000001E-2</v>
      </c>
      <c r="P1045">
        <f t="shared" si="81"/>
        <v>29.236301369863014</v>
      </c>
      <c r="Q1045" t="s">
        <v>8330</v>
      </c>
      <c r="R1045" t="s">
        <v>8331</v>
      </c>
      <c r="S1045" s="9">
        <f t="shared" si="82"/>
        <v>42114.002951388888</v>
      </c>
      <c r="T1045" s="9">
        <f t="shared" si="83"/>
        <v>42144.002951388888</v>
      </c>
      <c r="U1045">
        <f t="shared" si="84"/>
        <v>2015</v>
      </c>
    </row>
    <row r="1046" spans="1:21"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80"/>
        <v>8.571428571428571E-4</v>
      </c>
      <c r="P1046">
        <f t="shared" si="81"/>
        <v>3</v>
      </c>
      <c r="Q1046" t="s">
        <v>8330</v>
      </c>
      <c r="R1046" t="s">
        <v>8331</v>
      </c>
      <c r="S1046" s="9">
        <f t="shared" si="82"/>
        <v>42011.675937499997</v>
      </c>
      <c r="T1046" s="9">
        <f t="shared" si="83"/>
        <v>42068.602083333331</v>
      </c>
      <c r="U1046">
        <f t="shared" si="84"/>
        <v>2015</v>
      </c>
    </row>
    <row r="1047" spans="1:21"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80"/>
        <v>2.6599999999999999E-2</v>
      </c>
      <c r="P1047">
        <f t="shared" si="81"/>
        <v>33.25</v>
      </c>
      <c r="Q1047" t="s">
        <v>8330</v>
      </c>
      <c r="R1047" t="s">
        <v>8331</v>
      </c>
      <c r="S1047" s="9">
        <f t="shared" si="82"/>
        <v>41844.624421296299</v>
      </c>
      <c r="T1047" s="9">
        <f t="shared" si="83"/>
        <v>41874.624421296299</v>
      </c>
      <c r="U1047">
        <f t="shared" si="84"/>
        <v>2014</v>
      </c>
    </row>
    <row r="1048" spans="1:21"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80"/>
        <v>0</v>
      </c>
      <c r="P1048" t="e">
        <f t="shared" si="81"/>
        <v>#DIV/0!</v>
      </c>
      <c r="Q1048" t="s">
        <v>8330</v>
      </c>
      <c r="R1048" t="s">
        <v>8331</v>
      </c>
      <c r="S1048" s="9">
        <f t="shared" si="82"/>
        <v>42319.601388888885</v>
      </c>
      <c r="T1048" s="9">
        <f t="shared" si="83"/>
        <v>42364.601388888885</v>
      </c>
      <c r="U1048">
        <f t="shared" si="84"/>
        <v>2015</v>
      </c>
    </row>
    <row r="1049" spans="1:21"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80"/>
        <v>5.0000000000000001E-4</v>
      </c>
      <c r="P1049">
        <f t="shared" si="81"/>
        <v>1</v>
      </c>
      <c r="Q1049" t="s">
        <v>8330</v>
      </c>
      <c r="R1049" t="s">
        <v>8331</v>
      </c>
      <c r="S1049" s="9">
        <f t="shared" si="82"/>
        <v>41918.568460648145</v>
      </c>
      <c r="T1049" s="9">
        <f t="shared" si="83"/>
        <v>41948.610127314816</v>
      </c>
      <c r="U1049">
        <f t="shared" si="84"/>
        <v>2014</v>
      </c>
    </row>
    <row r="1050" spans="1:21"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80"/>
        <v>1.4133333333333333E-2</v>
      </c>
      <c r="P1050">
        <f t="shared" si="81"/>
        <v>53</v>
      </c>
      <c r="Q1050" t="s">
        <v>8330</v>
      </c>
      <c r="R1050" t="s">
        <v>8331</v>
      </c>
      <c r="S1050" s="9">
        <f t="shared" si="82"/>
        <v>42597.803113425922</v>
      </c>
      <c r="T1050" s="9">
        <f t="shared" si="83"/>
        <v>42637.803113425922</v>
      </c>
      <c r="U1050">
        <f t="shared" si="84"/>
        <v>2016</v>
      </c>
    </row>
    <row r="1051" spans="1:2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80"/>
        <v>0</v>
      </c>
      <c r="P1051" t="e">
        <f t="shared" si="81"/>
        <v>#DIV/0!</v>
      </c>
      <c r="Q1051" t="s">
        <v>8330</v>
      </c>
      <c r="R1051" t="s">
        <v>8331</v>
      </c>
      <c r="S1051" s="9">
        <f t="shared" si="82"/>
        <v>42382.181076388893</v>
      </c>
      <c r="T1051" s="9">
        <f t="shared" si="83"/>
        <v>42412.181076388893</v>
      </c>
      <c r="U1051">
        <f t="shared" si="84"/>
        <v>2016</v>
      </c>
    </row>
    <row r="1052" spans="1:21"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80"/>
        <v>0</v>
      </c>
      <c r="P1052" t="e">
        <f t="shared" si="81"/>
        <v>#DIV/0!</v>
      </c>
      <c r="Q1052" t="s">
        <v>8330</v>
      </c>
      <c r="R1052" t="s">
        <v>8331</v>
      </c>
      <c r="S1052" s="9">
        <f t="shared" si="82"/>
        <v>42231.5471875</v>
      </c>
      <c r="T1052" s="9">
        <f t="shared" si="83"/>
        <v>42261.5471875</v>
      </c>
      <c r="U1052">
        <f t="shared" si="84"/>
        <v>2015</v>
      </c>
    </row>
    <row r="1053" spans="1:21"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80"/>
        <v>0</v>
      </c>
      <c r="P1053" t="e">
        <f t="shared" si="81"/>
        <v>#DIV/0!</v>
      </c>
      <c r="Q1053" t="s">
        <v>8330</v>
      </c>
      <c r="R1053" t="s">
        <v>8331</v>
      </c>
      <c r="S1053" s="9">
        <f t="shared" si="82"/>
        <v>41849.764178240745</v>
      </c>
      <c r="T1053" s="9">
        <f t="shared" si="83"/>
        <v>41877.764178240745</v>
      </c>
      <c r="U1053">
        <f t="shared" si="84"/>
        <v>2014</v>
      </c>
    </row>
    <row r="1054" spans="1:21"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80"/>
        <v>0</v>
      </c>
      <c r="P1054" t="e">
        <f t="shared" si="81"/>
        <v>#DIV/0!</v>
      </c>
      <c r="Q1054" t="s">
        <v>8330</v>
      </c>
      <c r="R1054" t="s">
        <v>8331</v>
      </c>
      <c r="S1054" s="9">
        <f t="shared" si="82"/>
        <v>42483.547395833331</v>
      </c>
      <c r="T1054" s="9">
        <f t="shared" si="83"/>
        <v>42527.589583333334</v>
      </c>
      <c r="U1054">
        <f t="shared" si="84"/>
        <v>2016</v>
      </c>
    </row>
    <row r="1055" spans="1:21"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80"/>
        <v>0.01</v>
      </c>
      <c r="P1055">
        <f t="shared" si="81"/>
        <v>15</v>
      </c>
      <c r="Q1055" t="s">
        <v>8330</v>
      </c>
      <c r="R1055" t="s">
        <v>8331</v>
      </c>
      <c r="S1055" s="9">
        <f t="shared" si="82"/>
        <v>42774.922824074078</v>
      </c>
      <c r="T1055" s="9">
        <f t="shared" si="83"/>
        <v>42799.922824074078</v>
      </c>
      <c r="U1055">
        <f t="shared" si="84"/>
        <v>2017</v>
      </c>
    </row>
    <row r="1056" spans="1:21"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80"/>
        <v>0</v>
      </c>
      <c r="P1056" t="e">
        <f t="shared" si="81"/>
        <v>#DIV/0!</v>
      </c>
      <c r="Q1056" t="s">
        <v>8330</v>
      </c>
      <c r="R1056" t="s">
        <v>8331</v>
      </c>
      <c r="S1056" s="9">
        <f t="shared" si="82"/>
        <v>41831.601840277777</v>
      </c>
      <c r="T1056" s="9">
        <f t="shared" si="83"/>
        <v>41861.666666666664</v>
      </c>
      <c r="U1056">
        <f t="shared" si="84"/>
        <v>2014</v>
      </c>
    </row>
    <row r="1057" spans="1:21"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80"/>
        <v>0</v>
      </c>
      <c r="P1057" t="e">
        <f t="shared" si="81"/>
        <v>#DIV/0!</v>
      </c>
      <c r="Q1057" t="s">
        <v>8330</v>
      </c>
      <c r="R1057" t="s">
        <v>8331</v>
      </c>
      <c r="S1057" s="9">
        <f t="shared" si="82"/>
        <v>42406.742418981477</v>
      </c>
      <c r="T1057" s="9">
        <f t="shared" si="83"/>
        <v>42436.742418981477</v>
      </c>
      <c r="U1057">
        <f t="shared" si="84"/>
        <v>2016</v>
      </c>
    </row>
    <row r="1058" spans="1:21"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80"/>
        <v>0</v>
      </c>
      <c r="P1058" t="e">
        <f t="shared" si="81"/>
        <v>#DIV/0!</v>
      </c>
      <c r="Q1058" t="s">
        <v>8330</v>
      </c>
      <c r="R1058" t="s">
        <v>8331</v>
      </c>
      <c r="S1058" s="9">
        <f t="shared" si="82"/>
        <v>42058.469641203701</v>
      </c>
      <c r="T1058" s="9">
        <f t="shared" si="83"/>
        <v>42118.427974537044</v>
      </c>
      <c r="U1058">
        <f t="shared" si="84"/>
        <v>2015</v>
      </c>
    </row>
    <row r="1059" spans="1:21"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80"/>
        <v>0</v>
      </c>
      <c r="P1059" t="e">
        <f t="shared" si="81"/>
        <v>#DIV/0!</v>
      </c>
      <c r="Q1059" t="s">
        <v>8330</v>
      </c>
      <c r="R1059" t="s">
        <v>8331</v>
      </c>
      <c r="S1059" s="9">
        <f t="shared" si="82"/>
        <v>42678.621331018512</v>
      </c>
      <c r="T1059" s="9">
        <f t="shared" si="83"/>
        <v>42708.662997685184</v>
      </c>
      <c r="U1059">
        <f t="shared" si="84"/>
        <v>2016</v>
      </c>
    </row>
    <row r="1060" spans="1:21"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80"/>
        <v>0</v>
      </c>
      <c r="P1060" t="e">
        <f t="shared" si="81"/>
        <v>#DIV/0!</v>
      </c>
      <c r="Q1060" t="s">
        <v>8330</v>
      </c>
      <c r="R1060" t="s">
        <v>8331</v>
      </c>
      <c r="S1060" s="9">
        <f t="shared" si="82"/>
        <v>42047.650960648149</v>
      </c>
      <c r="T1060" s="9">
        <f t="shared" si="83"/>
        <v>42088.75</v>
      </c>
      <c r="U1060">
        <f t="shared" si="84"/>
        <v>2015</v>
      </c>
    </row>
    <row r="1061" spans="1:2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80"/>
        <v>0</v>
      </c>
      <c r="P1061" t="e">
        <f t="shared" si="81"/>
        <v>#DIV/0!</v>
      </c>
      <c r="Q1061" t="s">
        <v>8330</v>
      </c>
      <c r="R1061" t="s">
        <v>8331</v>
      </c>
      <c r="S1061" s="9">
        <f t="shared" si="82"/>
        <v>42046.54</v>
      </c>
      <c r="T1061" s="9">
        <f t="shared" si="83"/>
        <v>42076.498333333337</v>
      </c>
      <c r="U1061">
        <f t="shared" si="84"/>
        <v>2015</v>
      </c>
    </row>
    <row r="1062" spans="1:21"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80"/>
        <v>0.01</v>
      </c>
      <c r="P1062">
        <f t="shared" si="81"/>
        <v>50</v>
      </c>
      <c r="Q1062" t="s">
        <v>8330</v>
      </c>
      <c r="R1062" t="s">
        <v>8331</v>
      </c>
      <c r="S1062" s="9">
        <f t="shared" si="82"/>
        <v>42079.663113425922</v>
      </c>
      <c r="T1062" s="9">
        <f t="shared" si="83"/>
        <v>42109.663113425922</v>
      </c>
      <c r="U1062">
        <f t="shared" si="84"/>
        <v>2015</v>
      </c>
    </row>
    <row r="1063" spans="1:21"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80"/>
        <v>0</v>
      </c>
      <c r="P1063" t="e">
        <f t="shared" si="81"/>
        <v>#DIV/0!</v>
      </c>
      <c r="Q1063" t="s">
        <v>8330</v>
      </c>
      <c r="R1063" t="s">
        <v>8331</v>
      </c>
      <c r="S1063" s="9">
        <f t="shared" si="82"/>
        <v>42432.026712962965</v>
      </c>
      <c r="T1063" s="9">
        <f t="shared" si="83"/>
        <v>42491.791666666672</v>
      </c>
      <c r="U1063">
        <f t="shared" si="84"/>
        <v>2016</v>
      </c>
    </row>
    <row r="1064" spans="1:21"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80"/>
        <v>0.95477386934673369</v>
      </c>
      <c r="P1064">
        <f t="shared" si="81"/>
        <v>47.5</v>
      </c>
      <c r="Q1064" t="s">
        <v>8330</v>
      </c>
      <c r="R1064" t="s">
        <v>8331</v>
      </c>
      <c r="S1064" s="9">
        <f t="shared" si="82"/>
        <v>42556.557187500002</v>
      </c>
      <c r="T1064" s="9">
        <f t="shared" si="83"/>
        <v>42563.557187500002</v>
      </c>
      <c r="U1064">
        <f t="shared" si="84"/>
        <v>2016</v>
      </c>
    </row>
    <row r="1065" spans="1:21"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80"/>
        <v>0</v>
      </c>
      <c r="P1065" t="e">
        <f t="shared" si="81"/>
        <v>#DIV/0!</v>
      </c>
      <c r="Q1065" t="s">
        <v>8330</v>
      </c>
      <c r="R1065" t="s">
        <v>8331</v>
      </c>
      <c r="S1065" s="9">
        <f t="shared" si="82"/>
        <v>42582.780810185184</v>
      </c>
      <c r="T1065" s="9">
        <f t="shared" si="83"/>
        <v>42612.780810185184</v>
      </c>
      <c r="U1065">
        <f t="shared" si="84"/>
        <v>2016</v>
      </c>
    </row>
    <row r="1066" spans="1:21"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80"/>
        <v>8.9744444444444446E-2</v>
      </c>
      <c r="P1066">
        <f t="shared" si="81"/>
        <v>65.666666666666671</v>
      </c>
      <c r="Q1066" t="s">
        <v>8332</v>
      </c>
      <c r="R1066" t="s">
        <v>8333</v>
      </c>
      <c r="S1066" s="9">
        <f t="shared" si="82"/>
        <v>41416.978043981479</v>
      </c>
      <c r="T1066" s="9">
        <f t="shared" si="83"/>
        <v>41461.978043981479</v>
      </c>
      <c r="U1066">
        <f t="shared" si="84"/>
        <v>2013</v>
      </c>
    </row>
    <row r="1067" spans="1:21"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80"/>
        <v>2.7E-2</v>
      </c>
      <c r="P1067">
        <f t="shared" si="81"/>
        <v>16.2</v>
      </c>
      <c r="Q1067" t="s">
        <v>8332</v>
      </c>
      <c r="R1067" t="s">
        <v>8333</v>
      </c>
      <c r="S1067" s="9">
        <f t="shared" si="82"/>
        <v>41661.131041666667</v>
      </c>
      <c r="T1067" s="9">
        <f t="shared" si="83"/>
        <v>41689.131041666667</v>
      </c>
      <c r="U1067">
        <f t="shared" si="84"/>
        <v>2014</v>
      </c>
    </row>
    <row r="1068" spans="1:21"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80"/>
        <v>3.3673333333333333E-2</v>
      </c>
      <c r="P1068">
        <f t="shared" si="81"/>
        <v>34.128378378378379</v>
      </c>
      <c r="Q1068" t="s">
        <v>8332</v>
      </c>
      <c r="R1068" t="s">
        <v>8333</v>
      </c>
      <c r="S1068" s="9">
        <f t="shared" si="82"/>
        <v>41445.712754629632</v>
      </c>
      <c r="T1068" s="9">
        <f t="shared" si="83"/>
        <v>41490.712754629632</v>
      </c>
      <c r="U1068">
        <f t="shared" si="84"/>
        <v>2013</v>
      </c>
    </row>
    <row r="1069" spans="1:21"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80"/>
        <v>0.26</v>
      </c>
      <c r="P1069">
        <f t="shared" si="81"/>
        <v>13</v>
      </c>
      <c r="Q1069" t="s">
        <v>8332</v>
      </c>
      <c r="R1069" t="s">
        <v>8333</v>
      </c>
      <c r="S1069" s="9">
        <f t="shared" si="82"/>
        <v>41599.605682870373</v>
      </c>
      <c r="T1069" s="9">
        <f t="shared" si="83"/>
        <v>41629.605682870373</v>
      </c>
      <c r="U1069">
        <f t="shared" si="84"/>
        <v>2013</v>
      </c>
    </row>
    <row r="1070" spans="1:21"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80"/>
        <v>1.5E-3</v>
      </c>
      <c r="P1070">
        <f t="shared" si="81"/>
        <v>11.25</v>
      </c>
      <c r="Q1070" t="s">
        <v>8332</v>
      </c>
      <c r="R1070" t="s">
        <v>8333</v>
      </c>
      <c r="S1070" s="9">
        <f t="shared" si="82"/>
        <v>42440.121111111104</v>
      </c>
      <c r="T1070" s="9">
        <f t="shared" si="83"/>
        <v>42470.079444444447</v>
      </c>
      <c r="U1070">
        <f t="shared" si="84"/>
        <v>2016</v>
      </c>
    </row>
    <row r="1071" spans="1:21"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80"/>
        <v>0.38636363636363635</v>
      </c>
      <c r="P1071">
        <f t="shared" si="81"/>
        <v>40.476190476190474</v>
      </c>
      <c r="Q1071" t="s">
        <v>8332</v>
      </c>
      <c r="R1071" t="s">
        <v>8333</v>
      </c>
      <c r="S1071" s="9">
        <f t="shared" si="82"/>
        <v>41571.979849537034</v>
      </c>
      <c r="T1071" s="9">
        <f t="shared" si="83"/>
        <v>41604.021516203706</v>
      </c>
      <c r="U1071">
        <f t="shared" si="84"/>
        <v>2013</v>
      </c>
    </row>
    <row r="1072" spans="1:21"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80"/>
        <v>7.0000000000000001E-3</v>
      </c>
      <c r="P1072">
        <f t="shared" si="81"/>
        <v>35</v>
      </c>
      <c r="Q1072" t="s">
        <v>8332</v>
      </c>
      <c r="R1072" t="s">
        <v>8333</v>
      </c>
      <c r="S1072" s="9">
        <f t="shared" si="82"/>
        <v>41162.761828703704</v>
      </c>
      <c r="T1072" s="9">
        <f t="shared" si="83"/>
        <v>41182.761828703704</v>
      </c>
      <c r="U1072">
        <f t="shared" si="84"/>
        <v>2012</v>
      </c>
    </row>
    <row r="1073" spans="1:21"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80"/>
        <v>0</v>
      </c>
      <c r="P1073" t="e">
        <f t="shared" si="81"/>
        <v>#DIV/0!</v>
      </c>
      <c r="Q1073" t="s">
        <v>8332</v>
      </c>
      <c r="R1073" t="s">
        <v>8333</v>
      </c>
      <c r="S1073" s="9">
        <f t="shared" si="82"/>
        <v>42295.503391203703</v>
      </c>
      <c r="T1073" s="9">
        <f t="shared" si="83"/>
        <v>42325.545057870375</v>
      </c>
      <c r="U1073">
        <f t="shared" si="84"/>
        <v>2015</v>
      </c>
    </row>
    <row r="1074" spans="1:21"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80"/>
        <v>6.8000000000000005E-4</v>
      </c>
      <c r="P1074">
        <f t="shared" si="81"/>
        <v>12.75</v>
      </c>
      <c r="Q1074" t="s">
        <v>8332</v>
      </c>
      <c r="R1074" t="s">
        <v>8333</v>
      </c>
      <c r="S1074" s="9">
        <f t="shared" si="82"/>
        <v>41645.582141203704</v>
      </c>
      <c r="T1074" s="9">
        <f t="shared" si="83"/>
        <v>41675.582141203704</v>
      </c>
      <c r="U1074">
        <f t="shared" si="84"/>
        <v>2014</v>
      </c>
    </row>
    <row r="1075" spans="1:21"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80"/>
        <v>1.3333333333333334E-2</v>
      </c>
      <c r="P1075">
        <f t="shared" si="81"/>
        <v>10</v>
      </c>
      <c r="Q1075" t="s">
        <v>8332</v>
      </c>
      <c r="R1075" t="s">
        <v>8333</v>
      </c>
      <c r="S1075" s="9">
        <f t="shared" si="82"/>
        <v>40802.714594907404</v>
      </c>
      <c r="T1075" s="9">
        <f t="shared" si="83"/>
        <v>40832.714594907404</v>
      </c>
      <c r="U1075">
        <f t="shared" si="84"/>
        <v>2011</v>
      </c>
    </row>
    <row r="1076" spans="1:21"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80"/>
        <v>6.3092592592592589E-2</v>
      </c>
      <c r="P1076">
        <f t="shared" si="81"/>
        <v>113.56666666666666</v>
      </c>
      <c r="Q1076" t="s">
        <v>8332</v>
      </c>
      <c r="R1076" t="s">
        <v>8333</v>
      </c>
      <c r="S1076" s="9">
        <f t="shared" si="82"/>
        <v>41612.922974537039</v>
      </c>
      <c r="T1076" s="9">
        <f t="shared" si="83"/>
        <v>41642.922974537039</v>
      </c>
      <c r="U1076">
        <f t="shared" si="84"/>
        <v>2013</v>
      </c>
    </row>
    <row r="1077" spans="1:21"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80"/>
        <v>4.4999999999999998E-2</v>
      </c>
      <c r="P1077">
        <f t="shared" si="81"/>
        <v>15</v>
      </c>
      <c r="Q1077" t="s">
        <v>8332</v>
      </c>
      <c r="R1077" t="s">
        <v>8333</v>
      </c>
      <c r="S1077" s="9">
        <f t="shared" si="82"/>
        <v>41005.654120370367</v>
      </c>
      <c r="T1077" s="9">
        <f t="shared" si="83"/>
        <v>41035.654120370367</v>
      </c>
      <c r="U1077">
        <f t="shared" si="84"/>
        <v>2012</v>
      </c>
    </row>
    <row r="1078" spans="1:21"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80"/>
        <v>0.62765333333333329</v>
      </c>
      <c r="P1078">
        <f t="shared" si="81"/>
        <v>48.281025641025643</v>
      </c>
      <c r="Q1078" t="s">
        <v>8332</v>
      </c>
      <c r="R1078" t="s">
        <v>8333</v>
      </c>
      <c r="S1078" s="9">
        <f t="shared" si="82"/>
        <v>41838.127893518518</v>
      </c>
      <c r="T1078" s="9">
        <f t="shared" si="83"/>
        <v>41893.127893518518</v>
      </c>
      <c r="U1078">
        <f t="shared" si="84"/>
        <v>2014</v>
      </c>
    </row>
    <row r="1079" spans="1:21"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80"/>
        <v>0.29376000000000002</v>
      </c>
      <c r="P1079">
        <f t="shared" si="81"/>
        <v>43.976047904191617</v>
      </c>
      <c r="Q1079" t="s">
        <v>8332</v>
      </c>
      <c r="R1079" t="s">
        <v>8333</v>
      </c>
      <c r="S1079" s="9">
        <f t="shared" si="82"/>
        <v>42352.91679398148</v>
      </c>
      <c r="T1079" s="9">
        <f t="shared" si="83"/>
        <v>42382.91679398148</v>
      </c>
      <c r="U1079">
        <f t="shared" si="84"/>
        <v>2015</v>
      </c>
    </row>
    <row r="1080" spans="1:21"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80"/>
        <v>7.4999999999999997E-2</v>
      </c>
      <c r="P1080">
        <f t="shared" si="81"/>
        <v>9</v>
      </c>
      <c r="Q1080" t="s">
        <v>8332</v>
      </c>
      <c r="R1080" t="s">
        <v>8333</v>
      </c>
      <c r="S1080" s="9">
        <f t="shared" si="82"/>
        <v>40700.945844907408</v>
      </c>
      <c r="T1080" s="9">
        <f t="shared" si="83"/>
        <v>40745.945844907408</v>
      </c>
      <c r="U1080">
        <f t="shared" si="84"/>
        <v>2011</v>
      </c>
    </row>
    <row r="1081" spans="1:21"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80"/>
        <v>2.6076923076923077E-2</v>
      </c>
      <c r="P1081">
        <f t="shared" si="81"/>
        <v>37.666666666666664</v>
      </c>
      <c r="Q1081" t="s">
        <v>8332</v>
      </c>
      <c r="R1081" t="s">
        <v>8333</v>
      </c>
      <c r="S1081" s="9">
        <f t="shared" si="82"/>
        <v>42479.316388888896</v>
      </c>
      <c r="T1081" s="9">
        <f t="shared" si="83"/>
        <v>42504.316388888896</v>
      </c>
      <c r="U1081">
        <f t="shared" si="84"/>
        <v>2016</v>
      </c>
    </row>
    <row r="1082" spans="1:21"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80"/>
        <v>9.1050000000000006E-2</v>
      </c>
      <c r="P1082">
        <f t="shared" si="81"/>
        <v>18.581632653061224</v>
      </c>
      <c r="Q1082" t="s">
        <v>8332</v>
      </c>
      <c r="R1082" t="s">
        <v>8333</v>
      </c>
      <c r="S1082" s="9">
        <f t="shared" si="82"/>
        <v>41739.888113425928</v>
      </c>
      <c r="T1082" s="9">
        <f t="shared" si="83"/>
        <v>41769.888113425928</v>
      </c>
      <c r="U1082">
        <f t="shared" si="84"/>
        <v>2014</v>
      </c>
    </row>
    <row r="1083" spans="1:21"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80"/>
        <v>1.7647058823529413E-4</v>
      </c>
      <c r="P1083">
        <f t="shared" si="81"/>
        <v>3</v>
      </c>
      <c r="Q1083" t="s">
        <v>8332</v>
      </c>
      <c r="R1083" t="s">
        <v>8333</v>
      </c>
      <c r="S1083" s="9">
        <f t="shared" si="82"/>
        <v>42002.676990740743</v>
      </c>
      <c r="T1083" s="9">
        <f t="shared" si="83"/>
        <v>42032.676990740743</v>
      </c>
      <c r="U1083">
        <f t="shared" si="84"/>
        <v>2014</v>
      </c>
    </row>
    <row r="1084" spans="1:21"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80"/>
        <v>5.5999999999999999E-3</v>
      </c>
      <c r="P1084">
        <f t="shared" si="81"/>
        <v>18.666666666666668</v>
      </c>
      <c r="Q1084" t="s">
        <v>8332</v>
      </c>
      <c r="R1084" t="s">
        <v>8333</v>
      </c>
      <c r="S1084" s="9">
        <f t="shared" si="82"/>
        <v>41101.656111111115</v>
      </c>
      <c r="T1084" s="9">
        <f t="shared" si="83"/>
        <v>41131.656111111115</v>
      </c>
      <c r="U1084">
        <f t="shared" si="84"/>
        <v>2012</v>
      </c>
    </row>
    <row r="1085" spans="1:21"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80"/>
        <v>8.2000000000000007E-3</v>
      </c>
      <c r="P1085">
        <f t="shared" si="81"/>
        <v>410</v>
      </c>
      <c r="Q1085" t="s">
        <v>8332</v>
      </c>
      <c r="R1085" t="s">
        <v>8333</v>
      </c>
      <c r="S1085" s="9">
        <f t="shared" si="82"/>
        <v>41793.409525462965</v>
      </c>
      <c r="T1085" s="9">
        <f t="shared" si="83"/>
        <v>41853.409525462965</v>
      </c>
      <c r="U1085">
        <f t="shared" si="84"/>
        <v>2014</v>
      </c>
    </row>
    <row r="1086" spans="1:21"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80"/>
        <v>0</v>
      </c>
      <c r="P1086" t="e">
        <f t="shared" si="81"/>
        <v>#DIV/0!</v>
      </c>
      <c r="Q1086" t="s">
        <v>8332</v>
      </c>
      <c r="R1086" t="s">
        <v>8333</v>
      </c>
      <c r="S1086" s="9">
        <f t="shared" si="82"/>
        <v>41829.662083333329</v>
      </c>
      <c r="T1086" s="9">
        <f t="shared" si="83"/>
        <v>41859.662083333329</v>
      </c>
      <c r="U1086">
        <f t="shared" si="84"/>
        <v>2014</v>
      </c>
    </row>
    <row r="1087" spans="1:21"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80"/>
        <v>3.4200000000000001E-2</v>
      </c>
      <c r="P1087">
        <f t="shared" si="81"/>
        <v>114</v>
      </c>
      <c r="Q1087" t="s">
        <v>8332</v>
      </c>
      <c r="R1087" t="s">
        <v>8333</v>
      </c>
      <c r="S1087" s="9">
        <f t="shared" si="82"/>
        <v>42413.421006944445</v>
      </c>
      <c r="T1087" s="9">
        <f t="shared" si="83"/>
        <v>42443.379340277781</v>
      </c>
      <c r="U1087">
        <f t="shared" si="84"/>
        <v>2016</v>
      </c>
    </row>
    <row r="1088" spans="1:21"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80"/>
        <v>8.3333333333333339E-4</v>
      </c>
      <c r="P1088">
        <f t="shared" si="81"/>
        <v>7.5</v>
      </c>
      <c r="Q1088" t="s">
        <v>8332</v>
      </c>
      <c r="R1088" t="s">
        <v>8333</v>
      </c>
      <c r="S1088" s="9">
        <f t="shared" si="82"/>
        <v>41845.616793981484</v>
      </c>
      <c r="T1088" s="9">
        <f t="shared" si="83"/>
        <v>41875.616793981484</v>
      </c>
      <c r="U1088">
        <f t="shared" si="84"/>
        <v>2014</v>
      </c>
    </row>
    <row r="1089" spans="1:21"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80"/>
        <v>0</v>
      </c>
      <c r="P1089" t="e">
        <f t="shared" si="81"/>
        <v>#DIV/0!</v>
      </c>
      <c r="Q1089" t="s">
        <v>8332</v>
      </c>
      <c r="R1089" t="s">
        <v>8333</v>
      </c>
      <c r="S1089" s="9">
        <f t="shared" si="82"/>
        <v>41775.463969907411</v>
      </c>
      <c r="T1089" s="9">
        <f t="shared" si="83"/>
        <v>41805.463969907411</v>
      </c>
      <c r="U1089">
        <f t="shared" si="84"/>
        <v>2014</v>
      </c>
    </row>
    <row r="1090" spans="1:21"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si="80"/>
        <v>0.14182977777777778</v>
      </c>
      <c r="P1090">
        <f t="shared" si="81"/>
        <v>43.41727891156463</v>
      </c>
      <c r="Q1090" t="s">
        <v>8332</v>
      </c>
      <c r="R1090" t="s">
        <v>8333</v>
      </c>
      <c r="S1090" s="9">
        <f t="shared" si="82"/>
        <v>41723.549386574072</v>
      </c>
      <c r="T1090" s="9">
        <f t="shared" si="83"/>
        <v>41753.549386574072</v>
      </c>
      <c r="U1090">
        <f t="shared" si="84"/>
        <v>2014</v>
      </c>
    </row>
    <row r="1091" spans="1:21"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ref="O1091:O1154" si="85">E1091/D1091</f>
        <v>7.8266666666666665E-2</v>
      </c>
      <c r="P1091">
        <f t="shared" ref="P1091:P1154" si="86">E1091/L1091</f>
        <v>23.959183673469386</v>
      </c>
      <c r="Q1091" t="s">
        <v>8332</v>
      </c>
      <c r="R1091" t="s">
        <v>8333</v>
      </c>
      <c r="S1091" s="9">
        <f t="shared" ref="S1091:S1154" si="87">((J1091/60)/60)/24+DATE(1970,1,1)+(-6/24)</f>
        <v>42150.939525462964</v>
      </c>
      <c r="T1091" s="9">
        <f t="shared" ref="T1091:T1154" si="88">((I1091/60)/60)/24+DATE(1970,1,1)+(-6/24)</f>
        <v>42180.939525462964</v>
      </c>
      <c r="U1091">
        <f t="shared" ref="U1091:U1154" si="89">YEAR(S1091)</f>
        <v>2015</v>
      </c>
    </row>
    <row r="1092" spans="1:21"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85"/>
        <v>3.8464497269020693E-4</v>
      </c>
      <c r="P1092">
        <f t="shared" si="86"/>
        <v>5</v>
      </c>
      <c r="Q1092" t="s">
        <v>8332</v>
      </c>
      <c r="R1092" t="s">
        <v>8333</v>
      </c>
      <c r="S1092" s="9">
        <f t="shared" si="87"/>
        <v>42122.935798611114</v>
      </c>
      <c r="T1092" s="9">
        <f t="shared" si="88"/>
        <v>42152.935798611114</v>
      </c>
      <c r="U1092">
        <f t="shared" si="89"/>
        <v>2015</v>
      </c>
    </row>
    <row r="1093" spans="1:21"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85"/>
        <v>0.125</v>
      </c>
      <c r="P1093">
        <f t="shared" si="86"/>
        <v>12.5</v>
      </c>
      <c r="Q1093" t="s">
        <v>8332</v>
      </c>
      <c r="R1093" t="s">
        <v>8333</v>
      </c>
      <c r="S1093" s="9">
        <f t="shared" si="87"/>
        <v>42440.570277777777</v>
      </c>
      <c r="T1093" s="9">
        <f t="shared" si="88"/>
        <v>42470.528611111105</v>
      </c>
      <c r="U1093">
        <f t="shared" si="89"/>
        <v>2016</v>
      </c>
    </row>
    <row r="1094" spans="1:21"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85"/>
        <v>1.0500000000000001E-2</v>
      </c>
      <c r="P1094">
        <f t="shared" si="86"/>
        <v>3</v>
      </c>
      <c r="Q1094" t="s">
        <v>8332</v>
      </c>
      <c r="R1094" t="s">
        <v>8333</v>
      </c>
      <c r="S1094" s="9">
        <f t="shared" si="87"/>
        <v>41249.775902777779</v>
      </c>
      <c r="T1094" s="9">
        <f t="shared" si="88"/>
        <v>41279.775902777779</v>
      </c>
      <c r="U1094">
        <f t="shared" si="89"/>
        <v>2012</v>
      </c>
    </row>
    <row r="1095" spans="1:21"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85"/>
        <v>0.14083333333333334</v>
      </c>
      <c r="P1095">
        <f t="shared" si="86"/>
        <v>10.5625</v>
      </c>
      <c r="Q1095" t="s">
        <v>8332</v>
      </c>
      <c r="R1095" t="s">
        <v>8333</v>
      </c>
      <c r="S1095" s="9">
        <f t="shared" si="87"/>
        <v>42396.723807870367</v>
      </c>
      <c r="T1095" s="9">
        <f t="shared" si="88"/>
        <v>42411.723807870367</v>
      </c>
      <c r="U1095">
        <f t="shared" si="89"/>
        <v>2016</v>
      </c>
    </row>
    <row r="1096" spans="1:21"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85"/>
        <v>0.18300055555555556</v>
      </c>
      <c r="P1096">
        <f t="shared" si="86"/>
        <v>122.00037037037038</v>
      </c>
      <c r="Q1096" t="s">
        <v>8332</v>
      </c>
      <c r="R1096" t="s">
        <v>8333</v>
      </c>
      <c r="S1096" s="9">
        <f t="shared" si="87"/>
        <v>40795.463344907403</v>
      </c>
      <c r="T1096" s="9">
        <f t="shared" si="88"/>
        <v>40825.463344907403</v>
      </c>
      <c r="U1096">
        <f t="shared" si="89"/>
        <v>2011</v>
      </c>
    </row>
    <row r="1097" spans="1:21"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85"/>
        <v>5.0347999999999997E-2</v>
      </c>
      <c r="P1097">
        <f t="shared" si="86"/>
        <v>267.80851063829789</v>
      </c>
      <c r="Q1097" t="s">
        <v>8332</v>
      </c>
      <c r="R1097" t="s">
        <v>8333</v>
      </c>
      <c r="S1097" s="9">
        <f t="shared" si="87"/>
        <v>41486.287268518521</v>
      </c>
      <c r="T1097" s="9">
        <f t="shared" si="88"/>
        <v>41516.287268518521</v>
      </c>
      <c r="U1097">
        <f t="shared" si="89"/>
        <v>2013</v>
      </c>
    </row>
    <row r="1098" spans="1:21"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85"/>
        <v>0.17933333333333334</v>
      </c>
      <c r="P1098">
        <f t="shared" si="86"/>
        <v>74.206896551724142</v>
      </c>
      <c r="Q1098" t="s">
        <v>8332</v>
      </c>
      <c r="R1098" t="s">
        <v>8333</v>
      </c>
      <c r="S1098" s="9">
        <f t="shared" si="87"/>
        <v>41885.26798611111</v>
      </c>
      <c r="T1098" s="9">
        <f t="shared" si="88"/>
        <v>41915.895833333336</v>
      </c>
      <c r="U1098">
        <f t="shared" si="89"/>
        <v>2014</v>
      </c>
    </row>
    <row r="1099" spans="1:21"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85"/>
        <v>4.6999999999999999E-4</v>
      </c>
      <c r="P1099">
        <f t="shared" si="86"/>
        <v>6.7142857142857144</v>
      </c>
      <c r="Q1099" t="s">
        <v>8332</v>
      </c>
      <c r="R1099" t="s">
        <v>8333</v>
      </c>
      <c r="S1099" s="9">
        <f t="shared" si="87"/>
        <v>41660.542557870373</v>
      </c>
      <c r="T1099" s="9">
        <f t="shared" si="88"/>
        <v>41700.542557870373</v>
      </c>
      <c r="U1099">
        <f t="shared" si="89"/>
        <v>2014</v>
      </c>
    </row>
    <row r="1100" spans="1:21"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85"/>
        <v>7.2120000000000004E-2</v>
      </c>
      <c r="P1100">
        <f t="shared" si="86"/>
        <v>81.954545454545453</v>
      </c>
      <c r="Q1100" t="s">
        <v>8332</v>
      </c>
      <c r="R1100" t="s">
        <v>8333</v>
      </c>
      <c r="S1100" s="9">
        <f t="shared" si="87"/>
        <v>41712.512673611112</v>
      </c>
      <c r="T1100" s="9">
        <f t="shared" si="88"/>
        <v>41742.512673611112</v>
      </c>
      <c r="U1100">
        <f t="shared" si="89"/>
        <v>2014</v>
      </c>
    </row>
    <row r="1101" spans="1:21"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85"/>
        <v>5.0000000000000001E-3</v>
      </c>
      <c r="P1101">
        <f t="shared" si="86"/>
        <v>25</v>
      </c>
      <c r="Q1101" t="s">
        <v>8332</v>
      </c>
      <c r="R1101" t="s">
        <v>8333</v>
      </c>
      <c r="S1101" s="9">
        <f t="shared" si="87"/>
        <v>42107.586435185185</v>
      </c>
      <c r="T1101" s="9">
        <f t="shared" si="88"/>
        <v>42137.586435185185</v>
      </c>
      <c r="U1101">
        <f t="shared" si="89"/>
        <v>2015</v>
      </c>
    </row>
    <row r="1102" spans="1:21"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85"/>
        <v>2.5000000000000001E-2</v>
      </c>
      <c r="P1102">
        <f t="shared" si="86"/>
        <v>10</v>
      </c>
      <c r="Q1102" t="s">
        <v>8332</v>
      </c>
      <c r="R1102" t="s">
        <v>8333</v>
      </c>
      <c r="S1102" s="9">
        <f t="shared" si="87"/>
        <v>42383.860775462963</v>
      </c>
      <c r="T1102" s="9">
        <f t="shared" si="88"/>
        <v>42413.860775462963</v>
      </c>
      <c r="U1102">
        <f t="shared" si="89"/>
        <v>2016</v>
      </c>
    </row>
    <row r="1103" spans="1:21"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85"/>
        <v>4.0999999999999999E-4</v>
      </c>
      <c r="P1103">
        <f t="shared" si="86"/>
        <v>6.833333333333333</v>
      </c>
      <c r="Q1103" t="s">
        <v>8332</v>
      </c>
      <c r="R1103" t="s">
        <v>8333</v>
      </c>
      <c r="S1103" s="9">
        <f t="shared" si="87"/>
        <v>42538.52243055556</v>
      </c>
      <c r="T1103" s="9">
        <f t="shared" si="88"/>
        <v>42565.508333333331</v>
      </c>
      <c r="U1103">
        <f t="shared" si="89"/>
        <v>2016</v>
      </c>
    </row>
    <row r="1104" spans="1:21"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85"/>
        <v>5.3124999999999999E-2</v>
      </c>
      <c r="P1104">
        <f t="shared" si="86"/>
        <v>17.708333333333332</v>
      </c>
      <c r="Q1104" t="s">
        <v>8332</v>
      </c>
      <c r="R1104" t="s">
        <v>8333</v>
      </c>
      <c r="S1104" s="9">
        <f t="shared" si="87"/>
        <v>41576.795428240745</v>
      </c>
      <c r="T1104" s="9">
        <f t="shared" si="88"/>
        <v>41616.999305555553</v>
      </c>
      <c r="U1104">
        <f t="shared" si="89"/>
        <v>2013</v>
      </c>
    </row>
    <row r="1105" spans="1:21"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85"/>
        <v>1.6199999999999999E-2</v>
      </c>
      <c r="P1105">
        <f t="shared" si="86"/>
        <v>16.2</v>
      </c>
      <c r="Q1105" t="s">
        <v>8332</v>
      </c>
      <c r="R1105" t="s">
        <v>8333</v>
      </c>
      <c r="S1105" s="9">
        <f t="shared" si="87"/>
        <v>42478.97210648148</v>
      </c>
      <c r="T1105" s="9">
        <f t="shared" si="88"/>
        <v>42538.97210648148</v>
      </c>
      <c r="U1105">
        <f t="shared" si="89"/>
        <v>2016</v>
      </c>
    </row>
    <row r="1106" spans="1:21"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85"/>
        <v>4.9516666666666667E-2</v>
      </c>
      <c r="P1106">
        <f t="shared" si="86"/>
        <v>80.297297297297291</v>
      </c>
      <c r="Q1106" t="s">
        <v>8332</v>
      </c>
      <c r="R1106" t="s">
        <v>8333</v>
      </c>
      <c r="S1106" s="9">
        <f t="shared" si="87"/>
        <v>41771.15996527778</v>
      </c>
      <c r="T1106" s="9">
        <f t="shared" si="88"/>
        <v>41801.15996527778</v>
      </c>
      <c r="U1106">
        <f t="shared" si="89"/>
        <v>2014</v>
      </c>
    </row>
    <row r="1107" spans="1:21"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85"/>
        <v>1.5900000000000001E-3</v>
      </c>
      <c r="P1107">
        <f t="shared" si="86"/>
        <v>71.55</v>
      </c>
      <c r="Q1107" t="s">
        <v>8332</v>
      </c>
      <c r="R1107" t="s">
        <v>8333</v>
      </c>
      <c r="S1107" s="9">
        <f t="shared" si="87"/>
        <v>41691.885729166665</v>
      </c>
      <c r="T1107" s="9">
        <f t="shared" si="88"/>
        <v>41721.8440625</v>
      </c>
      <c r="U1107">
        <f t="shared" si="89"/>
        <v>2014</v>
      </c>
    </row>
    <row r="1108" spans="1:21"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85"/>
        <v>0.41249999999999998</v>
      </c>
      <c r="P1108">
        <f t="shared" si="86"/>
        <v>23.571428571428573</v>
      </c>
      <c r="Q1108" t="s">
        <v>8332</v>
      </c>
      <c r="R1108" t="s">
        <v>8333</v>
      </c>
      <c r="S1108" s="9">
        <f t="shared" si="87"/>
        <v>40973.490451388891</v>
      </c>
      <c r="T1108" s="9">
        <f t="shared" si="88"/>
        <v>41003.448784722219</v>
      </c>
      <c r="U1108">
        <f t="shared" si="89"/>
        <v>2012</v>
      </c>
    </row>
    <row r="1109" spans="1:21"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85"/>
        <v>0</v>
      </c>
      <c r="P1109" t="e">
        <f t="shared" si="86"/>
        <v>#DIV/0!</v>
      </c>
      <c r="Q1109" t="s">
        <v>8332</v>
      </c>
      <c r="R1109" t="s">
        <v>8333</v>
      </c>
      <c r="S1109" s="9">
        <f t="shared" si="87"/>
        <v>41813.611388888887</v>
      </c>
      <c r="T1109" s="9">
        <f t="shared" si="88"/>
        <v>41843.611388888887</v>
      </c>
      <c r="U1109">
        <f t="shared" si="89"/>
        <v>2014</v>
      </c>
    </row>
    <row r="1110" spans="1:21"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85"/>
        <v>2.93E-2</v>
      </c>
      <c r="P1110">
        <f t="shared" si="86"/>
        <v>34.88095238095238</v>
      </c>
      <c r="Q1110" t="s">
        <v>8332</v>
      </c>
      <c r="R1110" t="s">
        <v>8333</v>
      </c>
      <c r="S1110" s="9">
        <f t="shared" si="87"/>
        <v>40952.386979166666</v>
      </c>
      <c r="T1110" s="9">
        <f t="shared" si="88"/>
        <v>41012.345312500001</v>
      </c>
      <c r="U1110">
        <f t="shared" si="89"/>
        <v>2012</v>
      </c>
    </row>
    <row r="1111" spans="1:21"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85"/>
        <v>4.4999999999999997E-3</v>
      </c>
      <c r="P1111">
        <f t="shared" si="86"/>
        <v>15</v>
      </c>
      <c r="Q1111" t="s">
        <v>8332</v>
      </c>
      <c r="R1111" t="s">
        <v>8333</v>
      </c>
      <c r="S1111" s="9">
        <f t="shared" si="87"/>
        <v>42662.502199074079</v>
      </c>
      <c r="T1111" s="9">
        <f t="shared" si="88"/>
        <v>42692.543865740736</v>
      </c>
      <c r="U1111">
        <f t="shared" si="89"/>
        <v>2016</v>
      </c>
    </row>
    <row r="1112" spans="1:21"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85"/>
        <v>5.1000000000000004E-3</v>
      </c>
      <c r="P1112">
        <f t="shared" si="86"/>
        <v>23.181818181818183</v>
      </c>
      <c r="Q1112" t="s">
        <v>8332</v>
      </c>
      <c r="R1112" t="s">
        <v>8333</v>
      </c>
      <c r="S1112" s="9">
        <f t="shared" si="87"/>
        <v>41220.683124999996</v>
      </c>
      <c r="T1112" s="9">
        <f t="shared" si="88"/>
        <v>41250.683124999996</v>
      </c>
      <c r="U1112">
        <f t="shared" si="89"/>
        <v>2012</v>
      </c>
    </row>
    <row r="1113" spans="1:21"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85"/>
        <v>4.0000000000000002E-4</v>
      </c>
      <c r="P1113">
        <f t="shared" si="86"/>
        <v>1</v>
      </c>
      <c r="Q1113" t="s">
        <v>8332</v>
      </c>
      <c r="R1113" t="s">
        <v>8333</v>
      </c>
      <c r="S1113" s="9">
        <f t="shared" si="87"/>
        <v>42346.953587962969</v>
      </c>
      <c r="T1113" s="9">
        <f t="shared" si="88"/>
        <v>42376.953587962969</v>
      </c>
      <c r="U1113">
        <f t="shared" si="89"/>
        <v>2015</v>
      </c>
    </row>
    <row r="1114" spans="1:21"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85"/>
        <v>0.35537409090909089</v>
      </c>
      <c r="P1114">
        <f t="shared" si="86"/>
        <v>100.23371794871794</v>
      </c>
      <c r="Q1114" t="s">
        <v>8332</v>
      </c>
      <c r="R1114" t="s">
        <v>8333</v>
      </c>
      <c r="S1114" s="9">
        <f t="shared" si="87"/>
        <v>41963.509386574078</v>
      </c>
      <c r="T1114" s="9">
        <f t="shared" si="88"/>
        <v>42023.104166666672</v>
      </c>
      <c r="U1114">
        <f t="shared" si="89"/>
        <v>2014</v>
      </c>
    </row>
    <row r="1115" spans="1:21"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85"/>
        <v>5.0000000000000001E-3</v>
      </c>
      <c r="P1115">
        <f t="shared" si="86"/>
        <v>5</v>
      </c>
      <c r="Q1115" t="s">
        <v>8332</v>
      </c>
      <c r="R1115" t="s">
        <v>8333</v>
      </c>
      <c r="S1115" s="9">
        <f t="shared" si="87"/>
        <v>41835.727083333331</v>
      </c>
      <c r="T1115" s="9">
        <f t="shared" si="88"/>
        <v>41865.727083333331</v>
      </c>
      <c r="U1115">
        <f t="shared" si="89"/>
        <v>2014</v>
      </c>
    </row>
    <row r="1116" spans="1:21"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85"/>
        <v>1.6666666666666668E-3</v>
      </c>
      <c r="P1116">
        <f t="shared" si="86"/>
        <v>3.3333333333333335</v>
      </c>
      <c r="Q1116" t="s">
        <v>8332</v>
      </c>
      <c r="R1116" t="s">
        <v>8333</v>
      </c>
      <c r="S1116" s="9">
        <f t="shared" si="87"/>
        <v>41526.095914351856</v>
      </c>
      <c r="T1116" s="9">
        <f t="shared" si="88"/>
        <v>41556.095914351856</v>
      </c>
      <c r="U1116">
        <f t="shared" si="89"/>
        <v>2013</v>
      </c>
    </row>
    <row r="1117" spans="1:21"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85"/>
        <v>1.325E-3</v>
      </c>
      <c r="P1117">
        <f t="shared" si="86"/>
        <v>13.25</v>
      </c>
      <c r="Q1117" t="s">
        <v>8332</v>
      </c>
      <c r="R1117" t="s">
        <v>8333</v>
      </c>
      <c r="S1117" s="9">
        <f t="shared" si="87"/>
        <v>42429.445543981477</v>
      </c>
      <c r="T1117" s="9">
        <f t="shared" si="88"/>
        <v>42459.403877314813</v>
      </c>
      <c r="U1117">
        <f t="shared" si="89"/>
        <v>2016</v>
      </c>
    </row>
    <row r="1118" spans="1:21"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85"/>
        <v>3.5704000000000004E-4</v>
      </c>
      <c r="P1118">
        <f t="shared" si="86"/>
        <v>17.852</v>
      </c>
      <c r="Q1118" t="s">
        <v>8332</v>
      </c>
      <c r="R1118" t="s">
        <v>8333</v>
      </c>
      <c r="S1118" s="9">
        <f t="shared" si="87"/>
        <v>41009.597314814811</v>
      </c>
      <c r="T1118" s="9">
        <f t="shared" si="88"/>
        <v>41069.597314814811</v>
      </c>
      <c r="U1118">
        <f t="shared" si="89"/>
        <v>2012</v>
      </c>
    </row>
    <row r="1119" spans="1:21"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85"/>
        <v>8.3000000000000004E-2</v>
      </c>
      <c r="P1119">
        <f t="shared" si="86"/>
        <v>10.375</v>
      </c>
      <c r="Q1119" t="s">
        <v>8332</v>
      </c>
      <c r="R1119" t="s">
        <v>8333</v>
      </c>
      <c r="S1119" s="9">
        <f t="shared" si="87"/>
        <v>42333.348530092597</v>
      </c>
      <c r="T1119" s="9">
        <f t="shared" si="88"/>
        <v>42363.348530092597</v>
      </c>
      <c r="U1119">
        <f t="shared" si="89"/>
        <v>2015</v>
      </c>
    </row>
    <row r="1120" spans="1:21"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85"/>
        <v>2.4222222222222221E-2</v>
      </c>
      <c r="P1120">
        <f t="shared" si="86"/>
        <v>36.333333333333336</v>
      </c>
      <c r="Q1120" t="s">
        <v>8332</v>
      </c>
      <c r="R1120" t="s">
        <v>8333</v>
      </c>
      <c r="S1120" s="9">
        <f t="shared" si="87"/>
        <v>41703.91642361111</v>
      </c>
      <c r="T1120" s="9">
        <f t="shared" si="88"/>
        <v>41733.874756944446</v>
      </c>
      <c r="U1120">
        <f t="shared" si="89"/>
        <v>2014</v>
      </c>
    </row>
    <row r="1121" spans="1:21"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85"/>
        <v>2.3809523809523812E-3</v>
      </c>
      <c r="P1121">
        <f t="shared" si="86"/>
        <v>5</v>
      </c>
      <c r="Q1121" t="s">
        <v>8332</v>
      </c>
      <c r="R1121" t="s">
        <v>8333</v>
      </c>
      <c r="S1121" s="9">
        <f t="shared" si="87"/>
        <v>41722.542407407411</v>
      </c>
      <c r="T1121" s="9">
        <f t="shared" si="88"/>
        <v>41735.542407407411</v>
      </c>
      <c r="U1121">
        <f t="shared" si="89"/>
        <v>2014</v>
      </c>
    </row>
    <row r="1122" spans="1:21"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85"/>
        <v>0</v>
      </c>
      <c r="P1122" t="e">
        <f t="shared" si="86"/>
        <v>#DIV/0!</v>
      </c>
      <c r="Q1122" t="s">
        <v>8332</v>
      </c>
      <c r="R1122" t="s">
        <v>8333</v>
      </c>
      <c r="S1122" s="9">
        <f t="shared" si="87"/>
        <v>40799.622685185182</v>
      </c>
      <c r="T1122" s="9">
        <f t="shared" si="88"/>
        <v>40844.622685185182</v>
      </c>
      <c r="U1122">
        <f t="shared" si="89"/>
        <v>2011</v>
      </c>
    </row>
    <row r="1123" spans="1:21"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85"/>
        <v>1.16E-4</v>
      </c>
      <c r="P1123">
        <f t="shared" si="86"/>
        <v>5.8</v>
      </c>
      <c r="Q1123" t="s">
        <v>8332</v>
      </c>
      <c r="R1123" t="s">
        <v>8333</v>
      </c>
      <c r="S1123" s="9">
        <f t="shared" si="87"/>
        <v>42412.684212962966</v>
      </c>
      <c r="T1123" s="9">
        <f t="shared" si="88"/>
        <v>42442.642546296294</v>
      </c>
      <c r="U1123">
        <f t="shared" si="89"/>
        <v>2016</v>
      </c>
    </row>
    <row r="1124" spans="1:21"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85"/>
        <v>0</v>
      </c>
      <c r="P1124" t="e">
        <f t="shared" si="86"/>
        <v>#DIV/0!</v>
      </c>
      <c r="Q1124" t="s">
        <v>8332</v>
      </c>
      <c r="R1124" t="s">
        <v>8333</v>
      </c>
      <c r="S1124" s="9">
        <f t="shared" si="87"/>
        <v>41410.453993055555</v>
      </c>
      <c r="T1124" s="9">
        <f t="shared" si="88"/>
        <v>41424.453993055555</v>
      </c>
      <c r="U1124">
        <f t="shared" si="89"/>
        <v>2013</v>
      </c>
    </row>
    <row r="1125" spans="1:21"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85"/>
        <v>2.2000000000000001E-3</v>
      </c>
      <c r="P1125">
        <f t="shared" si="86"/>
        <v>3.6666666666666665</v>
      </c>
      <c r="Q1125" t="s">
        <v>8332</v>
      </c>
      <c r="R1125" t="s">
        <v>8333</v>
      </c>
      <c r="S1125" s="9">
        <f t="shared" si="87"/>
        <v>41718.2737037037</v>
      </c>
      <c r="T1125" s="9">
        <f t="shared" si="88"/>
        <v>41748.2737037037</v>
      </c>
      <c r="U1125">
        <f t="shared" si="89"/>
        <v>2014</v>
      </c>
    </row>
    <row r="1126" spans="1:21"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85"/>
        <v>4.7222222222222223E-3</v>
      </c>
      <c r="P1126">
        <f t="shared" si="86"/>
        <v>60.714285714285715</v>
      </c>
      <c r="Q1126" t="s">
        <v>8332</v>
      </c>
      <c r="R1126" t="s">
        <v>8334</v>
      </c>
      <c r="S1126" s="9">
        <f t="shared" si="87"/>
        <v>42094.417256944449</v>
      </c>
      <c r="T1126" s="9">
        <f t="shared" si="88"/>
        <v>42124.417256944449</v>
      </c>
      <c r="U1126">
        <f t="shared" si="89"/>
        <v>2015</v>
      </c>
    </row>
    <row r="1127" spans="1:21"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85"/>
        <v>0</v>
      </c>
      <c r="P1127" t="e">
        <f t="shared" si="86"/>
        <v>#DIV/0!</v>
      </c>
      <c r="Q1127" t="s">
        <v>8332</v>
      </c>
      <c r="R1127" t="s">
        <v>8334</v>
      </c>
      <c r="S1127" s="9">
        <f t="shared" si="87"/>
        <v>42212.374189814815</v>
      </c>
      <c r="T1127" s="9">
        <f t="shared" si="88"/>
        <v>42272.374189814815</v>
      </c>
      <c r="U1127">
        <f t="shared" si="89"/>
        <v>2015</v>
      </c>
    </row>
    <row r="1128" spans="1:21"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85"/>
        <v>5.0000000000000001E-3</v>
      </c>
      <c r="P1128">
        <f t="shared" si="86"/>
        <v>5</v>
      </c>
      <c r="Q1128" t="s">
        <v>8332</v>
      </c>
      <c r="R1128" t="s">
        <v>8334</v>
      </c>
      <c r="S1128" s="9">
        <f t="shared" si="87"/>
        <v>42535.077476851846</v>
      </c>
      <c r="T1128" s="9">
        <f t="shared" si="88"/>
        <v>42565.077476851846</v>
      </c>
      <c r="U1128">
        <f t="shared" si="89"/>
        <v>2016</v>
      </c>
    </row>
    <row r="1129" spans="1:21"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85"/>
        <v>1.6714285714285713E-2</v>
      </c>
      <c r="P1129">
        <f t="shared" si="86"/>
        <v>25.434782608695652</v>
      </c>
      <c r="Q1129" t="s">
        <v>8332</v>
      </c>
      <c r="R1129" t="s">
        <v>8334</v>
      </c>
      <c r="S1129" s="9">
        <f t="shared" si="87"/>
        <v>41926.604166666664</v>
      </c>
      <c r="T1129" s="9">
        <f t="shared" si="88"/>
        <v>41957.645833333328</v>
      </c>
      <c r="U1129">
        <f t="shared" si="89"/>
        <v>2014</v>
      </c>
    </row>
    <row r="1130" spans="1:21"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85"/>
        <v>1E-3</v>
      </c>
      <c r="P1130">
        <f t="shared" si="86"/>
        <v>1</v>
      </c>
      <c r="Q1130" t="s">
        <v>8332</v>
      </c>
      <c r="R1130" t="s">
        <v>8334</v>
      </c>
      <c r="S1130" s="9">
        <f t="shared" si="87"/>
        <v>41828.399502314816</v>
      </c>
      <c r="T1130" s="9">
        <f t="shared" si="88"/>
        <v>41858.399502314816</v>
      </c>
      <c r="U1130">
        <f t="shared" si="89"/>
        <v>2014</v>
      </c>
    </row>
    <row r="1131" spans="1:21"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85"/>
        <v>1.0499999999999999E-3</v>
      </c>
      <c r="P1131">
        <f t="shared" si="86"/>
        <v>10.5</v>
      </c>
      <c r="Q1131" t="s">
        <v>8332</v>
      </c>
      <c r="R1131" t="s">
        <v>8334</v>
      </c>
      <c r="S1131" s="9">
        <f t="shared" si="87"/>
        <v>42496.014965277776</v>
      </c>
      <c r="T1131" s="9">
        <f t="shared" si="88"/>
        <v>42526.014965277776</v>
      </c>
      <c r="U1131">
        <f t="shared" si="89"/>
        <v>2016</v>
      </c>
    </row>
    <row r="1132" spans="1:21"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85"/>
        <v>2.2000000000000001E-3</v>
      </c>
      <c r="P1132">
        <f t="shared" si="86"/>
        <v>3.6666666666666665</v>
      </c>
      <c r="Q1132" t="s">
        <v>8332</v>
      </c>
      <c r="R1132" t="s">
        <v>8334</v>
      </c>
      <c r="S1132" s="9">
        <f t="shared" si="87"/>
        <v>41908.746527777781</v>
      </c>
      <c r="T1132" s="9">
        <f t="shared" si="88"/>
        <v>41968.788194444445</v>
      </c>
      <c r="U1132">
        <f t="shared" si="89"/>
        <v>2014</v>
      </c>
    </row>
    <row r="1133" spans="1:21"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85"/>
        <v>0</v>
      </c>
      <c r="P1133" t="e">
        <f t="shared" si="86"/>
        <v>#DIV/0!</v>
      </c>
      <c r="Q1133" t="s">
        <v>8332</v>
      </c>
      <c r="R1133" t="s">
        <v>8334</v>
      </c>
      <c r="S1133" s="9">
        <f t="shared" si="87"/>
        <v>42332.658194444448</v>
      </c>
      <c r="T1133" s="9">
        <f t="shared" si="88"/>
        <v>42362.658194444448</v>
      </c>
      <c r="U1133">
        <f t="shared" si="89"/>
        <v>2015</v>
      </c>
    </row>
    <row r="1134" spans="1:21"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85"/>
        <v>0.14380000000000001</v>
      </c>
      <c r="P1134">
        <f t="shared" si="86"/>
        <v>110.61538461538461</v>
      </c>
      <c r="Q1134" t="s">
        <v>8332</v>
      </c>
      <c r="R1134" t="s">
        <v>8334</v>
      </c>
      <c r="S1134" s="9">
        <f t="shared" si="87"/>
        <v>42705.865405092598</v>
      </c>
      <c r="T1134" s="9">
        <f t="shared" si="88"/>
        <v>42735.865405092598</v>
      </c>
      <c r="U1134">
        <f t="shared" si="89"/>
        <v>2016</v>
      </c>
    </row>
    <row r="1135" spans="1:21"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85"/>
        <v>6.6666666666666671E-3</v>
      </c>
      <c r="P1135">
        <f t="shared" si="86"/>
        <v>20</v>
      </c>
      <c r="Q1135" t="s">
        <v>8332</v>
      </c>
      <c r="R1135" t="s">
        <v>8334</v>
      </c>
      <c r="S1135" s="9">
        <f t="shared" si="87"/>
        <v>41821.157187500001</v>
      </c>
      <c r="T1135" s="9">
        <f t="shared" si="88"/>
        <v>41851.157187500001</v>
      </c>
      <c r="U1135">
        <f t="shared" si="89"/>
        <v>2014</v>
      </c>
    </row>
    <row r="1136" spans="1:21"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85"/>
        <v>4.0000000000000003E-5</v>
      </c>
      <c r="P1136">
        <f t="shared" si="86"/>
        <v>1</v>
      </c>
      <c r="Q1136" t="s">
        <v>8332</v>
      </c>
      <c r="R1136" t="s">
        <v>8334</v>
      </c>
      <c r="S1136" s="9">
        <f t="shared" si="87"/>
        <v>41958.035046296296</v>
      </c>
      <c r="T1136" s="9">
        <f t="shared" si="88"/>
        <v>41971.939583333333</v>
      </c>
      <c r="U1136">
        <f t="shared" si="89"/>
        <v>2014</v>
      </c>
    </row>
    <row r="1137" spans="1:21"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85"/>
        <v>0.05</v>
      </c>
      <c r="P1137">
        <f t="shared" si="86"/>
        <v>50</v>
      </c>
      <c r="Q1137" t="s">
        <v>8332</v>
      </c>
      <c r="R1137" t="s">
        <v>8334</v>
      </c>
      <c r="S1137" s="9">
        <f t="shared" si="87"/>
        <v>42558.739513888882</v>
      </c>
      <c r="T1137" s="9">
        <f t="shared" si="88"/>
        <v>42588.739513888882</v>
      </c>
      <c r="U1137">
        <f t="shared" si="89"/>
        <v>2016</v>
      </c>
    </row>
    <row r="1138" spans="1:21"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85"/>
        <v>6.4439140811455853E-2</v>
      </c>
      <c r="P1138">
        <f t="shared" si="86"/>
        <v>45</v>
      </c>
      <c r="Q1138" t="s">
        <v>8332</v>
      </c>
      <c r="R1138" t="s">
        <v>8334</v>
      </c>
      <c r="S1138" s="9">
        <f t="shared" si="87"/>
        <v>42327.421631944439</v>
      </c>
      <c r="T1138" s="9">
        <f t="shared" si="88"/>
        <v>42357.421631944439</v>
      </c>
      <c r="U1138">
        <f t="shared" si="89"/>
        <v>2015</v>
      </c>
    </row>
    <row r="1139" spans="1:21"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85"/>
        <v>0.39500000000000002</v>
      </c>
      <c r="P1139">
        <f t="shared" si="86"/>
        <v>253.2051282051282</v>
      </c>
      <c r="Q1139" t="s">
        <v>8332</v>
      </c>
      <c r="R1139" t="s">
        <v>8334</v>
      </c>
      <c r="S1139" s="9">
        <f t="shared" si="87"/>
        <v>42453.569687499999</v>
      </c>
      <c r="T1139" s="9">
        <f t="shared" si="88"/>
        <v>42483.569687499999</v>
      </c>
      <c r="U1139">
        <f t="shared" si="89"/>
        <v>2016</v>
      </c>
    </row>
    <row r="1140" spans="1:21"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85"/>
        <v>3.5714285714285713E-3</v>
      </c>
      <c r="P1140">
        <f t="shared" si="86"/>
        <v>31.25</v>
      </c>
      <c r="Q1140" t="s">
        <v>8332</v>
      </c>
      <c r="R1140" t="s">
        <v>8334</v>
      </c>
      <c r="S1140" s="9">
        <f t="shared" si="87"/>
        <v>42736.6566087963</v>
      </c>
      <c r="T1140" s="9">
        <f t="shared" si="88"/>
        <v>42756.6566087963</v>
      </c>
      <c r="U1140">
        <f t="shared" si="89"/>
        <v>2017</v>
      </c>
    </row>
    <row r="1141" spans="1:21"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85"/>
        <v>6.2500000000000001E-4</v>
      </c>
      <c r="P1141">
        <f t="shared" si="86"/>
        <v>5</v>
      </c>
      <c r="Q1141" t="s">
        <v>8332</v>
      </c>
      <c r="R1141" t="s">
        <v>8334</v>
      </c>
      <c r="S1141" s="9">
        <f t="shared" si="87"/>
        <v>41975.097523148142</v>
      </c>
      <c r="T1141" s="9">
        <f t="shared" si="88"/>
        <v>42005.097523148142</v>
      </c>
      <c r="U1141">
        <f t="shared" si="89"/>
        <v>2014</v>
      </c>
    </row>
    <row r="1142" spans="1:21"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85"/>
        <v>0</v>
      </c>
      <c r="P1142" t="e">
        <f t="shared" si="86"/>
        <v>#DIV/0!</v>
      </c>
      <c r="Q1142" t="s">
        <v>8332</v>
      </c>
      <c r="R1142" t="s">
        <v>8334</v>
      </c>
      <c r="S1142" s="9">
        <f t="shared" si="87"/>
        <v>42192.212048611109</v>
      </c>
      <c r="T1142" s="9">
        <f t="shared" si="88"/>
        <v>42222.212048611109</v>
      </c>
      <c r="U1142">
        <f t="shared" si="89"/>
        <v>2015</v>
      </c>
    </row>
    <row r="1143" spans="1:21"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85"/>
        <v>0</v>
      </c>
      <c r="P1143" t="e">
        <f t="shared" si="86"/>
        <v>#DIV/0!</v>
      </c>
      <c r="Q1143" t="s">
        <v>8332</v>
      </c>
      <c r="R1143" t="s">
        <v>8334</v>
      </c>
      <c r="S1143" s="9">
        <f t="shared" si="87"/>
        <v>42164.449652777781</v>
      </c>
      <c r="T1143" s="9">
        <f t="shared" si="88"/>
        <v>42194.449652777781</v>
      </c>
      <c r="U1143">
        <f t="shared" si="89"/>
        <v>2015</v>
      </c>
    </row>
    <row r="1144" spans="1:21"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85"/>
        <v>0</v>
      </c>
      <c r="P1144" t="e">
        <f t="shared" si="86"/>
        <v>#DIV/0!</v>
      </c>
      <c r="Q1144" t="s">
        <v>8332</v>
      </c>
      <c r="R1144" t="s">
        <v>8334</v>
      </c>
      <c r="S1144" s="9">
        <f t="shared" si="87"/>
        <v>42021.756099537044</v>
      </c>
      <c r="T1144" s="9">
        <f t="shared" si="88"/>
        <v>42051.756099537044</v>
      </c>
      <c r="U1144">
        <f t="shared" si="89"/>
        <v>2015</v>
      </c>
    </row>
    <row r="1145" spans="1:21"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85"/>
        <v>4.1333333333333335E-3</v>
      </c>
      <c r="P1145">
        <f t="shared" si="86"/>
        <v>23.25</v>
      </c>
      <c r="Q1145" t="s">
        <v>8332</v>
      </c>
      <c r="R1145" t="s">
        <v>8334</v>
      </c>
      <c r="S1145" s="9">
        <f t="shared" si="87"/>
        <v>42324.94358796296</v>
      </c>
      <c r="T1145" s="9">
        <f t="shared" si="88"/>
        <v>42354.94358796296</v>
      </c>
      <c r="U1145">
        <f t="shared" si="89"/>
        <v>2015</v>
      </c>
    </row>
    <row r="1146" spans="1:21"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85"/>
        <v>0</v>
      </c>
      <c r="P1146" t="e">
        <f t="shared" si="86"/>
        <v>#DIV/0!</v>
      </c>
      <c r="Q1146" t="s">
        <v>8335</v>
      </c>
      <c r="R1146" t="s">
        <v>8336</v>
      </c>
      <c r="S1146" s="9">
        <f t="shared" si="87"/>
        <v>42092.931944444441</v>
      </c>
      <c r="T1146" s="9">
        <f t="shared" si="88"/>
        <v>42122.931944444441</v>
      </c>
      <c r="U1146">
        <f t="shared" si="89"/>
        <v>2015</v>
      </c>
    </row>
    <row r="1147" spans="1:21"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85"/>
        <v>1.25E-3</v>
      </c>
      <c r="P1147">
        <f t="shared" si="86"/>
        <v>100</v>
      </c>
      <c r="Q1147" t="s">
        <v>8335</v>
      </c>
      <c r="R1147" t="s">
        <v>8336</v>
      </c>
      <c r="S1147" s="9">
        <f t="shared" si="87"/>
        <v>41854.497592592597</v>
      </c>
      <c r="T1147" s="9">
        <f t="shared" si="88"/>
        <v>41914.497592592597</v>
      </c>
      <c r="U1147">
        <f t="shared" si="89"/>
        <v>2014</v>
      </c>
    </row>
    <row r="1148" spans="1:21"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85"/>
        <v>8.8333333333333333E-2</v>
      </c>
      <c r="P1148">
        <f t="shared" si="86"/>
        <v>44.166666666666664</v>
      </c>
      <c r="Q1148" t="s">
        <v>8335</v>
      </c>
      <c r="R1148" t="s">
        <v>8336</v>
      </c>
      <c r="S1148" s="9">
        <f t="shared" si="87"/>
        <v>41723.7033912037</v>
      </c>
      <c r="T1148" s="9">
        <f t="shared" si="88"/>
        <v>41761.7033912037</v>
      </c>
      <c r="U1148">
        <f t="shared" si="89"/>
        <v>2014</v>
      </c>
    </row>
    <row r="1149" spans="1:21"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85"/>
        <v>0</v>
      </c>
      <c r="P1149" t="e">
        <f t="shared" si="86"/>
        <v>#DIV/0!</v>
      </c>
      <c r="Q1149" t="s">
        <v>8335</v>
      </c>
      <c r="R1149" t="s">
        <v>8336</v>
      </c>
      <c r="S1149" s="9">
        <f t="shared" si="87"/>
        <v>41871.722025462965</v>
      </c>
      <c r="T1149" s="9">
        <f t="shared" si="88"/>
        <v>41931.722025462965</v>
      </c>
      <c r="U1149">
        <f t="shared" si="89"/>
        <v>2014</v>
      </c>
    </row>
    <row r="1150" spans="1:21"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85"/>
        <v>4.8666666666666667E-3</v>
      </c>
      <c r="P1150">
        <f t="shared" si="86"/>
        <v>24.333333333333332</v>
      </c>
      <c r="Q1150" t="s">
        <v>8335</v>
      </c>
      <c r="R1150" t="s">
        <v>8336</v>
      </c>
      <c r="S1150" s="9">
        <f t="shared" si="87"/>
        <v>42674.921076388884</v>
      </c>
      <c r="T1150" s="9">
        <f t="shared" si="88"/>
        <v>42704.962743055556</v>
      </c>
      <c r="U1150">
        <f t="shared" si="89"/>
        <v>2016</v>
      </c>
    </row>
    <row r="1151" spans="1:21"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85"/>
        <v>1.5E-3</v>
      </c>
      <c r="P1151">
        <f t="shared" si="86"/>
        <v>37.5</v>
      </c>
      <c r="Q1151" t="s">
        <v>8335</v>
      </c>
      <c r="R1151" t="s">
        <v>8336</v>
      </c>
      <c r="S1151" s="9">
        <f t="shared" si="87"/>
        <v>42507.46025462963</v>
      </c>
      <c r="T1151" s="9">
        <f t="shared" si="88"/>
        <v>42537.46025462963</v>
      </c>
      <c r="U1151">
        <f t="shared" si="89"/>
        <v>2016</v>
      </c>
    </row>
    <row r="1152" spans="1:21"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85"/>
        <v>0.1008</v>
      </c>
      <c r="P1152">
        <f t="shared" si="86"/>
        <v>42</v>
      </c>
      <c r="Q1152" t="s">
        <v>8335</v>
      </c>
      <c r="R1152" t="s">
        <v>8336</v>
      </c>
      <c r="S1152" s="9">
        <f t="shared" si="87"/>
        <v>42317.704571759255</v>
      </c>
      <c r="T1152" s="9">
        <f t="shared" si="88"/>
        <v>42377.704571759255</v>
      </c>
      <c r="U1152">
        <f t="shared" si="89"/>
        <v>2015</v>
      </c>
    </row>
    <row r="1153" spans="1:21"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85"/>
        <v>0</v>
      </c>
      <c r="P1153" t="e">
        <f t="shared" si="86"/>
        <v>#DIV/0!</v>
      </c>
      <c r="Q1153" t="s">
        <v>8335</v>
      </c>
      <c r="R1153" t="s">
        <v>8336</v>
      </c>
      <c r="S1153" s="9">
        <f t="shared" si="87"/>
        <v>42223.852581018517</v>
      </c>
      <c r="T1153" s="9">
        <f t="shared" si="88"/>
        <v>42253.852581018517</v>
      </c>
      <c r="U1153">
        <f t="shared" si="89"/>
        <v>2015</v>
      </c>
    </row>
    <row r="1154" spans="1:21"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si="85"/>
        <v>5.6937500000000002E-2</v>
      </c>
      <c r="P1154">
        <f t="shared" si="86"/>
        <v>60.733333333333334</v>
      </c>
      <c r="Q1154" t="s">
        <v>8335</v>
      </c>
      <c r="R1154" t="s">
        <v>8336</v>
      </c>
      <c r="S1154" s="9">
        <f t="shared" si="87"/>
        <v>42109.459629629629</v>
      </c>
      <c r="T1154" s="9">
        <f t="shared" si="88"/>
        <v>42139.459629629629</v>
      </c>
      <c r="U1154">
        <f t="shared" si="89"/>
        <v>2015</v>
      </c>
    </row>
    <row r="1155" spans="1:21"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ref="O1155:O1218" si="90">E1155/D1155</f>
        <v>6.2500000000000003E-3</v>
      </c>
      <c r="P1155">
        <f t="shared" ref="P1155:P1218" si="91">E1155/L1155</f>
        <v>50</v>
      </c>
      <c r="Q1155" t="s">
        <v>8335</v>
      </c>
      <c r="R1155" t="s">
        <v>8336</v>
      </c>
      <c r="S1155" s="9">
        <f t="shared" ref="S1155:S1218" si="92">((J1155/60)/60)/24+DATE(1970,1,1)+(-6/24)</f>
        <v>42143.464178240742</v>
      </c>
      <c r="T1155" s="9">
        <f t="shared" ref="T1155:T1218" si="93">((I1155/60)/60)/24+DATE(1970,1,1)+(-6/24)</f>
        <v>42173.464178240742</v>
      </c>
      <c r="U1155">
        <f t="shared" ref="U1155:U1218" si="94">YEAR(S1155)</f>
        <v>2015</v>
      </c>
    </row>
    <row r="1156" spans="1:21"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90"/>
        <v>6.5000000000000002E-2</v>
      </c>
      <c r="P1156">
        <f t="shared" si="91"/>
        <v>108.33333333333333</v>
      </c>
      <c r="Q1156" t="s">
        <v>8335</v>
      </c>
      <c r="R1156" t="s">
        <v>8336</v>
      </c>
      <c r="S1156" s="9">
        <f t="shared" si="92"/>
        <v>42222.858865740738</v>
      </c>
      <c r="T1156" s="9">
        <f t="shared" si="93"/>
        <v>42252.858865740738</v>
      </c>
      <c r="U1156">
        <f t="shared" si="94"/>
        <v>2015</v>
      </c>
    </row>
    <row r="1157" spans="1:21"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90"/>
        <v>7.5199999999999998E-3</v>
      </c>
      <c r="P1157">
        <f t="shared" si="91"/>
        <v>23.5</v>
      </c>
      <c r="Q1157" t="s">
        <v>8335</v>
      </c>
      <c r="R1157" t="s">
        <v>8336</v>
      </c>
      <c r="S1157" s="9">
        <f t="shared" si="92"/>
        <v>41835.513981481483</v>
      </c>
      <c r="T1157" s="9">
        <f t="shared" si="93"/>
        <v>41865.513981481483</v>
      </c>
      <c r="U1157">
        <f t="shared" si="94"/>
        <v>2014</v>
      </c>
    </row>
    <row r="1158" spans="1:21"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90"/>
        <v>0</v>
      </c>
      <c r="P1158" t="e">
        <f t="shared" si="91"/>
        <v>#DIV/0!</v>
      </c>
      <c r="Q1158" t="s">
        <v>8335</v>
      </c>
      <c r="R1158" t="s">
        <v>8336</v>
      </c>
      <c r="S1158" s="9">
        <f t="shared" si="92"/>
        <v>42028.82131944444</v>
      </c>
      <c r="T1158" s="9">
        <f t="shared" si="93"/>
        <v>42058.82131944444</v>
      </c>
      <c r="U1158">
        <f t="shared" si="94"/>
        <v>2015</v>
      </c>
    </row>
    <row r="1159" spans="1:21"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90"/>
        <v>1.5100000000000001E-2</v>
      </c>
      <c r="P1159">
        <f t="shared" si="91"/>
        <v>50.333333333333336</v>
      </c>
      <c r="Q1159" t="s">
        <v>8335</v>
      </c>
      <c r="R1159" t="s">
        <v>8336</v>
      </c>
      <c r="S1159" s="9">
        <f t="shared" si="92"/>
        <v>41918.378240740742</v>
      </c>
      <c r="T1159" s="9">
        <f t="shared" si="93"/>
        <v>41978.419907407413</v>
      </c>
      <c r="U1159">
        <f t="shared" si="94"/>
        <v>2014</v>
      </c>
    </row>
    <row r="1160" spans="1:21"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90"/>
        <v>4.6666666666666671E-3</v>
      </c>
      <c r="P1160">
        <f t="shared" si="91"/>
        <v>11.666666666666666</v>
      </c>
      <c r="Q1160" t="s">
        <v>8335</v>
      </c>
      <c r="R1160" t="s">
        <v>8336</v>
      </c>
      <c r="S1160" s="9">
        <f t="shared" si="92"/>
        <v>41951.84175925926</v>
      </c>
      <c r="T1160" s="9">
        <f t="shared" si="93"/>
        <v>41981.84175925926</v>
      </c>
      <c r="U1160">
        <f t="shared" si="94"/>
        <v>2014</v>
      </c>
    </row>
    <row r="1161" spans="1:21"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90"/>
        <v>0</v>
      </c>
      <c r="P1161" t="e">
        <f t="shared" si="91"/>
        <v>#DIV/0!</v>
      </c>
      <c r="Q1161" t="s">
        <v>8335</v>
      </c>
      <c r="R1161" t="s">
        <v>8336</v>
      </c>
      <c r="S1161" s="9">
        <f t="shared" si="92"/>
        <v>42154.476446759261</v>
      </c>
      <c r="T1161" s="9">
        <f t="shared" si="93"/>
        <v>42185.40625</v>
      </c>
      <c r="U1161">
        <f t="shared" si="94"/>
        <v>2015</v>
      </c>
    </row>
    <row r="1162" spans="1:21"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90"/>
        <v>3.85E-2</v>
      </c>
      <c r="P1162">
        <f t="shared" si="91"/>
        <v>60.789473684210527</v>
      </c>
      <c r="Q1162" t="s">
        <v>8335</v>
      </c>
      <c r="R1162" t="s">
        <v>8336</v>
      </c>
      <c r="S1162" s="9">
        <f t="shared" si="92"/>
        <v>42060.904930555553</v>
      </c>
      <c r="T1162" s="9">
        <f t="shared" si="93"/>
        <v>42090.863263888896</v>
      </c>
      <c r="U1162">
        <f t="shared" si="94"/>
        <v>2015</v>
      </c>
    </row>
    <row r="1163" spans="1:21"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90"/>
        <v>0</v>
      </c>
      <c r="P1163" t="e">
        <f t="shared" si="91"/>
        <v>#DIV/0!</v>
      </c>
      <c r="Q1163" t="s">
        <v>8335</v>
      </c>
      <c r="R1163" t="s">
        <v>8336</v>
      </c>
      <c r="S1163" s="9">
        <f t="shared" si="92"/>
        <v>42122.379502314812</v>
      </c>
      <c r="T1163" s="9">
        <f t="shared" si="93"/>
        <v>42143.379502314812</v>
      </c>
      <c r="U1163">
        <f t="shared" si="94"/>
        <v>2015</v>
      </c>
    </row>
    <row r="1164" spans="1:21"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90"/>
        <v>5.8333333333333338E-4</v>
      </c>
      <c r="P1164">
        <f t="shared" si="91"/>
        <v>17.5</v>
      </c>
      <c r="Q1164" t="s">
        <v>8335</v>
      </c>
      <c r="R1164" t="s">
        <v>8336</v>
      </c>
      <c r="S1164" s="9">
        <f t="shared" si="92"/>
        <v>41876.433611111112</v>
      </c>
      <c r="T1164" s="9">
        <f t="shared" si="93"/>
        <v>41907.433611111112</v>
      </c>
      <c r="U1164">
        <f t="shared" si="94"/>
        <v>2014</v>
      </c>
    </row>
    <row r="1165" spans="1:21"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90"/>
        <v>0</v>
      </c>
      <c r="P1165" t="e">
        <f t="shared" si="91"/>
        <v>#DIV/0!</v>
      </c>
      <c r="Q1165" t="s">
        <v>8335</v>
      </c>
      <c r="R1165" t="s">
        <v>8336</v>
      </c>
      <c r="S1165" s="9">
        <f t="shared" si="92"/>
        <v>41830.473611111112</v>
      </c>
      <c r="T1165" s="9">
        <f t="shared" si="93"/>
        <v>41860.473611111112</v>
      </c>
      <c r="U1165">
        <f t="shared" si="94"/>
        <v>2014</v>
      </c>
    </row>
    <row r="1166" spans="1:21"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90"/>
        <v>0</v>
      </c>
      <c r="P1166" t="e">
        <f t="shared" si="91"/>
        <v>#DIV/0!</v>
      </c>
      <c r="Q1166" t="s">
        <v>8335</v>
      </c>
      <c r="R1166" t="s">
        <v>8336</v>
      </c>
      <c r="S1166" s="9">
        <f t="shared" si="92"/>
        <v>42509.474328703705</v>
      </c>
      <c r="T1166" s="9">
        <f t="shared" si="93"/>
        <v>42539.474328703705</v>
      </c>
      <c r="U1166">
        <f t="shared" si="94"/>
        <v>2016</v>
      </c>
    </row>
    <row r="1167" spans="1:21"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90"/>
        <v>0.20705000000000001</v>
      </c>
      <c r="P1167">
        <f t="shared" si="91"/>
        <v>82.82</v>
      </c>
      <c r="Q1167" t="s">
        <v>8335</v>
      </c>
      <c r="R1167" t="s">
        <v>8336</v>
      </c>
      <c r="S1167" s="9">
        <f t="shared" si="92"/>
        <v>41791.964467592588</v>
      </c>
      <c r="T1167" s="9">
        <f t="shared" si="93"/>
        <v>41825.964467592588</v>
      </c>
      <c r="U1167">
        <f t="shared" si="94"/>
        <v>2014</v>
      </c>
    </row>
    <row r="1168" spans="1:21"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90"/>
        <v>0.19139999999999999</v>
      </c>
      <c r="P1168">
        <f t="shared" si="91"/>
        <v>358.875</v>
      </c>
      <c r="Q1168" t="s">
        <v>8335</v>
      </c>
      <c r="R1168" t="s">
        <v>8336</v>
      </c>
      <c r="S1168" s="9">
        <f t="shared" si="92"/>
        <v>42150.235439814816</v>
      </c>
      <c r="T1168" s="9">
        <f t="shared" si="93"/>
        <v>42180.916666666672</v>
      </c>
      <c r="U1168">
        <f t="shared" si="94"/>
        <v>2015</v>
      </c>
    </row>
    <row r="1169" spans="1:21"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90"/>
        <v>1.6316666666666667E-2</v>
      </c>
      <c r="P1169">
        <f t="shared" si="91"/>
        <v>61.1875</v>
      </c>
      <c r="Q1169" t="s">
        <v>8335</v>
      </c>
      <c r="R1169" t="s">
        <v>8336</v>
      </c>
      <c r="S1169" s="9">
        <f t="shared" si="92"/>
        <v>41863.484895833331</v>
      </c>
      <c r="T1169" s="9">
        <f t="shared" si="93"/>
        <v>41894.484895833331</v>
      </c>
      <c r="U1169">
        <f t="shared" si="94"/>
        <v>2014</v>
      </c>
    </row>
    <row r="1170" spans="1:21"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90"/>
        <v>5.6666666666666664E-2</v>
      </c>
      <c r="P1170">
        <f t="shared" si="91"/>
        <v>340</v>
      </c>
      <c r="Q1170" t="s">
        <v>8335</v>
      </c>
      <c r="R1170" t="s">
        <v>8336</v>
      </c>
      <c r="S1170" s="9">
        <f t="shared" si="92"/>
        <v>42604.803993055553</v>
      </c>
      <c r="T1170" s="9">
        <f t="shared" si="93"/>
        <v>42634.803993055553</v>
      </c>
      <c r="U1170">
        <f t="shared" si="94"/>
        <v>2016</v>
      </c>
    </row>
    <row r="1171" spans="1:21"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90"/>
        <v>1.6999999999999999E-3</v>
      </c>
      <c r="P1171">
        <f t="shared" si="91"/>
        <v>5.666666666666667</v>
      </c>
      <c r="Q1171" t="s">
        <v>8335</v>
      </c>
      <c r="R1171" t="s">
        <v>8336</v>
      </c>
      <c r="S1171" s="9">
        <f t="shared" si="92"/>
        <v>42027.103738425925</v>
      </c>
      <c r="T1171" s="9">
        <f t="shared" si="93"/>
        <v>42057.103738425925</v>
      </c>
      <c r="U1171">
        <f t="shared" si="94"/>
        <v>2015</v>
      </c>
    </row>
    <row r="1172" spans="1:21"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90"/>
        <v>4.0000000000000001E-3</v>
      </c>
      <c r="P1172">
        <f t="shared" si="91"/>
        <v>50</v>
      </c>
      <c r="Q1172" t="s">
        <v>8335</v>
      </c>
      <c r="R1172" t="s">
        <v>8336</v>
      </c>
      <c r="S1172" s="9">
        <f t="shared" si="92"/>
        <v>42124.643182870372</v>
      </c>
      <c r="T1172" s="9">
        <f t="shared" si="93"/>
        <v>42154.643182870372</v>
      </c>
      <c r="U1172">
        <f t="shared" si="94"/>
        <v>2015</v>
      </c>
    </row>
    <row r="1173" spans="1:21"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90"/>
        <v>1E-3</v>
      </c>
      <c r="P1173">
        <f t="shared" si="91"/>
        <v>25</v>
      </c>
      <c r="Q1173" t="s">
        <v>8335</v>
      </c>
      <c r="R1173" t="s">
        <v>8336</v>
      </c>
      <c r="S1173" s="9">
        <f t="shared" si="92"/>
        <v>41938.554710648146</v>
      </c>
      <c r="T1173" s="9">
        <f t="shared" si="93"/>
        <v>41956.596377314811</v>
      </c>
      <c r="U1173">
        <f t="shared" si="94"/>
        <v>2014</v>
      </c>
    </row>
    <row r="1174" spans="1:21"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90"/>
        <v>0</v>
      </c>
      <c r="P1174" t="e">
        <f t="shared" si="91"/>
        <v>#DIV/0!</v>
      </c>
      <c r="Q1174" t="s">
        <v>8335</v>
      </c>
      <c r="R1174" t="s">
        <v>8336</v>
      </c>
      <c r="S1174" s="9">
        <f t="shared" si="92"/>
        <v>41841.432314814818</v>
      </c>
      <c r="T1174" s="9">
        <f t="shared" si="93"/>
        <v>41871.432314814818</v>
      </c>
      <c r="U1174">
        <f t="shared" si="94"/>
        <v>2014</v>
      </c>
    </row>
    <row r="1175" spans="1:21"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90"/>
        <v>2.4000000000000001E-4</v>
      </c>
      <c r="P1175">
        <f t="shared" si="91"/>
        <v>30</v>
      </c>
      <c r="Q1175" t="s">
        <v>8335</v>
      </c>
      <c r="R1175" t="s">
        <v>8336</v>
      </c>
      <c r="S1175" s="9">
        <f t="shared" si="92"/>
        <v>42183.935844907406</v>
      </c>
      <c r="T1175" s="9">
        <f t="shared" si="93"/>
        <v>42218.935844907406</v>
      </c>
      <c r="U1175">
        <f t="shared" si="94"/>
        <v>2015</v>
      </c>
    </row>
    <row r="1176" spans="1:21"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90"/>
        <v>5.906666666666667E-2</v>
      </c>
      <c r="P1176">
        <f t="shared" si="91"/>
        <v>46.631578947368418</v>
      </c>
      <c r="Q1176" t="s">
        <v>8335</v>
      </c>
      <c r="R1176" t="s">
        <v>8336</v>
      </c>
      <c r="S1176" s="9">
        <f t="shared" si="92"/>
        <v>42468.59174768519</v>
      </c>
      <c r="T1176" s="9">
        <f t="shared" si="93"/>
        <v>42498.59174768519</v>
      </c>
      <c r="U1176">
        <f t="shared" si="94"/>
        <v>2016</v>
      </c>
    </row>
    <row r="1177" spans="1:21"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90"/>
        <v>2.9250000000000002E-2</v>
      </c>
      <c r="P1177">
        <f t="shared" si="91"/>
        <v>65</v>
      </c>
      <c r="Q1177" t="s">
        <v>8335</v>
      </c>
      <c r="R1177" t="s">
        <v>8336</v>
      </c>
      <c r="S1177" s="9">
        <f t="shared" si="92"/>
        <v>42170.478460648148</v>
      </c>
      <c r="T1177" s="9">
        <f t="shared" si="93"/>
        <v>42200.478460648148</v>
      </c>
      <c r="U1177">
        <f t="shared" si="94"/>
        <v>2015</v>
      </c>
    </row>
    <row r="1178" spans="1:21"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90"/>
        <v>5.7142857142857142E-5</v>
      </c>
      <c r="P1178">
        <f t="shared" si="91"/>
        <v>10</v>
      </c>
      <c r="Q1178" t="s">
        <v>8335</v>
      </c>
      <c r="R1178" t="s">
        <v>8336</v>
      </c>
      <c r="S1178" s="9">
        <f t="shared" si="92"/>
        <v>42745.769652777773</v>
      </c>
      <c r="T1178" s="9">
        <f t="shared" si="93"/>
        <v>42800.291666666672</v>
      </c>
      <c r="U1178">
        <f t="shared" si="94"/>
        <v>2017</v>
      </c>
    </row>
    <row r="1179" spans="1:21"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90"/>
        <v>0</v>
      </c>
      <c r="P1179" t="e">
        <f t="shared" si="91"/>
        <v>#DIV/0!</v>
      </c>
      <c r="Q1179" t="s">
        <v>8335</v>
      </c>
      <c r="R1179" t="s">
        <v>8336</v>
      </c>
      <c r="S1179" s="9">
        <f t="shared" si="92"/>
        <v>41897.410833333335</v>
      </c>
      <c r="T1179" s="9">
        <f t="shared" si="93"/>
        <v>41927.410833333335</v>
      </c>
      <c r="U1179">
        <f t="shared" si="94"/>
        <v>2014</v>
      </c>
    </row>
    <row r="1180" spans="1:21"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90"/>
        <v>6.666666666666667E-5</v>
      </c>
      <c r="P1180">
        <f t="shared" si="91"/>
        <v>5</v>
      </c>
      <c r="Q1180" t="s">
        <v>8335</v>
      </c>
      <c r="R1180" t="s">
        <v>8336</v>
      </c>
      <c r="S1180" s="9">
        <f t="shared" si="92"/>
        <v>41837.655694444446</v>
      </c>
      <c r="T1180" s="9">
        <f t="shared" si="93"/>
        <v>41867.655694444446</v>
      </c>
      <c r="U1180">
        <f t="shared" si="94"/>
        <v>2014</v>
      </c>
    </row>
    <row r="1181" spans="1:21"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90"/>
        <v>5.3333333333333337E-2</v>
      </c>
      <c r="P1181">
        <f t="shared" si="91"/>
        <v>640</v>
      </c>
      <c r="Q1181" t="s">
        <v>8335</v>
      </c>
      <c r="R1181" t="s">
        <v>8336</v>
      </c>
      <c r="S1181" s="9">
        <f t="shared" si="92"/>
        <v>42275.470219907409</v>
      </c>
      <c r="T1181" s="9">
        <f t="shared" si="93"/>
        <v>42305.470219907409</v>
      </c>
      <c r="U1181">
        <f t="shared" si="94"/>
        <v>2015</v>
      </c>
    </row>
    <row r="1182" spans="1:21"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90"/>
        <v>0.11749999999999999</v>
      </c>
      <c r="P1182">
        <f t="shared" si="91"/>
        <v>69.117647058823536</v>
      </c>
      <c r="Q1182" t="s">
        <v>8335</v>
      </c>
      <c r="R1182" t="s">
        <v>8336</v>
      </c>
      <c r="S1182" s="9">
        <f t="shared" si="92"/>
        <v>41781.556875000002</v>
      </c>
      <c r="T1182" s="9">
        <f t="shared" si="93"/>
        <v>41818.556875000002</v>
      </c>
      <c r="U1182">
        <f t="shared" si="94"/>
        <v>2014</v>
      </c>
    </row>
    <row r="1183" spans="1:21"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90"/>
        <v>8.0000000000000007E-5</v>
      </c>
      <c r="P1183">
        <f t="shared" si="91"/>
        <v>1.3333333333333333</v>
      </c>
      <c r="Q1183" t="s">
        <v>8335</v>
      </c>
      <c r="R1183" t="s">
        <v>8336</v>
      </c>
      <c r="S1183" s="9">
        <f t="shared" si="92"/>
        <v>42034.089363425926</v>
      </c>
      <c r="T1183" s="9">
        <f t="shared" si="93"/>
        <v>42064.089363425926</v>
      </c>
      <c r="U1183">
        <f t="shared" si="94"/>
        <v>2015</v>
      </c>
    </row>
    <row r="1184" spans="1:21"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90"/>
        <v>4.2000000000000003E-2</v>
      </c>
      <c r="P1184">
        <f t="shared" si="91"/>
        <v>10.5</v>
      </c>
      <c r="Q1184" t="s">
        <v>8335</v>
      </c>
      <c r="R1184" t="s">
        <v>8336</v>
      </c>
      <c r="S1184" s="9">
        <f t="shared" si="92"/>
        <v>42728.577407407407</v>
      </c>
      <c r="T1184" s="9">
        <f t="shared" si="93"/>
        <v>42747.445833333331</v>
      </c>
      <c r="U1184">
        <f t="shared" si="94"/>
        <v>2016</v>
      </c>
    </row>
    <row r="1185" spans="1:21"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90"/>
        <v>0.04</v>
      </c>
      <c r="P1185">
        <f t="shared" si="91"/>
        <v>33.333333333333336</v>
      </c>
      <c r="Q1185" t="s">
        <v>8335</v>
      </c>
      <c r="R1185" t="s">
        <v>8336</v>
      </c>
      <c r="S1185" s="9">
        <f t="shared" si="92"/>
        <v>42656.61137731481</v>
      </c>
      <c r="T1185" s="9">
        <f t="shared" si="93"/>
        <v>42675.915972222225</v>
      </c>
      <c r="U1185">
        <f t="shared" si="94"/>
        <v>2016</v>
      </c>
    </row>
    <row r="1186" spans="1:21"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90"/>
        <v>1.0493636363636363</v>
      </c>
      <c r="P1186">
        <f t="shared" si="91"/>
        <v>61.562666666666665</v>
      </c>
      <c r="Q1186" t="s">
        <v>8337</v>
      </c>
      <c r="R1186" t="s">
        <v>8338</v>
      </c>
      <c r="S1186" s="9">
        <f t="shared" si="92"/>
        <v>42741.349664351852</v>
      </c>
      <c r="T1186" s="9">
        <f t="shared" si="93"/>
        <v>42772.349664351852</v>
      </c>
      <c r="U1186">
        <f t="shared" si="94"/>
        <v>2017</v>
      </c>
    </row>
    <row r="1187" spans="1:21"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90"/>
        <v>1.0544</v>
      </c>
      <c r="P1187">
        <f t="shared" si="91"/>
        <v>118.73873873873873</v>
      </c>
      <c r="Q1187" t="s">
        <v>8337</v>
      </c>
      <c r="R1187" t="s">
        <v>8338</v>
      </c>
      <c r="S1187" s="9">
        <f t="shared" si="92"/>
        <v>42130.615150462967</v>
      </c>
      <c r="T1187" s="9">
        <f t="shared" si="93"/>
        <v>42162.916666666672</v>
      </c>
      <c r="U1187">
        <f t="shared" si="94"/>
        <v>2015</v>
      </c>
    </row>
    <row r="1188" spans="1:21"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90"/>
        <v>1.0673333333333332</v>
      </c>
      <c r="P1188">
        <f t="shared" si="91"/>
        <v>65.081300813008127</v>
      </c>
      <c r="Q1188" t="s">
        <v>8337</v>
      </c>
      <c r="R1188" t="s">
        <v>8338</v>
      </c>
      <c r="S1188" s="9">
        <f t="shared" si="92"/>
        <v>42123.61336805555</v>
      </c>
      <c r="T1188" s="9">
        <f t="shared" si="93"/>
        <v>42156.695833333331</v>
      </c>
      <c r="U1188">
        <f t="shared" si="94"/>
        <v>2015</v>
      </c>
    </row>
    <row r="1189" spans="1:21"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90"/>
        <v>1.0412571428571429</v>
      </c>
      <c r="P1189">
        <f t="shared" si="91"/>
        <v>130.15714285714284</v>
      </c>
      <c r="Q1189" t="s">
        <v>8337</v>
      </c>
      <c r="R1189" t="s">
        <v>8338</v>
      </c>
      <c r="S1189" s="9">
        <f t="shared" si="92"/>
        <v>42109.644942129627</v>
      </c>
      <c r="T1189" s="9">
        <f t="shared" si="93"/>
        <v>42141.5</v>
      </c>
      <c r="U1189">
        <f t="shared" si="94"/>
        <v>2015</v>
      </c>
    </row>
    <row r="1190" spans="1:21"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90"/>
        <v>1.6054999999999999</v>
      </c>
      <c r="P1190">
        <f t="shared" si="91"/>
        <v>37.776470588235291</v>
      </c>
      <c r="Q1190" t="s">
        <v>8337</v>
      </c>
      <c r="R1190" t="s">
        <v>8338</v>
      </c>
      <c r="S1190" s="9">
        <f t="shared" si="92"/>
        <v>42711.450694444444</v>
      </c>
      <c r="T1190" s="9">
        <f t="shared" si="93"/>
        <v>42732.450694444444</v>
      </c>
      <c r="U1190">
        <f t="shared" si="94"/>
        <v>2016</v>
      </c>
    </row>
    <row r="1191" spans="1:21"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90"/>
        <v>1.0777777777777777</v>
      </c>
      <c r="P1191">
        <f t="shared" si="91"/>
        <v>112.79069767441861</v>
      </c>
      <c r="Q1191" t="s">
        <v>8337</v>
      </c>
      <c r="R1191" t="s">
        <v>8338</v>
      </c>
      <c r="S1191" s="9">
        <f t="shared" si="92"/>
        <v>42529.729108796295</v>
      </c>
      <c r="T1191" s="9">
        <f t="shared" si="93"/>
        <v>42550.729108796295</v>
      </c>
      <c r="U1191">
        <f t="shared" si="94"/>
        <v>2016</v>
      </c>
    </row>
    <row r="1192" spans="1:21"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90"/>
        <v>1.35</v>
      </c>
      <c r="P1192">
        <f t="shared" si="91"/>
        <v>51.92307692307692</v>
      </c>
      <c r="Q1192" t="s">
        <v>8337</v>
      </c>
      <c r="R1192" t="s">
        <v>8338</v>
      </c>
      <c r="S1192" s="9">
        <f t="shared" si="92"/>
        <v>41852.415798611109</v>
      </c>
      <c r="T1192" s="9">
        <f t="shared" si="93"/>
        <v>41882.415798611109</v>
      </c>
      <c r="U1192">
        <f t="shared" si="94"/>
        <v>2014</v>
      </c>
    </row>
    <row r="1193" spans="1:21"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90"/>
        <v>1.0907407407407408</v>
      </c>
      <c r="P1193">
        <f t="shared" si="91"/>
        <v>89.242424242424249</v>
      </c>
      <c r="Q1193" t="s">
        <v>8337</v>
      </c>
      <c r="R1193" t="s">
        <v>8338</v>
      </c>
      <c r="S1193" s="9">
        <f t="shared" si="92"/>
        <v>42419.353703703702</v>
      </c>
      <c r="T1193" s="9">
        <f t="shared" si="93"/>
        <v>42449.312037037031</v>
      </c>
      <c r="U1193">
        <f t="shared" si="94"/>
        <v>2016</v>
      </c>
    </row>
    <row r="1194" spans="1:21"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90"/>
        <v>2.9</v>
      </c>
      <c r="P1194">
        <f t="shared" si="91"/>
        <v>19.333333333333332</v>
      </c>
      <c r="Q1194" t="s">
        <v>8337</v>
      </c>
      <c r="R1194" t="s">
        <v>8338</v>
      </c>
      <c r="S1194" s="9">
        <f t="shared" si="92"/>
        <v>42747.256689814814</v>
      </c>
      <c r="T1194" s="9">
        <f t="shared" si="93"/>
        <v>42777.256689814814</v>
      </c>
      <c r="U1194">
        <f t="shared" si="94"/>
        <v>2017</v>
      </c>
    </row>
    <row r="1195" spans="1:21"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90"/>
        <v>1.0395714285714286</v>
      </c>
      <c r="P1195">
        <f t="shared" si="91"/>
        <v>79.967032967032964</v>
      </c>
      <c r="Q1195" t="s">
        <v>8337</v>
      </c>
      <c r="R1195" t="s">
        <v>8338</v>
      </c>
      <c r="S1195" s="9">
        <f t="shared" si="92"/>
        <v>42409.526076388895</v>
      </c>
      <c r="T1195" s="9">
        <f t="shared" si="93"/>
        <v>42469.484409722223</v>
      </c>
      <c r="U1195">
        <f t="shared" si="94"/>
        <v>2016</v>
      </c>
    </row>
    <row r="1196" spans="1:21"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90"/>
        <v>3.2223999999999999</v>
      </c>
      <c r="P1196">
        <f t="shared" si="91"/>
        <v>56.414565826330531</v>
      </c>
      <c r="Q1196" t="s">
        <v>8337</v>
      </c>
      <c r="R1196" t="s">
        <v>8338</v>
      </c>
      <c r="S1196" s="9">
        <f t="shared" si="92"/>
        <v>42072.238182870366</v>
      </c>
      <c r="T1196" s="9">
        <f t="shared" si="93"/>
        <v>42102.238182870366</v>
      </c>
      <c r="U1196">
        <f t="shared" si="94"/>
        <v>2015</v>
      </c>
    </row>
    <row r="1197" spans="1:21"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90"/>
        <v>1.35</v>
      </c>
      <c r="P1197">
        <f t="shared" si="91"/>
        <v>79.411764705882348</v>
      </c>
      <c r="Q1197" t="s">
        <v>8337</v>
      </c>
      <c r="R1197" t="s">
        <v>8338</v>
      </c>
      <c r="S1197" s="9">
        <f t="shared" si="92"/>
        <v>42298.09783564815</v>
      </c>
      <c r="T1197" s="9">
        <f t="shared" si="93"/>
        <v>42358.125</v>
      </c>
      <c r="U1197">
        <f t="shared" si="94"/>
        <v>2015</v>
      </c>
    </row>
    <row r="1198" spans="1:21"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90"/>
        <v>2.6991034482758622</v>
      </c>
      <c r="P1198">
        <f t="shared" si="91"/>
        <v>76.439453125</v>
      </c>
      <c r="Q1198" t="s">
        <v>8337</v>
      </c>
      <c r="R1198" t="s">
        <v>8338</v>
      </c>
      <c r="S1198" s="9">
        <f t="shared" si="92"/>
        <v>42326.568738425922</v>
      </c>
      <c r="T1198" s="9">
        <f t="shared" si="93"/>
        <v>42356.568738425922</v>
      </c>
      <c r="U1198">
        <f t="shared" si="94"/>
        <v>2015</v>
      </c>
    </row>
    <row r="1199" spans="1:21"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90"/>
        <v>2.5329333333333333</v>
      </c>
      <c r="P1199">
        <f t="shared" si="91"/>
        <v>121</v>
      </c>
      <c r="Q1199" t="s">
        <v>8337</v>
      </c>
      <c r="R1199" t="s">
        <v>8338</v>
      </c>
      <c r="S1199" s="9">
        <f t="shared" si="92"/>
        <v>42503.41474537037</v>
      </c>
      <c r="T1199" s="9">
        <f t="shared" si="93"/>
        <v>42533.999305555553</v>
      </c>
      <c r="U1199">
        <f t="shared" si="94"/>
        <v>2016</v>
      </c>
    </row>
    <row r="1200" spans="1:21"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90"/>
        <v>2.6059999999999999</v>
      </c>
      <c r="P1200">
        <f t="shared" si="91"/>
        <v>54.616766467065865</v>
      </c>
      <c r="Q1200" t="s">
        <v>8337</v>
      </c>
      <c r="R1200" t="s">
        <v>8338</v>
      </c>
      <c r="S1200" s="9">
        <f t="shared" si="92"/>
        <v>42333.369050925925</v>
      </c>
      <c r="T1200" s="9">
        <f t="shared" si="93"/>
        <v>42368.875</v>
      </c>
      <c r="U1200">
        <f t="shared" si="94"/>
        <v>2015</v>
      </c>
    </row>
    <row r="1201" spans="1:21"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90"/>
        <v>1.0131677953348381</v>
      </c>
      <c r="P1201">
        <f t="shared" si="91"/>
        <v>299.22222222222223</v>
      </c>
      <c r="Q1201" t="s">
        <v>8337</v>
      </c>
      <c r="R1201" t="s">
        <v>8338</v>
      </c>
      <c r="S1201" s="9">
        <f t="shared" si="92"/>
        <v>42161.520833333328</v>
      </c>
      <c r="T1201" s="9">
        <f t="shared" si="93"/>
        <v>42193.520833333328</v>
      </c>
      <c r="U1201">
        <f t="shared" si="94"/>
        <v>2015</v>
      </c>
    </row>
    <row r="1202" spans="1:21"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90"/>
        <v>1.2560416666666667</v>
      </c>
      <c r="P1202">
        <f t="shared" si="91"/>
        <v>58.533980582524272</v>
      </c>
      <c r="Q1202" t="s">
        <v>8337</v>
      </c>
      <c r="R1202" t="s">
        <v>8338</v>
      </c>
      <c r="S1202" s="9">
        <f t="shared" si="92"/>
        <v>42089.227500000001</v>
      </c>
      <c r="T1202" s="9">
        <f t="shared" si="93"/>
        <v>42110.227500000001</v>
      </c>
      <c r="U1202">
        <f t="shared" si="94"/>
        <v>2015</v>
      </c>
    </row>
    <row r="1203" spans="1:21"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90"/>
        <v>1.0243783333333334</v>
      </c>
      <c r="P1203">
        <f t="shared" si="91"/>
        <v>55.371801801801809</v>
      </c>
      <c r="Q1203" t="s">
        <v>8337</v>
      </c>
      <c r="R1203" t="s">
        <v>8338</v>
      </c>
      <c r="S1203" s="9">
        <f t="shared" si="92"/>
        <v>42536.35701388889</v>
      </c>
      <c r="T1203" s="9">
        <f t="shared" si="93"/>
        <v>42566.35701388889</v>
      </c>
      <c r="U1203">
        <f t="shared" si="94"/>
        <v>2016</v>
      </c>
    </row>
    <row r="1204" spans="1:21"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90"/>
        <v>1.99244</v>
      </c>
      <c r="P1204">
        <f t="shared" si="91"/>
        <v>183.80442804428046</v>
      </c>
      <c r="Q1204" t="s">
        <v>8337</v>
      </c>
      <c r="R1204" t="s">
        <v>8338</v>
      </c>
      <c r="S1204" s="9">
        <f t="shared" si="92"/>
        <v>42152.038819444439</v>
      </c>
      <c r="T1204" s="9">
        <f t="shared" si="93"/>
        <v>42182.038819444439</v>
      </c>
      <c r="U1204">
        <f t="shared" si="94"/>
        <v>2015</v>
      </c>
    </row>
    <row r="1205" spans="1:21"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90"/>
        <v>1.0245398773006136</v>
      </c>
      <c r="P1205">
        <f t="shared" si="91"/>
        <v>165.34653465346534</v>
      </c>
      <c r="Q1205" t="s">
        <v>8337</v>
      </c>
      <c r="R1205" t="s">
        <v>8338</v>
      </c>
      <c r="S1205" s="9">
        <f t="shared" si="92"/>
        <v>42125.364895833336</v>
      </c>
      <c r="T1205" s="9">
        <f t="shared" si="93"/>
        <v>42155.364895833336</v>
      </c>
      <c r="U1205">
        <f t="shared" si="94"/>
        <v>2015</v>
      </c>
    </row>
    <row r="1206" spans="1:21"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90"/>
        <v>1.0294615384615384</v>
      </c>
      <c r="P1206">
        <f t="shared" si="91"/>
        <v>234.78947368421052</v>
      </c>
      <c r="Q1206" t="s">
        <v>8337</v>
      </c>
      <c r="R1206" t="s">
        <v>8338</v>
      </c>
      <c r="S1206" s="9">
        <f t="shared" si="92"/>
        <v>42297.498067129629</v>
      </c>
      <c r="T1206" s="9">
        <f t="shared" si="93"/>
        <v>42341.958333333328</v>
      </c>
      <c r="U1206">
        <f t="shared" si="94"/>
        <v>2015</v>
      </c>
    </row>
    <row r="1207" spans="1:21"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90"/>
        <v>1.0086153846153847</v>
      </c>
      <c r="P1207">
        <f t="shared" si="91"/>
        <v>211.48387096774192</v>
      </c>
      <c r="Q1207" t="s">
        <v>8337</v>
      </c>
      <c r="R1207" t="s">
        <v>8338</v>
      </c>
      <c r="S1207" s="9">
        <f t="shared" si="92"/>
        <v>42138.256377314814</v>
      </c>
      <c r="T1207" s="9">
        <f t="shared" si="93"/>
        <v>42168.256377314814</v>
      </c>
      <c r="U1207">
        <f t="shared" si="94"/>
        <v>2015</v>
      </c>
    </row>
    <row r="1208" spans="1:21"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90"/>
        <v>1.1499999999999999</v>
      </c>
      <c r="P1208">
        <f t="shared" si="91"/>
        <v>32.34375</v>
      </c>
      <c r="Q1208" t="s">
        <v>8337</v>
      </c>
      <c r="R1208" t="s">
        <v>8338</v>
      </c>
      <c r="S1208" s="9">
        <f t="shared" si="92"/>
        <v>42772.526076388895</v>
      </c>
      <c r="T1208" s="9">
        <f t="shared" si="93"/>
        <v>42805.311805555553</v>
      </c>
      <c r="U1208">
        <f t="shared" si="94"/>
        <v>2017</v>
      </c>
    </row>
    <row r="1209" spans="1:21"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90"/>
        <v>1.0416766467065868</v>
      </c>
      <c r="P1209">
        <f t="shared" si="91"/>
        <v>123.37588652482269</v>
      </c>
      <c r="Q1209" t="s">
        <v>8337</v>
      </c>
      <c r="R1209" t="s">
        <v>8338</v>
      </c>
      <c r="S1209" s="9">
        <f t="shared" si="92"/>
        <v>42430.180243055554</v>
      </c>
      <c r="T1209" s="9">
        <f t="shared" si="93"/>
        <v>42460.166666666672</v>
      </c>
      <c r="U1209">
        <f t="shared" si="94"/>
        <v>2016</v>
      </c>
    </row>
    <row r="1210" spans="1:21"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90"/>
        <v>1.5529999999999999</v>
      </c>
      <c r="P1210">
        <f t="shared" si="91"/>
        <v>207.06666666666666</v>
      </c>
      <c r="Q1210" t="s">
        <v>8337</v>
      </c>
      <c r="R1210" t="s">
        <v>8338</v>
      </c>
      <c r="S1210" s="9">
        <f t="shared" si="92"/>
        <v>42423.459074074075</v>
      </c>
      <c r="T1210" s="9">
        <f t="shared" si="93"/>
        <v>42453.417407407411</v>
      </c>
      <c r="U1210">
        <f t="shared" si="94"/>
        <v>2016</v>
      </c>
    </row>
    <row r="1211" spans="1:21"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90"/>
        <v>1.06</v>
      </c>
      <c r="P1211">
        <f t="shared" si="91"/>
        <v>138.2608695652174</v>
      </c>
      <c r="Q1211" t="s">
        <v>8337</v>
      </c>
      <c r="R1211" t="s">
        <v>8338</v>
      </c>
      <c r="S1211" s="9">
        <f t="shared" si="92"/>
        <v>42761.596122685187</v>
      </c>
      <c r="T1211" s="9">
        <f t="shared" si="93"/>
        <v>42791.596122685187</v>
      </c>
      <c r="U1211">
        <f t="shared" si="94"/>
        <v>2017</v>
      </c>
    </row>
    <row r="1212" spans="1:21"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90"/>
        <v>2.5431499999999998</v>
      </c>
      <c r="P1212">
        <f t="shared" si="91"/>
        <v>493.81553398058253</v>
      </c>
      <c r="Q1212" t="s">
        <v>8337</v>
      </c>
      <c r="R1212" t="s">
        <v>8338</v>
      </c>
      <c r="S1212" s="9">
        <f t="shared" si="92"/>
        <v>42132.691805555558</v>
      </c>
      <c r="T1212" s="9">
        <f t="shared" si="93"/>
        <v>42155.625</v>
      </c>
      <c r="U1212">
        <f t="shared" si="94"/>
        <v>2015</v>
      </c>
    </row>
    <row r="1213" spans="1:21"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90"/>
        <v>1.0109999999999999</v>
      </c>
      <c r="P1213">
        <f t="shared" si="91"/>
        <v>168.5</v>
      </c>
      <c r="Q1213" t="s">
        <v>8337</v>
      </c>
      <c r="R1213" t="s">
        <v>8338</v>
      </c>
      <c r="S1213" s="9">
        <f t="shared" si="92"/>
        <v>42515.616446759261</v>
      </c>
      <c r="T1213" s="9">
        <f t="shared" si="93"/>
        <v>42530.616446759261</v>
      </c>
      <c r="U1213">
        <f t="shared" si="94"/>
        <v>2016</v>
      </c>
    </row>
    <row r="1214" spans="1:21"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90"/>
        <v>1.2904</v>
      </c>
      <c r="P1214">
        <f t="shared" si="91"/>
        <v>38.867469879518069</v>
      </c>
      <c r="Q1214" t="s">
        <v>8337</v>
      </c>
      <c r="R1214" t="s">
        <v>8338</v>
      </c>
      <c r="S1214" s="9">
        <f t="shared" si="92"/>
        <v>42318.700173611112</v>
      </c>
      <c r="T1214" s="9">
        <f t="shared" si="93"/>
        <v>42334.791666666672</v>
      </c>
      <c r="U1214">
        <f t="shared" si="94"/>
        <v>2015</v>
      </c>
    </row>
    <row r="1215" spans="1:21"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90"/>
        <v>1.0223076923076924</v>
      </c>
      <c r="P1215">
        <f t="shared" si="91"/>
        <v>61.527777777777779</v>
      </c>
      <c r="Q1215" t="s">
        <v>8337</v>
      </c>
      <c r="R1215" t="s">
        <v>8338</v>
      </c>
      <c r="S1215" s="9">
        <f t="shared" si="92"/>
        <v>42731.505787037036</v>
      </c>
      <c r="T1215" s="9">
        <f t="shared" si="93"/>
        <v>42766.505787037036</v>
      </c>
      <c r="U1215">
        <f t="shared" si="94"/>
        <v>2016</v>
      </c>
    </row>
    <row r="1216" spans="1:21"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90"/>
        <v>1.3180000000000001</v>
      </c>
      <c r="P1216">
        <f t="shared" si="91"/>
        <v>105.44</v>
      </c>
      <c r="Q1216" t="s">
        <v>8337</v>
      </c>
      <c r="R1216" t="s">
        <v>8338</v>
      </c>
      <c r="S1216" s="9">
        <f t="shared" si="92"/>
        <v>42104.590335648143</v>
      </c>
      <c r="T1216" s="9">
        <f t="shared" si="93"/>
        <v>42164.590335648143</v>
      </c>
      <c r="U1216">
        <f t="shared" si="94"/>
        <v>2015</v>
      </c>
    </row>
    <row r="1217" spans="1:21"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90"/>
        <v>7.8608020000000005</v>
      </c>
      <c r="P1217">
        <f t="shared" si="91"/>
        <v>71.592003642987251</v>
      </c>
      <c r="Q1217" t="s">
        <v>8337</v>
      </c>
      <c r="R1217" t="s">
        <v>8338</v>
      </c>
      <c r="S1217" s="9">
        <f t="shared" si="92"/>
        <v>41759.673101851848</v>
      </c>
      <c r="T1217" s="9">
        <f t="shared" si="93"/>
        <v>41789.673101851848</v>
      </c>
      <c r="U1217">
        <f t="shared" si="94"/>
        <v>2014</v>
      </c>
    </row>
    <row r="1218" spans="1:21"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si="90"/>
        <v>1.4570000000000001</v>
      </c>
      <c r="P1218">
        <f t="shared" si="91"/>
        <v>91.882882882882882</v>
      </c>
      <c r="Q1218" t="s">
        <v>8337</v>
      </c>
      <c r="R1218" t="s">
        <v>8338</v>
      </c>
      <c r="S1218" s="9">
        <f t="shared" si="92"/>
        <v>42247.366400462968</v>
      </c>
      <c r="T1218" s="9">
        <f t="shared" si="93"/>
        <v>42279.710416666669</v>
      </c>
      <c r="U1218">
        <f t="shared" si="94"/>
        <v>2015</v>
      </c>
    </row>
    <row r="1219" spans="1:21"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ref="O1219:O1282" si="95">E1219/D1219</f>
        <v>1.026</v>
      </c>
      <c r="P1219">
        <f t="shared" ref="P1219:P1282" si="96">E1219/L1219</f>
        <v>148.57377049180329</v>
      </c>
      <c r="Q1219" t="s">
        <v>8337</v>
      </c>
      <c r="R1219" t="s">
        <v>8338</v>
      </c>
      <c r="S1219" s="9">
        <f t="shared" ref="S1219:S1282" si="97">((J1219/60)/60)/24+DATE(1970,1,1)+(-6/24)</f>
        <v>42535.559490740736</v>
      </c>
      <c r="T1219" s="9">
        <f t="shared" ref="T1219:T1282" si="98">((I1219/60)/60)/24+DATE(1970,1,1)+(-6/24)</f>
        <v>42565.559490740736</v>
      </c>
      <c r="U1219">
        <f t="shared" ref="U1219:U1282" si="99">YEAR(S1219)</f>
        <v>2016</v>
      </c>
    </row>
    <row r="1220" spans="1:21"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95"/>
        <v>1.7227777777777777</v>
      </c>
      <c r="P1220">
        <f t="shared" si="96"/>
        <v>174.2134831460674</v>
      </c>
      <c r="Q1220" t="s">
        <v>8337</v>
      </c>
      <c r="R1220" t="s">
        <v>8338</v>
      </c>
      <c r="S1220" s="9">
        <f t="shared" si="97"/>
        <v>42278.412037037036</v>
      </c>
      <c r="T1220" s="9">
        <f t="shared" si="98"/>
        <v>42308.875</v>
      </c>
      <c r="U1220">
        <f t="shared" si="99"/>
        <v>2015</v>
      </c>
    </row>
    <row r="1221" spans="1:21"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95"/>
        <v>1.5916819571865444</v>
      </c>
      <c r="P1221">
        <f t="shared" si="96"/>
        <v>102.86166007905139</v>
      </c>
      <c r="Q1221" t="s">
        <v>8337</v>
      </c>
      <c r="R1221" t="s">
        <v>8338</v>
      </c>
      <c r="S1221" s="9">
        <f t="shared" si="97"/>
        <v>42633.211956018517</v>
      </c>
      <c r="T1221" s="9">
        <f t="shared" si="98"/>
        <v>42663.211956018517</v>
      </c>
      <c r="U1221">
        <f t="shared" si="99"/>
        <v>2016</v>
      </c>
    </row>
    <row r="1222" spans="1:21"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95"/>
        <v>1.0376666666666667</v>
      </c>
      <c r="P1222">
        <f t="shared" si="96"/>
        <v>111.17857142857143</v>
      </c>
      <c r="Q1222" t="s">
        <v>8337</v>
      </c>
      <c r="R1222" t="s">
        <v>8338</v>
      </c>
      <c r="S1222" s="9">
        <f t="shared" si="97"/>
        <v>42211.378611111111</v>
      </c>
      <c r="T1222" s="9">
        <f t="shared" si="98"/>
        <v>42241.378611111111</v>
      </c>
      <c r="U1222">
        <f t="shared" si="99"/>
        <v>2015</v>
      </c>
    </row>
    <row r="1223" spans="1:21"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95"/>
        <v>1.1140954545454547</v>
      </c>
      <c r="P1223">
        <f t="shared" si="96"/>
        <v>23.796213592233013</v>
      </c>
      <c r="Q1223" t="s">
        <v>8337</v>
      </c>
      <c r="R1223" t="s">
        <v>8338</v>
      </c>
      <c r="S1223" s="9">
        <f t="shared" si="97"/>
        <v>42680.22555555556</v>
      </c>
      <c r="T1223" s="9">
        <f t="shared" si="98"/>
        <v>42707.75</v>
      </c>
      <c r="U1223">
        <f t="shared" si="99"/>
        <v>2016</v>
      </c>
    </row>
    <row r="1224" spans="1:21"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95"/>
        <v>2.80375</v>
      </c>
      <c r="P1224">
        <f t="shared" si="96"/>
        <v>81.268115942028984</v>
      </c>
      <c r="Q1224" t="s">
        <v>8337</v>
      </c>
      <c r="R1224" t="s">
        <v>8338</v>
      </c>
      <c r="S1224" s="9">
        <f t="shared" si="97"/>
        <v>42430.470451388886</v>
      </c>
      <c r="T1224" s="9">
        <f t="shared" si="98"/>
        <v>42460.916666666672</v>
      </c>
      <c r="U1224">
        <f t="shared" si="99"/>
        <v>2016</v>
      </c>
    </row>
    <row r="1225" spans="1:21"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95"/>
        <v>1.1210606060606061</v>
      </c>
      <c r="P1225">
        <f t="shared" si="96"/>
        <v>116.21465968586388</v>
      </c>
      <c r="Q1225" t="s">
        <v>8337</v>
      </c>
      <c r="R1225" t="s">
        <v>8338</v>
      </c>
      <c r="S1225" s="9">
        <f t="shared" si="97"/>
        <v>42653.927187499998</v>
      </c>
      <c r="T1225" s="9">
        <f t="shared" si="98"/>
        <v>42683.968854166669</v>
      </c>
      <c r="U1225">
        <f t="shared" si="99"/>
        <v>2016</v>
      </c>
    </row>
    <row r="1226" spans="1:21"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95"/>
        <v>7.0666666666666669E-2</v>
      </c>
      <c r="P1226">
        <f t="shared" si="96"/>
        <v>58.888888888888886</v>
      </c>
      <c r="Q1226" t="s">
        <v>8324</v>
      </c>
      <c r="R1226" t="s">
        <v>8339</v>
      </c>
      <c r="S1226" s="9">
        <f t="shared" si="97"/>
        <v>41736.299791666665</v>
      </c>
      <c r="T1226" s="9">
        <f t="shared" si="98"/>
        <v>41796.299791666665</v>
      </c>
      <c r="U1226">
        <f t="shared" si="99"/>
        <v>2014</v>
      </c>
    </row>
    <row r="1227" spans="1:21"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95"/>
        <v>4.3999999999999997E-2</v>
      </c>
      <c r="P1227">
        <f t="shared" si="96"/>
        <v>44</v>
      </c>
      <c r="Q1227" t="s">
        <v>8324</v>
      </c>
      <c r="R1227" t="s">
        <v>8339</v>
      </c>
      <c r="S1227" s="9">
        <f t="shared" si="97"/>
        <v>41509.655995370369</v>
      </c>
      <c r="T1227" s="9">
        <f t="shared" si="98"/>
        <v>41569.655995370369</v>
      </c>
      <c r="U1227">
        <f t="shared" si="99"/>
        <v>2013</v>
      </c>
    </row>
    <row r="1228" spans="1:21"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95"/>
        <v>3.8739999999999997E-2</v>
      </c>
      <c r="P1228">
        <f t="shared" si="96"/>
        <v>48.424999999999997</v>
      </c>
      <c r="Q1228" t="s">
        <v>8324</v>
      </c>
      <c r="R1228" t="s">
        <v>8339</v>
      </c>
      <c r="S1228" s="9">
        <f t="shared" si="97"/>
        <v>41715.624780092592</v>
      </c>
      <c r="T1228" s="9">
        <f t="shared" si="98"/>
        <v>41749.791666666664</v>
      </c>
      <c r="U1228">
        <f t="shared" si="99"/>
        <v>2014</v>
      </c>
    </row>
    <row r="1229" spans="1:21"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95"/>
        <v>0</v>
      </c>
      <c r="P1229" t="e">
        <f t="shared" si="96"/>
        <v>#DIV/0!</v>
      </c>
      <c r="Q1229" t="s">
        <v>8324</v>
      </c>
      <c r="R1229" t="s">
        <v>8339</v>
      </c>
      <c r="S1229" s="9">
        <f t="shared" si="97"/>
        <v>41827.669166666667</v>
      </c>
      <c r="T1229" s="9">
        <f t="shared" si="98"/>
        <v>41858.041666666664</v>
      </c>
      <c r="U1229">
        <f t="shared" si="99"/>
        <v>2014</v>
      </c>
    </row>
    <row r="1230" spans="1:21"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95"/>
        <v>0.29299999999999998</v>
      </c>
      <c r="P1230">
        <f t="shared" si="96"/>
        <v>61.041666666666664</v>
      </c>
      <c r="Q1230" t="s">
        <v>8324</v>
      </c>
      <c r="R1230" t="s">
        <v>8339</v>
      </c>
      <c r="S1230" s="9">
        <f t="shared" si="97"/>
        <v>40754.479259259257</v>
      </c>
      <c r="T1230" s="9">
        <f t="shared" si="98"/>
        <v>40814.479259259257</v>
      </c>
      <c r="U1230">
        <f t="shared" si="99"/>
        <v>2011</v>
      </c>
    </row>
    <row r="1231" spans="1:21"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95"/>
        <v>9.0909090909090905E-3</v>
      </c>
      <c r="P1231">
        <f t="shared" si="96"/>
        <v>25</v>
      </c>
      <c r="Q1231" t="s">
        <v>8324</v>
      </c>
      <c r="R1231" t="s">
        <v>8339</v>
      </c>
      <c r="S1231" s="9">
        <f t="shared" si="97"/>
        <v>40985.209803240738</v>
      </c>
      <c r="T1231" s="9">
        <f t="shared" si="98"/>
        <v>41015.416666666664</v>
      </c>
      <c r="U1231">
        <f t="shared" si="99"/>
        <v>2012</v>
      </c>
    </row>
    <row r="1232" spans="1:21"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95"/>
        <v>0</v>
      </c>
      <c r="P1232" t="e">
        <f t="shared" si="96"/>
        <v>#DIV/0!</v>
      </c>
      <c r="Q1232" t="s">
        <v>8324</v>
      </c>
      <c r="R1232" t="s">
        <v>8339</v>
      </c>
      <c r="S1232" s="9">
        <f t="shared" si="97"/>
        <v>40568.722569444442</v>
      </c>
      <c r="T1232" s="9">
        <f t="shared" si="98"/>
        <v>40598.722569444442</v>
      </c>
      <c r="U1232">
        <f t="shared" si="99"/>
        <v>2011</v>
      </c>
    </row>
    <row r="1233" spans="1:21"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95"/>
        <v>0</v>
      </c>
      <c r="P1233" t="e">
        <f t="shared" si="96"/>
        <v>#DIV/0!</v>
      </c>
      <c r="Q1233" t="s">
        <v>8324</v>
      </c>
      <c r="R1233" t="s">
        <v>8339</v>
      </c>
      <c r="S1233" s="9">
        <f t="shared" si="97"/>
        <v>42193.691759259258</v>
      </c>
      <c r="T1233" s="9">
        <f t="shared" si="98"/>
        <v>42243.791666666672</v>
      </c>
      <c r="U1233">
        <f t="shared" si="99"/>
        <v>2015</v>
      </c>
    </row>
    <row r="1234" spans="1:21"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95"/>
        <v>8.0000000000000002E-3</v>
      </c>
      <c r="P1234">
        <f t="shared" si="96"/>
        <v>40</v>
      </c>
      <c r="Q1234" t="s">
        <v>8324</v>
      </c>
      <c r="R1234" t="s">
        <v>8339</v>
      </c>
      <c r="S1234" s="9">
        <f t="shared" si="97"/>
        <v>41506.598032407412</v>
      </c>
      <c r="T1234" s="9">
        <f t="shared" si="98"/>
        <v>41553.598032407412</v>
      </c>
      <c r="U1234">
        <f t="shared" si="99"/>
        <v>2013</v>
      </c>
    </row>
    <row r="1235" spans="1:21"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95"/>
        <v>0.11600000000000001</v>
      </c>
      <c r="P1235">
        <f t="shared" si="96"/>
        <v>19.333333333333332</v>
      </c>
      <c r="Q1235" t="s">
        <v>8324</v>
      </c>
      <c r="R1235" t="s">
        <v>8339</v>
      </c>
      <c r="S1235" s="9">
        <f t="shared" si="97"/>
        <v>40939.698773148149</v>
      </c>
      <c r="T1235" s="9">
        <f t="shared" si="98"/>
        <v>40960.698773148149</v>
      </c>
      <c r="U1235">
        <f t="shared" si="99"/>
        <v>2012</v>
      </c>
    </row>
    <row r="1236" spans="1:21"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95"/>
        <v>0</v>
      </c>
      <c r="P1236" t="e">
        <f t="shared" si="96"/>
        <v>#DIV/0!</v>
      </c>
      <c r="Q1236" t="s">
        <v>8324</v>
      </c>
      <c r="R1236" t="s">
        <v>8339</v>
      </c>
      <c r="S1236" s="9">
        <f t="shared" si="97"/>
        <v>42007.538680555561</v>
      </c>
      <c r="T1236" s="9">
        <f t="shared" si="98"/>
        <v>42037.538680555561</v>
      </c>
      <c r="U1236">
        <f t="shared" si="99"/>
        <v>2015</v>
      </c>
    </row>
    <row r="1237" spans="1:21"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95"/>
        <v>2.787363950092912E-2</v>
      </c>
      <c r="P1237">
        <f t="shared" si="96"/>
        <v>35</v>
      </c>
      <c r="Q1237" t="s">
        <v>8324</v>
      </c>
      <c r="R1237" t="s">
        <v>8339</v>
      </c>
      <c r="S1237" s="9">
        <f t="shared" si="97"/>
        <v>41582.885405092595</v>
      </c>
      <c r="T1237" s="9">
        <f t="shared" si="98"/>
        <v>41622.885405092595</v>
      </c>
      <c r="U1237">
        <f t="shared" si="99"/>
        <v>2013</v>
      </c>
    </row>
    <row r="1238" spans="1:21"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95"/>
        <v>0</v>
      </c>
      <c r="P1238" t="e">
        <f t="shared" si="96"/>
        <v>#DIV/0!</v>
      </c>
      <c r="Q1238" t="s">
        <v>8324</v>
      </c>
      <c r="R1238" t="s">
        <v>8339</v>
      </c>
      <c r="S1238" s="9">
        <f t="shared" si="97"/>
        <v>41110.430138888885</v>
      </c>
      <c r="T1238" s="9">
        <f t="shared" si="98"/>
        <v>41118.416666666664</v>
      </c>
      <c r="U1238">
        <f t="shared" si="99"/>
        <v>2012</v>
      </c>
    </row>
    <row r="1239" spans="1:21"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95"/>
        <v>0</v>
      </c>
      <c r="P1239" t="e">
        <f t="shared" si="96"/>
        <v>#DIV/0!</v>
      </c>
      <c r="Q1239" t="s">
        <v>8324</v>
      </c>
      <c r="R1239" t="s">
        <v>8339</v>
      </c>
      <c r="S1239" s="9">
        <f t="shared" si="97"/>
        <v>41125.033159722225</v>
      </c>
      <c r="T1239" s="9">
        <f t="shared" si="98"/>
        <v>41145.033159722225</v>
      </c>
      <c r="U1239">
        <f t="shared" si="99"/>
        <v>2012</v>
      </c>
    </row>
    <row r="1240" spans="1:21"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95"/>
        <v>0.17799999999999999</v>
      </c>
      <c r="P1240">
        <f t="shared" si="96"/>
        <v>59.333333333333336</v>
      </c>
      <c r="Q1240" t="s">
        <v>8324</v>
      </c>
      <c r="R1240" t="s">
        <v>8339</v>
      </c>
      <c r="S1240" s="9">
        <f t="shared" si="97"/>
        <v>40731.36037037037</v>
      </c>
      <c r="T1240" s="9">
        <f t="shared" si="98"/>
        <v>40761.36037037037</v>
      </c>
      <c r="U1240">
        <f t="shared" si="99"/>
        <v>2011</v>
      </c>
    </row>
    <row r="1241" spans="1:21"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95"/>
        <v>0</v>
      </c>
      <c r="P1241" t="e">
        <f t="shared" si="96"/>
        <v>#DIV/0!</v>
      </c>
      <c r="Q1241" t="s">
        <v>8324</v>
      </c>
      <c r="R1241" t="s">
        <v>8339</v>
      </c>
      <c r="S1241" s="9">
        <f t="shared" si="97"/>
        <v>40883.712581018517</v>
      </c>
      <c r="T1241" s="9">
        <f t="shared" si="98"/>
        <v>40913.712581018517</v>
      </c>
      <c r="U1241">
        <f t="shared" si="99"/>
        <v>2011</v>
      </c>
    </row>
    <row r="1242" spans="1:21"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95"/>
        <v>3.0124999999999999E-2</v>
      </c>
      <c r="P1242">
        <f t="shared" si="96"/>
        <v>30.125</v>
      </c>
      <c r="Q1242" t="s">
        <v>8324</v>
      </c>
      <c r="R1242" t="s">
        <v>8339</v>
      </c>
      <c r="S1242" s="9">
        <f t="shared" si="97"/>
        <v>41408.790011574078</v>
      </c>
      <c r="T1242" s="9">
        <f t="shared" si="98"/>
        <v>41467.660416666666</v>
      </c>
      <c r="U1242">
        <f t="shared" si="99"/>
        <v>2013</v>
      </c>
    </row>
    <row r="1243" spans="1:21"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95"/>
        <v>0.50739999999999996</v>
      </c>
      <c r="P1243">
        <f t="shared" si="96"/>
        <v>74.617647058823536</v>
      </c>
      <c r="Q1243" t="s">
        <v>8324</v>
      </c>
      <c r="R1243" t="s">
        <v>8339</v>
      </c>
      <c r="S1243" s="9">
        <f t="shared" si="97"/>
        <v>41923.587731481479</v>
      </c>
      <c r="T1243" s="9">
        <f t="shared" si="98"/>
        <v>41945.999305555553</v>
      </c>
      <c r="U1243">
        <f t="shared" si="99"/>
        <v>2014</v>
      </c>
    </row>
    <row r="1244" spans="1:21"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95"/>
        <v>5.4884742041712408E-3</v>
      </c>
      <c r="P1244">
        <f t="shared" si="96"/>
        <v>5</v>
      </c>
      <c r="Q1244" t="s">
        <v>8324</v>
      </c>
      <c r="R1244" t="s">
        <v>8339</v>
      </c>
      <c r="S1244" s="9">
        <f t="shared" si="97"/>
        <v>40781.915532407409</v>
      </c>
      <c r="T1244" s="9">
        <f t="shared" si="98"/>
        <v>40797.304166666669</v>
      </c>
      <c r="U1244">
        <f t="shared" si="99"/>
        <v>2011</v>
      </c>
    </row>
    <row r="1245" spans="1:21"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95"/>
        <v>0.14091666666666666</v>
      </c>
      <c r="P1245">
        <f t="shared" si="96"/>
        <v>44.5</v>
      </c>
      <c r="Q1245" t="s">
        <v>8324</v>
      </c>
      <c r="R1245" t="s">
        <v>8339</v>
      </c>
      <c r="S1245" s="9">
        <f t="shared" si="97"/>
        <v>40671.629293981481</v>
      </c>
      <c r="T1245" s="9">
        <f t="shared" si="98"/>
        <v>40732.625</v>
      </c>
      <c r="U1245">
        <f t="shared" si="99"/>
        <v>2011</v>
      </c>
    </row>
    <row r="1246" spans="1:21"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95"/>
        <v>1.038</v>
      </c>
      <c r="P1246">
        <f t="shared" si="96"/>
        <v>46.133333333333333</v>
      </c>
      <c r="Q1246" t="s">
        <v>8324</v>
      </c>
      <c r="R1246" t="s">
        <v>8325</v>
      </c>
      <c r="S1246" s="9">
        <f t="shared" si="97"/>
        <v>41355.575497685182</v>
      </c>
      <c r="T1246" s="9">
        <f t="shared" si="98"/>
        <v>41386.625</v>
      </c>
      <c r="U1246">
        <f t="shared" si="99"/>
        <v>2013</v>
      </c>
    </row>
    <row r="1247" spans="1:21"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95"/>
        <v>1.2024999999999999</v>
      </c>
      <c r="P1247">
        <f t="shared" si="96"/>
        <v>141.47058823529412</v>
      </c>
      <c r="Q1247" t="s">
        <v>8324</v>
      </c>
      <c r="R1247" t="s">
        <v>8325</v>
      </c>
      <c r="S1247" s="9">
        <f t="shared" si="97"/>
        <v>41774.349930555552</v>
      </c>
      <c r="T1247" s="9">
        <f t="shared" si="98"/>
        <v>41804.349930555552</v>
      </c>
      <c r="U1247">
        <f t="shared" si="99"/>
        <v>2014</v>
      </c>
    </row>
    <row r="1248" spans="1:21"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95"/>
        <v>1.17</v>
      </c>
      <c r="P1248">
        <f t="shared" si="96"/>
        <v>75.483870967741936</v>
      </c>
      <c r="Q1248" t="s">
        <v>8324</v>
      </c>
      <c r="R1248" t="s">
        <v>8325</v>
      </c>
      <c r="S1248" s="9">
        <f t="shared" si="97"/>
        <v>40837.793391203704</v>
      </c>
      <c r="T1248" s="9">
        <f t="shared" si="98"/>
        <v>40882.835057870368</v>
      </c>
      <c r="U1248">
        <f t="shared" si="99"/>
        <v>2011</v>
      </c>
    </row>
    <row r="1249" spans="1:21"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95"/>
        <v>1.2214285714285715</v>
      </c>
      <c r="P1249">
        <f t="shared" si="96"/>
        <v>85.5</v>
      </c>
      <c r="Q1249" t="s">
        <v>8324</v>
      </c>
      <c r="R1249" t="s">
        <v>8325</v>
      </c>
      <c r="S1249" s="9">
        <f t="shared" si="97"/>
        <v>41370.042303240742</v>
      </c>
      <c r="T1249" s="9">
        <f t="shared" si="98"/>
        <v>41400.042303240742</v>
      </c>
      <c r="U1249">
        <f t="shared" si="99"/>
        <v>2013</v>
      </c>
    </row>
    <row r="1250" spans="1:21"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95"/>
        <v>1.5164</v>
      </c>
      <c r="P1250">
        <f t="shared" si="96"/>
        <v>64.254237288135599</v>
      </c>
      <c r="Q1250" t="s">
        <v>8324</v>
      </c>
      <c r="R1250" t="s">
        <v>8325</v>
      </c>
      <c r="S1250" s="9">
        <f t="shared" si="97"/>
        <v>41767.406863425924</v>
      </c>
      <c r="T1250" s="9">
        <f t="shared" si="98"/>
        <v>41803.040972222225</v>
      </c>
      <c r="U1250">
        <f t="shared" si="99"/>
        <v>2014</v>
      </c>
    </row>
    <row r="1251" spans="1:21"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95"/>
        <v>1.0444</v>
      </c>
      <c r="P1251">
        <f t="shared" si="96"/>
        <v>64.46913580246914</v>
      </c>
      <c r="Q1251" t="s">
        <v>8324</v>
      </c>
      <c r="R1251" t="s">
        <v>8325</v>
      </c>
      <c r="S1251" s="9">
        <f t="shared" si="97"/>
        <v>41067.49086805556</v>
      </c>
      <c r="T1251" s="9">
        <f t="shared" si="98"/>
        <v>41097.49086805556</v>
      </c>
      <c r="U1251">
        <f t="shared" si="99"/>
        <v>2012</v>
      </c>
    </row>
    <row r="1252" spans="1:21"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95"/>
        <v>2.0015333333333332</v>
      </c>
      <c r="P1252">
        <f t="shared" si="96"/>
        <v>118.2007874015748</v>
      </c>
      <c r="Q1252" t="s">
        <v>8324</v>
      </c>
      <c r="R1252" t="s">
        <v>8325</v>
      </c>
      <c r="S1252" s="9">
        <f t="shared" si="97"/>
        <v>41843.39271990741</v>
      </c>
      <c r="T1252" s="9">
        <f t="shared" si="98"/>
        <v>41888.39271990741</v>
      </c>
      <c r="U1252">
        <f t="shared" si="99"/>
        <v>2014</v>
      </c>
    </row>
    <row r="1253" spans="1:21"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95"/>
        <v>1.018</v>
      </c>
      <c r="P1253">
        <f t="shared" si="96"/>
        <v>82.540540540540547</v>
      </c>
      <c r="Q1253" t="s">
        <v>8324</v>
      </c>
      <c r="R1253" t="s">
        <v>8325</v>
      </c>
      <c r="S1253" s="9">
        <f t="shared" si="97"/>
        <v>40751.564432870371</v>
      </c>
      <c r="T1253" s="9">
        <f t="shared" si="98"/>
        <v>40811.564432870371</v>
      </c>
      <c r="U1253">
        <f t="shared" si="99"/>
        <v>2011</v>
      </c>
    </row>
    <row r="1254" spans="1:21"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95"/>
        <v>1.3765714285714286</v>
      </c>
      <c r="P1254">
        <f t="shared" si="96"/>
        <v>34.170212765957444</v>
      </c>
      <c r="Q1254" t="s">
        <v>8324</v>
      </c>
      <c r="R1254" t="s">
        <v>8325</v>
      </c>
      <c r="S1254" s="9">
        <f t="shared" si="97"/>
        <v>41543.738067129627</v>
      </c>
      <c r="T1254" s="9">
        <f t="shared" si="98"/>
        <v>41571.738067129627</v>
      </c>
      <c r="U1254">
        <f t="shared" si="99"/>
        <v>2013</v>
      </c>
    </row>
    <row r="1255" spans="1:21"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95"/>
        <v>3038.3319999999999</v>
      </c>
      <c r="P1255">
        <f t="shared" si="96"/>
        <v>42.73322081575246</v>
      </c>
      <c r="Q1255" t="s">
        <v>8324</v>
      </c>
      <c r="R1255" t="s">
        <v>8325</v>
      </c>
      <c r="S1255" s="9">
        <f t="shared" si="97"/>
        <v>41855.533645833333</v>
      </c>
      <c r="T1255" s="9">
        <f t="shared" si="98"/>
        <v>41885.533645833333</v>
      </c>
      <c r="U1255">
        <f t="shared" si="99"/>
        <v>2014</v>
      </c>
    </row>
    <row r="1256" spans="1:21"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95"/>
        <v>1.9885074626865671</v>
      </c>
      <c r="P1256">
        <f t="shared" si="96"/>
        <v>94.489361702127653</v>
      </c>
      <c r="Q1256" t="s">
        <v>8324</v>
      </c>
      <c r="R1256" t="s">
        <v>8325</v>
      </c>
      <c r="S1256" s="9">
        <f t="shared" si="97"/>
        <v>40487.371365740742</v>
      </c>
      <c r="T1256" s="9">
        <f t="shared" si="98"/>
        <v>40543.957638888889</v>
      </c>
      <c r="U1256">
        <f t="shared" si="99"/>
        <v>2010</v>
      </c>
    </row>
    <row r="1257" spans="1:21"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95"/>
        <v>2.0236666666666667</v>
      </c>
      <c r="P1257">
        <f t="shared" si="96"/>
        <v>55.697247706422019</v>
      </c>
      <c r="Q1257" t="s">
        <v>8324</v>
      </c>
      <c r="R1257" t="s">
        <v>8325</v>
      </c>
      <c r="S1257" s="9">
        <f t="shared" si="97"/>
        <v>41579.595509259263</v>
      </c>
      <c r="T1257" s="9">
        <f t="shared" si="98"/>
        <v>41609.637175925927</v>
      </c>
      <c r="U1257">
        <f t="shared" si="99"/>
        <v>2013</v>
      </c>
    </row>
    <row r="1258" spans="1:21"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95"/>
        <v>1.1796376666666666</v>
      </c>
      <c r="P1258">
        <f t="shared" si="96"/>
        <v>98.030831024930734</v>
      </c>
      <c r="Q1258" t="s">
        <v>8324</v>
      </c>
      <c r="R1258" t="s">
        <v>8325</v>
      </c>
      <c r="S1258" s="9">
        <f t="shared" si="97"/>
        <v>40921.669340277782</v>
      </c>
      <c r="T1258" s="9">
        <f t="shared" si="98"/>
        <v>40951.669340277782</v>
      </c>
      <c r="U1258">
        <f t="shared" si="99"/>
        <v>2012</v>
      </c>
    </row>
    <row r="1259" spans="1:21"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95"/>
        <v>2.9472727272727273</v>
      </c>
      <c r="P1259">
        <f t="shared" si="96"/>
        <v>92.102272727272734</v>
      </c>
      <c r="Q1259" t="s">
        <v>8324</v>
      </c>
      <c r="R1259" t="s">
        <v>8325</v>
      </c>
      <c r="S1259" s="9">
        <f t="shared" si="97"/>
        <v>40586.835532407407</v>
      </c>
      <c r="T1259" s="9">
        <f t="shared" si="98"/>
        <v>40635.793865740743</v>
      </c>
      <c r="U1259">
        <f t="shared" si="99"/>
        <v>2011</v>
      </c>
    </row>
    <row r="1260" spans="1:21"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95"/>
        <v>2.1314633333333335</v>
      </c>
      <c r="P1260">
        <f t="shared" si="96"/>
        <v>38.175462686567165</v>
      </c>
      <c r="Q1260" t="s">
        <v>8324</v>
      </c>
      <c r="R1260" t="s">
        <v>8325</v>
      </c>
      <c r="S1260" s="9">
        <f t="shared" si="97"/>
        <v>41487.361250000002</v>
      </c>
      <c r="T1260" s="9">
        <f t="shared" si="98"/>
        <v>41517.361250000002</v>
      </c>
      <c r="U1260">
        <f t="shared" si="99"/>
        <v>2013</v>
      </c>
    </row>
    <row r="1261" spans="1:21"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95"/>
        <v>1.0424</v>
      </c>
      <c r="P1261">
        <f t="shared" si="96"/>
        <v>27.145833333333332</v>
      </c>
      <c r="Q1261" t="s">
        <v>8324</v>
      </c>
      <c r="R1261" t="s">
        <v>8325</v>
      </c>
      <c r="S1261" s="9">
        <f t="shared" si="97"/>
        <v>41766.720648148148</v>
      </c>
      <c r="T1261" s="9">
        <f t="shared" si="98"/>
        <v>41798.915972222225</v>
      </c>
      <c r="U1261">
        <f t="shared" si="99"/>
        <v>2014</v>
      </c>
    </row>
    <row r="1262" spans="1:21"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95"/>
        <v>1.1366666666666667</v>
      </c>
      <c r="P1262">
        <f t="shared" si="96"/>
        <v>50.689189189189186</v>
      </c>
      <c r="Q1262" t="s">
        <v>8324</v>
      </c>
      <c r="R1262" t="s">
        <v>8325</v>
      </c>
      <c r="S1262" s="9">
        <f t="shared" si="97"/>
        <v>41666.592824074076</v>
      </c>
      <c r="T1262" s="9">
        <f t="shared" si="98"/>
        <v>41696.592824074076</v>
      </c>
      <c r="U1262">
        <f t="shared" si="99"/>
        <v>2014</v>
      </c>
    </row>
    <row r="1263" spans="1:21"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95"/>
        <v>1.0125</v>
      </c>
      <c r="P1263">
        <f t="shared" si="96"/>
        <v>38.942307692307693</v>
      </c>
      <c r="Q1263" t="s">
        <v>8324</v>
      </c>
      <c r="R1263" t="s">
        <v>8325</v>
      </c>
      <c r="S1263" s="9">
        <f t="shared" si="97"/>
        <v>41638.092905092592</v>
      </c>
      <c r="T1263" s="9">
        <f t="shared" si="98"/>
        <v>41668.092905092592</v>
      </c>
      <c r="U1263">
        <f t="shared" si="99"/>
        <v>2013</v>
      </c>
    </row>
    <row r="1264" spans="1:21"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95"/>
        <v>1.2541538461538462</v>
      </c>
      <c r="P1264">
        <f t="shared" si="96"/>
        <v>77.638095238095232</v>
      </c>
      <c r="Q1264" t="s">
        <v>8324</v>
      </c>
      <c r="R1264" t="s">
        <v>8325</v>
      </c>
      <c r="S1264" s="9">
        <f t="shared" si="97"/>
        <v>41656.512638888889</v>
      </c>
      <c r="T1264" s="9">
        <f t="shared" si="98"/>
        <v>41686.512638888889</v>
      </c>
      <c r="U1264">
        <f t="shared" si="99"/>
        <v>2014</v>
      </c>
    </row>
    <row r="1265" spans="1:21"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95"/>
        <v>1.19</v>
      </c>
      <c r="P1265">
        <f t="shared" si="96"/>
        <v>43.536585365853661</v>
      </c>
      <c r="Q1265" t="s">
        <v>8324</v>
      </c>
      <c r="R1265" t="s">
        <v>8325</v>
      </c>
      <c r="S1265" s="9">
        <f t="shared" si="97"/>
        <v>41691.834143518521</v>
      </c>
      <c r="T1265" s="9">
        <f t="shared" si="98"/>
        <v>41726.791666666664</v>
      </c>
      <c r="U1265">
        <f t="shared" si="99"/>
        <v>2014</v>
      </c>
    </row>
    <row r="1266" spans="1:21"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95"/>
        <v>1.6646153846153846</v>
      </c>
      <c r="P1266">
        <f t="shared" si="96"/>
        <v>31.823529411764707</v>
      </c>
      <c r="Q1266" t="s">
        <v>8324</v>
      </c>
      <c r="R1266" t="s">
        <v>8325</v>
      </c>
      <c r="S1266" s="9">
        <f t="shared" si="97"/>
        <v>41547.412997685184</v>
      </c>
      <c r="T1266" s="9">
        <f t="shared" si="98"/>
        <v>41576.412997685184</v>
      </c>
      <c r="U1266">
        <f t="shared" si="99"/>
        <v>2013</v>
      </c>
    </row>
    <row r="1267" spans="1:21"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95"/>
        <v>1.1914771428571429</v>
      </c>
      <c r="P1267">
        <f t="shared" si="96"/>
        <v>63.184393939393942</v>
      </c>
      <c r="Q1267" t="s">
        <v>8324</v>
      </c>
      <c r="R1267" t="s">
        <v>8325</v>
      </c>
      <c r="S1267" s="9">
        <f t="shared" si="97"/>
        <v>40465.405266203699</v>
      </c>
      <c r="T1267" s="9">
        <f t="shared" si="98"/>
        <v>40512.405266203699</v>
      </c>
      <c r="U1267">
        <f t="shared" si="99"/>
        <v>2010</v>
      </c>
    </row>
    <row r="1268" spans="1:21"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95"/>
        <v>1.0047368421052632</v>
      </c>
      <c r="P1268">
        <f t="shared" si="96"/>
        <v>190.9</v>
      </c>
      <c r="Q1268" t="s">
        <v>8324</v>
      </c>
      <c r="R1268" t="s">
        <v>8325</v>
      </c>
      <c r="S1268" s="9">
        <f t="shared" si="97"/>
        <v>41620.62667824074</v>
      </c>
      <c r="T1268" s="9">
        <f t="shared" si="98"/>
        <v>41650.62667824074</v>
      </c>
      <c r="U1268">
        <f t="shared" si="99"/>
        <v>2013</v>
      </c>
    </row>
    <row r="1269" spans="1:21"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95"/>
        <v>1.018</v>
      </c>
      <c r="P1269">
        <f t="shared" si="96"/>
        <v>140.85534591194968</v>
      </c>
      <c r="Q1269" t="s">
        <v>8324</v>
      </c>
      <c r="R1269" t="s">
        <v>8325</v>
      </c>
      <c r="S1269" s="9">
        <f t="shared" si="97"/>
        <v>41449.335162037038</v>
      </c>
      <c r="T1269" s="9">
        <f t="shared" si="98"/>
        <v>41479.335162037038</v>
      </c>
      <c r="U1269">
        <f t="shared" si="99"/>
        <v>2013</v>
      </c>
    </row>
    <row r="1270" spans="1:21"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95"/>
        <v>1.1666666666666667</v>
      </c>
      <c r="P1270">
        <f t="shared" si="96"/>
        <v>76.92307692307692</v>
      </c>
      <c r="Q1270" t="s">
        <v>8324</v>
      </c>
      <c r="R1270" t="s">
        <v>8325</v>
      </c>
      <c r="S1270" s="9">
        <f t="shared" si="97"/>
        <v>41507.595451388886</v>
      </c>
      <c r="T1270" s="9">
        <f t="shared" si="98"/>
        <v>41537.595451388886</v>
      </c>
      <c r="U1270">
        <f t="shared" si="99"/>
        <v>2013</v>
      </c>
    </row>
    <row r="1271" spans="1:21"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95"/>
        <v>1.0864893617021276</v>
      </c>
      <c r="P1271">
        <f t="shared" si="96"/>
        <v>99.15533980582525</v>
      </c>
      <c r="Q1271" t="s">
        <v>8324</v>
      </c>
      <c r="R1271" t="s">
        <v>8325</v>
      </c>
      <c r="S1271" s="9">
        <f t="shared" si="97"/>
        <v>42445.573055555549</v>
      </c>
      <c r="T1271" s="9">
        <f t="shared" si="98"/>
        <v>42475.75</v>
      </c>
      <c r="U1271">
        <f t="shared" si="99"/>
        <v>2016</v>
      </c>
    </row>
    <row r="1272" spans="1:21"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95"/>
        <v>1.1472</v>
      </c>
      <c r="P1272">
        <f t="shared" si="96"/>
        <v>67.881656804733723</v>
      </c>
      <c r="Q1272" t="s">
        <v>8324</v>
      </c>
      <c r="R1272" t="s">
        <v>8325</v>
      </c>
      <c r="S1272" s="9">
        <f t="shared" si="97"/>
        <v>40933.606967592597</v>
      </c>
      <c r="T1272" s="9">
        <f t="shared" si="98"/>
        <v>40993.565300925926</v>
      </c>
      <c r="U1272">
        <f t="shared" si="99"/>
        <v>2012</v>
      </c>
    </row>
    <row r="1273" spans="1:21"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95"/>
        <v>1.018</v>
      </c>
      <c r="P1273">
        <f t="shared" si="96"/>
        <v>246.29032258064515</v>
      </c>
      <c r="Q1273" t="s">
        <v>8324</v>
      </c>
      <c r="R1273" t="s">
        <v>8325</v>
      </c>
      <c r="S1273" s="9">
        <f t="shared" si="97"/>
        <v>41561.433553240742</v>
      </c>
      <c r="T1273" s="9">
        <f t="shared" si="98"/>
        <v>41591.475219907406</v>
      </c>
      <c r="U1273">
        <f t="shared" si="99"/>
        <v>2013</v>
      </c>
    </row>
    <row r="1274" spans="1:21"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95"/>
        <v>1.06</v>
      </c>
      <c r="P1274">
        <f t="shared" si="96"/>
        <v>189.28571428571428</v>
      </c>
      <c r="Q1274" t="s">
        <v>8324</v>
      </c>
      <c r="R1274" t="s">
        <v>8325</v>
      </c>
      <c r="S1274" s="9">
        <f t="shared" si="97"/>
        <v>40274.495127314818</v>
      </c>
      <c r="T1274" s="9">
        <f t="shared" si="98"/>
        <v>40343.916666666664</v>
      </c>
      <c r="U1274">
        <f t="shared" si="99"/>
        <v>2010</v>
      </c>
    </row>
    <row r="1275" spans="1:21"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95"/>
        <v>1.0349999999999999</v>
      </c>
      <c r="P1275">
        <f t="shared" si="96"/>
        <v>76.666666666666671</v>
      </c>
      <c r="Q1275" t="s">
        <v>8324</v>
      </c>
      <c r="R1275" t="s">
        <v>8325</v>
      </c>
      <c r="S1275" s="9">
        <f t="shared" si="97"/>
        <v>41852.480219907404</v>
      </c>
      <c r="T1275" s="9">
        <f t="shared" si="98"/>
        <v>41882.480219907404</v>
      </c>
      <c r="U1275">
        <f t="shared" si="99"/>
        <v>2014</v>
      </c>
    </row>
    <row r="1276" spans="1:21"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95"/>
        <v>1.5497535999999998</v>
      </c>
      <c r="P1276">
        <f t="shared" si="96"/>
        <v>82.963254817987149</v>
      </c>
      <c r="Q1276" t="s">
        <v>8324</v>
      </c>
      <c r="R1276" t="s">
        <v>8325</v>
      </c>
      <c r="S1276" s="9">
        <f t="shared" si="97"/>
        <v>41116.440104166664</v>
      </c>
      <c r="T1276" s="9">
        <f t="shared" si="98"/>
        <v>41151.440104166664</v>
      </c>
      <c r="U1276">
        <f t="shared" si="99"/>
        <v>2012</v>
      </c>
    </row>
    <row r="1277" spans="1:21"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95"/>
        <v>1.6214066666666667</v>
      </c>
      <c r="P1277">
        <f t="shared" si="96"/>
        <v>62.522107969151669</v>
      </c>
      <c r="Q1277" t="s">
        <v>8324</v>
      </c>
      <c r="R1277" t="s">
        <v>8325</v>
      </c>
      <c r="S1277" s="9">
        <f t="shared" si="97"/>
        <v>41458.617905092593</v>
      </c>
      <c r="T1277" s="9">
        <f t="shared" si="98"/>
        <v>41493.617905092593</v>
      </c>
      <c r="U1277">
        <f t="shared" si="99"/>
        <v>2013</v>
      </c>
    </row>
    <row r="1278" spans="1:21"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95"/>
        <v>1.0442100000000001</v>
      </c>
      <c r="P1278">
        <f t="shared" si="96"/>
        <v>46.06808823529412</v>
      </c>
      <c r="Q1278" t="s">
        <v>8324</v>
      </c>
      <c r="R1278" t="s">
        <v>8325</v>
      </c>
      <c r="S1278" s="9">
        <f t="shared" si="97"/>
        <v>40007.454247685186</v>
      </c>
      <c r="T1278" s="9">
        <f t="shared" si="98"/>
        <v>40056.916666666664</v>
      </c>
      <c r="U1278">
        <f t="shared" si="99"/>
        <v>2009</v>
      </c>
    </row>
    <row r="1279" spans="1:21"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95"/>
        <v>1.0612433333333333</v>
      </c>
      <c r="P1279">
        <f t="shared" si="96"/>
        <v>38.543946731234868</v>
      </c>
      <c r="Q1279" t="s">
        <v>8324</v>
      </c>
      <c r="R1279" t="s">
        <v>8325</v>
      </c>
      <c r="S1279" s="9">
        <f t="shared" si="97"/>
        <v>41121.311886574076</v>
      </c>
      <c r="T1279" s="9">
        <f t="shared" si="98"/>
        <v>41156.311886574076</v>
      </c>
      <c r="U1279">
        <f t="shared" si="99"/>
        <v>2012</v>
      </c>
    </row>
    <row r="1280" spans="1:21"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95"/>
        <v>1.5493846153846154</v>
      </c>
      <c r="P1280">
        <f t="shared" si="96"/>
        <v>53.005263157894738</v>
      </c>
      <c r="Q1280" t="s">
        <v>8324</v>
      </c>
      <c r="R1280" t="s">
        <v>8325</v>
      </c>
      <c r="S1280" s="9">
        <f t="shared" si="97"/>
        <v>41786.305162037039</v>
      </c>
      <c r="T1280" s="9">
        <f t="shared" si="98"/>
        <v>41814.833333333336</v>
      </c>
      <c r="U1280">
        <f t="shared" si="99"/>
        <v>2014</v>
      </c>
    </row>
    <row r="1281" spans="1:21"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95"/>
        <v>1.1077157238734421</v>
      </c>
      <c r="P1281">
        <f t="shared" si="96"/>
        <v>73.355396825396824</v>
      </c>
      <c r="Q1281" t="s">
        <v>8324</v>
      </c>
      <c r="R1281" t="s">
        <v>8325</v>
      </c>
      <c r="S1281" s="9">
        <f t="shared" si="97"/>
        <v>41681.849189814813</v>
      </c>
      <c r="T1281" s="9">
        <f t="shared" si="98"/>
        <v>41721.807523148149</v>
      </c>
      <c r="U1281">
        <f t="shared" si="99"/>
        <v>2014</v>
      </c>
    </row>
    <row r="1282" spans="1:21"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si="95"/>
        <v>1.1091186666666666</v>
      </c>
      <c r="P1282">
        <f t="shared" si="96"/>
        <v>127.97523076923076</v>
      </c>
      <c r="Q1282" t="s">
        <v>8324</v>
      </c>
      <c r="R1282" t="s">
        <v>8325</v>
      </c>
      <c r="S1282" s="9">
        <f t="shared" si="97"/>
        <v>40513.507569444446</v>
      </c>
      <c r="T1282" s="9">
        <f t="shared" si="98"/>
        <v>40603.507569444446</v>
      </c>
      <c r="U1282">
        <f t="shared" si="99"/>
        <v>2010</v>
      </c>
    </row>
    <row r="1283" spans="1:21"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ref="O1283:O1346" si="100">E1283/D1283</f>
        <v>1.1071428571428572</v>
      </c>
      <c r="P1283">
        <f t="shared" ref="P1283:P1346" si="101">E1283/L1283</f>
        <v>104.72972972972973</v>
      </c>
      <c r="Q1283" t="s">
        <v>8324</v>
      </c>
      <c r="R1283" t="s">
        <v>8325</v>
      </c>
      <c r="S1283" s="9">
        <f t="shared" ref="S1283:S1346" si="102">((J1283/60)/60)/24+DATE(1970,1,1)+(-6/24)</f>
        <v>41463.493472222224</v>
      </c>
      <c r="T1283" s="9">
        <f t="shared" ref="T1283:T1346" si="103">((I1283/60)/60)/24+DATE(1970,1,1)+(-6/24)</f>
        <v>41483.493472222224</v>
      </c>
      <c r="U1283">
        <f t="shared" ref="U1283:U1346" si="104">YEAR(S1283)</f>
        <v>2013</v>
      </c>
    </row>
    <row r="1284" spans="1:21"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00"/>
        <v>1.2361333333333333</v>
      </c>
      <c r="P1284">
        <f t="shared" si="101"/>
        <v>67.671532846715323</v>
      </c>
      <c r="Q1284" t="s">
        <v>8324</v>
      </c>
      <c r="R1284" t="s">
        <v>8325</v>
      </c>
      <c r="S1284" s="9">
        <f t="shared" si="102"/>
        <v>41586.225173611114</v>
      </c>
      <c r="T1284" s="9">
        <f t="shared" si="103"/>
        <v>41616.957638888889</v>
      </c>
      <c r="U1284">
        <f t="shared" si="104"/>
        <v>2013</v>
      </c>
    </row>
    <row r="1285" spans="1:21"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00"/>
        <v>2.1105</v>
      </c>
      <c r="P1285">
        <f t="shared" si="101"/>
        <v>95.931818181818187</v>
      </c>
      <c r="Q1285" t="s">
        <v>8324</v>
      </c>
      <c r="R1285" t="s">
        <v>8325</v>
      </c>
      <c r="S1285" s="9">
        <f t="shared" si="102"/>
        <v>41320.467465277776</v>
      </c>
      <c r="T1285" s="9">
        <f t="shared" si="103"/>
        <v>41343.916666666664</v>
      </c>
      <c r="U1285">
        <f t="shared" si="104"/>
        <v>2013</v>
      </c>
    </row>
    <row r="1286" spans="1:21"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00"/>
        <v>1.01</v>
      </c>
      <c r="P1286">
        <f t="shared" si="101"/>
        <v>65.161290322580641</v>
      </c>
      <c r="Q1286" t="s">
        <v>8316</v>
      </c>
      <c r="R1286" t="s">
        <v>8317</v>
      </c>
      <c r="S1286" s="9">
        <f t="shared" si="102"/>
        <v>42711.98474537037</v>
      </c>
      <c r="T1286" s="9">
        <f t="shared" si="103"/>
        <v>42735.457638888889</v>
      </c>
      <c r="U1286">
        <f t="shared" si="104"/>
        <v>2016</v>
      </c>
    </row>
    <row r="1287" spans="1:21"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00"/>
        <v>1.0165</v>
      </c>
      <c r="P1287">
        <f t="shared" si="101"/>
        <v>32.269841269841272</v>
      </c>
      <c r="Q1287" t="s">
        <v>8316</v>
      </c>
      <c r="R1287" t="s">
        <v>8317</v>
      </c>
      <c r="S1287" s="9">
        <f t="shared" si="102"/>
        <v>42160.333043981482</v>
      </c>
      <c r="T1287" s="9">
        <f t="shared" si="103"/>
        <v>42175.333043981482</v>
      </c>
      <c r="U1287">
        <f t="shared" si="104"/>
        <v>2015</v>
      </c>
    </row>
    <row r="1288" spans="1:21"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00"/>
        <v>1.0833333333333333</v>
      </c>
      <c r="P1288">
        <f t="shared" si="101"/>
        <v>81.25</v>
      </c>
      <c r="Q1288" t="s">
        <v>8316</v>
      </c>
      <c r="R1288" t="s">
        <v>8317</v>
      </c>
      <c r="S1288" s="9">
        <f t="shared" si="102"/>
        <v>42039.134571759263</v>
      </c>
      <c r="T1288" s="9">
        <f t="shared" si="103"/>
        <v>42052.333333333328</v>
      </c>
      <c r="U1288">
        <f t="shared" si="104"/>
        <v>2015</v>
      </c>
    </row>
    <row r="1289" spans="1:21"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00"/>
        <v>2.42</v>
      </c>
      <c r="P1289">
        <f t="shared" si="101"/>
        <v>24.2</v>
      </c>
      <c r="Q1289" t="s">
        <v>8316</v>
      </c>
      <c r="R1289" t="s">
        <v>8317</v>
      </c>
      <c r="S1289" s="9">
        <f t="shared" si="102"/>
        <v>42107.371018518519</v>
      </c>
      <c r="T1289" s="9">
        <f t="shared" si="103"/>
        <v>42167.371018518519</v>
      </c>
      <c r="U1289">
        <f t="shared" si="104"/>
        <v>2015</v>
      </c>
    </row>
    <row r="1290" spans="1:21"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00"/>
        <v>1.0044999999999999</v>
      </c>
      <c r="P1290">
        <f t="shared" si="101"/>
        <v>65.868852459016395</v>
      </c>
      <c r="Q1290" t="s">
        <v>8316</v>
      </c>
      <c r="R1290" t="s">
        <v>8317</v>
      </c>
      <c r="S1290" s="9">
        <f t="shared" si="102"/>
        <v>42560.904664351852</v>
      </c>
      <c r="T1290" s="9">
        <f t="shared" si="103"/>
        <v>42591.916666666672</v>
      </c>
      <c r="U1290">
        <f t="shared" si="104"/>
        <v>2016</v>
      </c>
    </row>
    <row r="1291" spans="1:21"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00"/>
        <v>1.2506666666666666</v>
      </c>
      <c r="P1291">
        <f t="shared" si="101"/>
        <v>36.07692307692308</v>
      </c>
      <c r="Q1291" t="s">
        <v>8316</v>
      </c>
      <c r="R1291" t="s">
        <v>8317</v>
      </c>
      <c r="S1291" s="9">
        <f t="shared" si="102"/>
        <v>42708.884780092587</v>
      </c>
      <c r="T1291" s="9">
        <f t="shared" si="103"/>
        <v>42738.884780092587</v>
      </c>
      <c r="U1291">
        <f t="shared" si="104"/>
        <v>2016</v>
      </c>
    </row>
    <row r="1292" spans="1:21"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00"/>
        <v>1.0857142857142856</v>
      </c>
      <c r="P1292">
        <f t="shared" si="101"/>
        <v>44.186046511627907</v>
      </c>
      <c r="Q1292" t="s">
        <v>8316</v>
      </c>
      <c r="R1292" t="s">
        <v>8317</v>
      </c>
      <c r="S1292" s="9">
        <f t="shared" si="102"/>
        <v>42086.364942129629</v>
      </c>
      <c r="T1292" s="9">
        <f t="shared" si="103"/>
        <v>42117.040972222225</v>
      </c>
      <c r="U1292">
        <f t="shared" si="104"/>
        <v>2015</v>
      </c>
    </row>
    <row r="1293" spans="1:21"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00"/>
        <v>1.4570000000000001</v>
      </c>
      <c r="P1293">
        <f t="shared" si="101"/>
        <v>104.07142857142857</v>
      </c>
      <c r="Q1293" t="s">
        <v>8316</v>
      </c>
      <c r="R1293" t="s">
        <v>8317</v>
      </c>
      <c r="S1293" s="9">
        <f t="shared" si="102"/>
        <v>42064.402673611112</v>
      </c>
      <c r="T1293" s="9">
        <f t="shared" si="103"/>
        <v>42101.041666666672</v>
      </c>
      <c r="U1293">
        <f t="shared" si="104"/>
        <v>2015</v>
      </c>
    </row>
    <row r="1294" spans="1:21"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00"/>
        <v>1.1000000000000001</v>
      </c>
      <c r="P1294">
        <f t="shared" si="101"/>
        <v>35.96153846153846</v>
      </c>
      <c r="Q1294" t="s">
        <v>8316</v>
      </c>
      <c r="R1294" t="s">
        <v>8317</v>
      </c>
      <c r="S1294" s="9">
        <f t="shared" si="102"/>
        <v>42256.514212962968</v>
      </c>
      <c r="T1294" s="9">
        <f t="shared" si="103"/>
        <v>42283.707638888889</v>
      </c>
      <c r="U1294">
        <f t="shared" si="104"/>
        <v>2015</v>
      </c>
    </row>
    <row r="1295" spans="1:21"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00"/>
        <v>1.0223333333333333</v>
      </c>
      <c r="P1295">
        <f t="shared" si="101"/>
        <v>127.79166666666667</v>
      </c>
      <c r="Q1295" t="s">
        <v>8316</v>
      </c>
      <c r="R1295" t="s">
        <v>8317</v>
      </c>
      <c r="S1295" s="9">
        <f t="shared" si="102"/>
        <v>42292.451053240744</v>
      </c>
      <c r="T1295" s="9">
        <f t="shared" si="103"/>
        <v>42322.492719907401</v>
      </c>
      <c r="U1295">
        <f t="shared" si="104"/>
        <v>2015</v>
      </c>
    </row>
    <row r="1296" spans="1:21"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00"/>
        <v>1.22</v>
      </c>
      <c r="P1296">
        <f t="shared" si="101"/>
        <v>27.727272727272727</v>
      </c>
      <c r="Q1296" t="s">
        <v>8316</v>
      </c>
      <c r="R1296" t="s">
        <v>8317</v>
      </c>
      <c r="S1296" s="9">
        <f t="shared" si="102"/>
        <v>42278.203668981485</v>
      </c>
      <c r="T1296" s="9">
        <f t="shared" si="103"/>
        <v>42296.208333333328</v>
      </c>
      <c r="U1296">
        <f t="shared" si="104"/>
        <v>2015</v>
      </c>
    </row>
    <row r="1297" spans="1:21"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00"/>
        <v>1.0196000000000001</v>
      </c>
      <c r="P1297">
        <f t="shared" si="101"/>
        <v>39.828125</v>
      </c>
      <c r="Q1297" t="s">
        <v>8316</v>
      </c>
      <c r="R1297" t="s">
        <v>8317</v>
      </c>
      <c r="S1297" s="9">
        <f t="shared" si="102"/>
        <v>42184.322881944448</v>
      </c>
      <c r="T1297" s="9">
        <f t="shared" si="103"/>
        <v>42214.458333333328</v>
      </c>
      <c r="U1297">
        <f t="shared" si="104"/>
        <v>2015</v>
      </c>
    </row>
    <row r="1298" spans="1:21"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00"/>
        <v>1.411764705882353</v>
      </c>
      <c r="P1298">
        <f t="shared" si="101"/>
        <v>52.173913043478258</v>
      </c>
      <c r="Q1298" t="s">
        <v>8316</v>
      </c>
      <c r="R1298" t="s">
        <v>8317</v>
      </c>
      <c r="S1298" s="9">
        <f t="shared" si="102"/>
        <v>42422.800613425927</v>
      </c>
      <c r="T1298" s="9">
        <f t="shared" si="103"/>
        <v>42442.758946759262</v>
      </c>
      <c r="U1298">
        <f t="shared" si="104"/>
        <v>2016</v>
      </c>
    </row>
    <row r="1299" spans="1:21"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00"/>
        <v>1.0952500000000001</v>
      </c>
      <c r="P1299">
        <f t="shared" si="101"/>
        <v>92.037815126050418</v>
      </c>
      <c r="Q1299" t="s">
        <v>8316</v>
      </c>
      <c r="R1299" t="s">
        <v>8317</v>
      </c>
      <c r="S1299" s="9">
        <f t="shared" si="102"/>
        <v>42461.497199074074</v>
      </c>
      <c r="T1299" s="9">
        <f t="shared" si="103"/>
        <v>42491.497199074074</v>
      </c>
      <c r="U1299">
        <f t="shared" si="104"/>
        <v>2016</v>
      </c>
    </row>
    <row r="1300" spans="1:21"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00"/>
        <v>1.0465</v>
      </c>
      <c r="P1300">
        <f t="shared" si="101"/>
        <v>63.424242424242422</v>
      </c>
      <c r="Q1300" t="s">
        <v>8316</v>
      </c>
      <c r="R1300" t="s">
        <v>8317</v>
      </c>
      <c r="S1300" s="9">
        <f t="shared" si="102"/>
        <v>42458.430925925932</v>
      </c>
      <c r="T1300" s="9">
        <f t="shared" si="103"/>
        <v>42488.430925925932</v>
      </c>
      <c r="U1300">
        <f t="shared" si="104"/>
        <v>2016</v>
      </c>
    </row>
    <row r="1301" spans="1:21"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00"/>
        <v>1.24</v>
      </c>
      <c r="P1301">
        <f t="shared" si="101"/>
        <v>135.625</v>
      </c>
      <c r="Q1301" t="s">
        <v>8316</v>
      </c>
      <c r="R1301" t="s">
        <v>8317</v>
      </c>
      <c r="S1301" s="9">
        <f t="shared" si="102"/>
        <v>42169.564340277779</v>
      </c>
      <c r="T1301" s="9">
        <f t="shared" si="103"/>
        <v>42199.564340277779</v>
      </c>
      <c r="U1301">
        <f t="shared" si="104"/>
        <v>2015</v>
      </c>
    </row>
    <row r="1302" spans="1:21"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00"/>
        <v>1.35</v>
      </c>
      <c r="P1302">
        <f t="shared" si="101"/>
        <v>168.75</v>
      </c>
      <c r="Q1302" t="s">
        <v>8316</v>
      </c>
      <c r="R1302" t="s">
        <v>8317</v>
      </c>
      <c r="S1302" s="9">
        <f t="shared" si="102"/>
        <v>42483.425208333334</v>
      </c>
      <c r="T1302" s="9">
        <f t="shared" si="103"/>
        <v>42522.539583333331</v>
      </c>
      <c r="U1302">
        <f t="shared" si="104"/>
        <v>2016</v>
      </c>
    </row>
    <row r="1303" spans="1:21"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00"/>
        <v>1.0275000000000001</v>
      </c>
      <c r="P1303">
        <f t="shared" si="101"/>
        <v>70.862068965517238</v>
      </c>
      <c r="Q1303" t="s">
        <v>8316</v>
      </c>
      <c r="R1303" t="s">
        <v>8317</v>
      </c>
      <c r="S1303" s="9">
        <f t="shared" si="102"/>
        <v>42195.499745370369</v>
      </c>
      <c r="T1303" s="9">
        <f t="shared" si="103"/>
        <v>42205.875</v>
      </c>
      <c r="U1303">
        <f t="shared" si="104"/>
        <v>2015</v>
      </c>
    </row>
    <row r="1304" spans="1:21"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00"/>
        <v>1</v>
      </c>
      <c r="P1304">
        <f t="shared" si="101"/>
        <v>50</v>
      </c>
      <c r="Q1304" t="s">
        <v>8316</v>
      </c>
      <c r="R1304" t="s">
        <v>8317</v>
      </c>
      <c r="S1304" s="9">
        <f t="shared" si="102"/>
        <v>42674.807997685188</v>
      </c>
      <c r="T1304" s="9">
        <f t="shared" si="103"/>
        <v>42704.849664351852</v>
      </c>
      <c r="U1304">
        <f t="shared" si="104"/>
        <v>2016</v>
      </c>
    </row>
    <row r="1305" spans="1:21"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00"/>
        <v>1.3026085714285716</v>
      </c>
      <c r="P1305">
        <f t="shared" si="101"/>
        <v>42.214166666666671</v>
      </c>
      <c r="Q1305" t="s">
        <v>8316</v>
      </c>
      <c r="R1305" t="s">
        <v>8317</v>
      </c>
      <c r="S1305" s="9">
        <f t="shared" si="102"/>
        <v>42566.191203703704</v>
      </c>
      <c r="T1305" s="9">
        <f t="shared" si="103"/>
        <v>42582.208333333328</v>
      </c>
      <c r="U1305">
        <f t="shared" si="104"/>
        <v>2016</v>
      </c>
    </row>
    <row r="1306" spans="1:21"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00"/>
        <v>0.39627499999999999</v>
      </c>
      <c r="P1306">
        <f t="shared" si="101"/>
        <v>152.41346153846155</v>
      </c>
      <c r="Q1306" t="s">
        <v>8318</v>
      </c>
      <c r="R1306" t="s">
        <v>8320</v>
      </c>
      <c r="S1306" s="9">
        <f t="shared" si="102"/>
        <v>42746.944502314815</v>
      </c>
      <c r="T1306" s="9">
        <f t="shared" si="103"/>
        <v>42806.902835648143</v>
      </c>
      <c r="U1306">
        <f t="shared" si="104"/>
        <v>2017</v>
      </c>
    </row>
    <row r="1307" spans="1:21"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00"/>
        <v>0.25976666666666665</v>
      </c>
      <c r="P1307">
        <f t="shared" si="101"/>
        <v>90.616279069767444</v>
      </c>
      <c r="Q1307" t="s">
        <v>8318</v>
      </c>
      <c r="R1307" t="s">
        <v>8320</v>
      </c>
      <c r="S1307" s="9">
        <f t="shared" si="102"/>
        <v>42543.415601851855</v>
      </c>
      <c r="T1307" s="9">
        <f t="shared" si="103"/>
        <v>42572.479166666672</v>
      </c>
      <c r="U1307">
        <f t="shared" si="104"/>
        <v>2016</v>
      </c>
    </row>
    <row r="1308" spans="1:21"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00"/>
        <v>0.65246363636363636</v>
      </c>
      <c r="P1308">
        <f t="shared" si="101"/>
        <v>201.60393258426967</v>
      </c>
      <c r="Q1308" t="s">
        <v>8318</v>
      </c>
      <c r="R1308" t="s">
        <v>8320</v>
      </c>
      <c r="S1308" s="9">
        <f t="shared" si="102"/>
        <v>41947.207569444443</v>
      </c>
      <c r="T1308" s="9">
        <f t="shared" si="103"/>
        <v>41977.207569444443</v>
      </c>
      <c r="U1308">
        <f t="shared" si="104"/>
        <v>2014</v>
      </c>
    </row>
    <row r="1309" spans="1:21"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00"/>
        <v>0.11514000000000001</v>
      </c>
      <c r="P1309">
        <f t="shared" si="101"/>
        <v>127.93333333333334</v>
      </c>
      <c r="Q1309" t="s">
        <v>8318</v>
      </c>
      <c r="R1309" t="s">
        <v>8320</v>
      </c>
      <c r="S1309" s="9">
        <f t="shared" si="102"/>
        <v>42387.253229166665</v>
      </c>
      <c r="T1309" s="9">
        <f t="shared" si="103"/>
        <v>42417.253229166665</v>
      </c>
      <c r="U1309">
        <f t="shared" si="104"/>
        <v>2016</v>
      </c>
    </row>
    <row r="1310" spans="1:21"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00"/>
        <v>0.11360000000000001</v>
      </c>
      <c r="P1310">
        <f t="shared" si="101"/>
        <v>29.894736842105264</v>
      </c>
      <c r="Q1310" t="s">
        <v>8318</v>
      </c>
      <c r="R1310" t="s">
        <v>8320</v>
      </c>
      <c r="S1310" s="9">
        <f t="shared" si="102"/>
        <v>42611.363564814819</v>
      </c>
      <c r="T1310" s="9">
        <f t="shared" si="103"/>
        <v>42651.363564814819</v>
      </c>
      <c r="U1310">
        <f t="shared" si="104"/>
        <v>2016</v>
      </c>
    </row>
    <row r="1311" spans="1:21"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00"/>
        <v>1.1199130434782609</v>
      </c>
      <c r="P1311">
        <f t="shared" si="101"/>
        <v>367.97142857142859</v>
      </c>
      <c r="Q1311" t="s">
        <v>8318</v>
      </c>
      <c r="R1311" t="s">
        <v>8320</v>
      </c>
      <c r="S1311" s="9">
        <f t="shared" si="102"/>
        <v>42257.632731481484</v>
      </c>
      <c r="T1311" s="9">
        <f t="shared" si="103"/>
        <v>42292.632731481484</v>
      </c>
      <c r="U1311">
        <f t="shared" si="104"/>
        <v>2015</v>
      </c>
    </row>
    <row r="1312" spans="1:21"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00"/>
        <v>0.155</v>
      </c>
      <c r="P1312">
        <f t="shared" si="101"/>
        <v>129.16666666666666</v>
      </c>
      <c r="Q1312" t="s">
        <v>8318</v>
      </c>
      <c r="R1312" t="s">
        <v>8320</v>
      </c>
      <c r="S1312" s="9">
        <f t="shared" si="102"/>
        <v>42556.417245370365</v>
      </c>
      <c r="T1312" s="9">
        <f t="shared" si="103"/>
        <v>42601.417245370365</v>
      </c>
      <c r="U1312">
        <f t="shared" si="104"/>
        <v>2016</v>
      </c>
    </row>
    <row r="1313" spans="1:21"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00"/>
        <v>0.32028000000000001</v>
      </c>
      <c r="P1313">
        <f t="shared" si="101"/>
        <v>800.7</v>
      </c>
      <c r="Q1313" t="s">
        <v>8318</v>
      </c>
      <c r="R1313" t="s">
        <v>8320</v>
      </c>
      <c r="S1313" s="9">
        <f t="shared" si="102"/>
        <v>42669.552303240736</v>
      </c>
      <c r="T1313" s="9">
        <f t="shared" si="103"/>
        <v>42704.593969907408</v>
      </c>
      <c r="U1313">
        <f t="shared" si="104"/>
        <v>2016</v>
      </c>
    </row>
    <row r="1314" spans="1:21"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00"/>
        <v>6.0869565217391303E-3</v>
      </c>
      <c r="P1314">
        <f t="shared" si="101"/>
        <v>28</v>
      </c>
      <c r="Q1314" t="s">
        <v>8318</v>
      </c>
      <c r="R1314" t="s">
        <v>8320</v>
      </c>
      <c r="S1314" s="9">
        <f t="shared" si="102"/>
        <v>42082.452800925923</v>
      </c>
      <c r="T1314" s="9">
        <f t="shared" si="103"/>
        <v>42112.452800925923</v>
      </c>
      <c r="U1314">
        <f t="shared" si="104"/>
        <v>2015</v>
      </c>
    </row>
    <row r="1315" spans="1:21"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00"/>
        <v>0.31114999999999998</v>
      </c>
      <c r="P1315">
        <f t="shared" si="101"/>
        <v>102.01639344262296</v>
      </c>
      <c r="Q1315" t="s">
        <v>8318</v>
      </c>
      <c r="R1315" t="s">
        <v>8320</v>
      </c>
      <c r="S1315" s="9">
        <f t="shared" si="102"/>
        <v>42402.459652777776</v>
      </c>
      <c r="T1315" s="9">
        <f t="shared" si="103"/>
        <v>42432.459652777776</v>
      </c>
      <c r="U1315">
        <f t="shared" si="104"/>
        <v>2016</v>
      </c>
    </row>
    <row r="1316" spans="1:21"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00"/>
        <v>1.1266666666666666E-2</v>
      </c>
      <c r="P1316">
        <f t="shared" si="101"/>
        <v>184.36363636363637</v>
      </c>
      <c r="Q1316" t="s">
        <v>8318</v>
      </c>
      <c r="R1316" t="s">
        <v>8320</v>
      </c>
      <c r="S1316" s="9">
        <f t="shared" si="102"/>
        <v>42604.419675925921</v>
      </c>
      <c r="T1316" s="9">
        <f t="shared" si="103"/>
        <v>42664.419675925921</v>
      </c>
      <c r="U1316">
        <f t="shared" si="104"/>
        <v>2016</v>
      </c>
    </row>
    <row r="1317" spans="1:21"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00"/>
        <v>0.40404000000000001</v>
      </c>
      <c r="P1317">
        <f t="shared" si="101"/>
        <v>162.91935483870967</v>
      </c>
      <c r="Q1317" t="s">
        <v>8318</v>
      </c>
      <c r="R1317" t="s">
        <v>8320</v>
      </c>
      <c r="S1317" s="9">
        <f t="shared" si="102"/>
        <v>42278.248240740737</v>
      </c>
      <c r="T1317" s="9">
        <f t="shared" si="103"/>
        <v>42313.791666666672</v>
      </c>
      <c r="U1317">
        <f t="shared" si="104"/>
        <v>2015</v>
      </c>
    </row>
    <row r="1318" spans="1:21"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00"/>
        <v>1.3333333333333333E-5</v>
      </c>
      <c r="P1318">
        <f t="shared" si="101"/>
        <v>1</v>
      </c>
      <c r="Q1318" t="s">
        <v>8318</v>
      </c>
      <c r="R1318" t="s">
        <v>8320</v>
      </c>
      <c r="S1318" s="9">
        <f t="shared" si="102"/>
        <v>42393.711909722217</v>
      </c>
      <c r="T1318" s="9">
        <f t="shared" si="103"/>
        <v>42428.711909722217</v>
      </c>
      <c r="U1318">
        <f t="shared" si="104"/>
        <v>2016</v>
      </c>
    </row>
    <row r="1319" spans="1:21"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00"/>
        <v>5.7334999999999997E-2</v>
      </c>
      <c r="P1319">
        <f t="shared" si="101"/>
        <v>603.52631578947364</v>
      </c>
      <c r="Q1319" t="s">
        <v>8318</v>
      </c>
      <c r="R1319" t="s">
        <v>8320</v>
      </c>
      <c r="S1319" s="9">
        <f t="shared" si="102"/>
        <v>42519.985486111109</v>
      </c>
      <c r="T1319" s="9">
        <f t="shared" si="103"/>
        <v>42572.333333333328</v>
      </c>
      <c r="U1319">
        <f t="shared" si="104"/>
        <v>2016</v>
      </c>
    </row>
    <row r="1320" spans="1:21"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00"/>
        <v>0.15325</v>
      </c>
      <c r="P1320">
        <f t="shared" si="101"/>
        <v>45.407407407407405</v>
      </c>
      <c r="Q1320" t="s">
        <v>8318</v>
      </c>
      <c r="R1320" t="s">
        <v>8320</v>
      </c>
      <c r="S1320" s="9">
        <f t="shared" si="102"/>
        <v>41984.793657407412</v>
      </c>
      <c r="T1320" s="9">
        <f t="shared" si="103"/>
        <v>42014.793657407412</v>
      </c>
      <c r="U1320">
        <f t="shared" si="104"/>
        <v>2014</v>
      </c>
    </row>
    <row r="1321" spans="1:21"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00"/>
        <v>0.15103448275862069</v>
      </c>
      <c r="P1321">
        <f t="shared" si="101"/>
        <v>97.333333333333329</v>
      </c>
      <c r="Q1321" t="s">
        <v>8318</v>
      </c>
      <c r="R1321" t="s">
        <v>8320</v>
      </c>
      <c r="S1321" s="9">
        <f t="shared" si="102"/>
        <v>41816.562094907407</v>
      </c>
      <c r="T1321" s="9">
        <f t="shared" si="103"/>
        <v>41831.416666666664</v>
      </c>
      <c r="U1321">
        <f t="shared" si="104"/>
        <v>2014</v>
      </c>
    </row>
    <row r="1322" spans="1:21"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00"/>
        <v>5.0299999999999997E-3</v>
      </c>
      <c r="P1322">
        <f t="shared" si="101"/>
        <v>167.66666666666666</v>
      </c>
      <c r="Q1322" t="s">
        <v>8318</v>
      </c>
      <c r="R1322" t="s">
        <v>8320</v>
      </c>
      <c r="S1322" s="9">
        <f t="shared" si="102"/>
        <v>42705.440347222218</v>
      </c>
      <c r="T1322" s="9">
        <f t="shared" si="103"/>
        <v>42734.708333333328</v>
      </c>
      <c r="U1322">
        <f t="shared" si="104"/>
        <v>2016</v>
      </c>
    </row>
    <row r="1323" spans="1:21"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00"/>
        <v>1.3028138528138528E-2</v>
      </c>
      <c r="P1323">
        <f t="shared" si="101"/>
        <v>859.85714285714289</v>
      </c>
      <c r="Q1323" t="s">
        <v>8318</v>
      </c>
      <c r="R1323" t="s">
        <v>8320</v>
      </c>
      <c r="S1323" s="9">
        <f t="shared" si="102"/>
        <v>42697.49927083333</v>
      </c>
      <c r="T1323" s="9">
        <f t="shared" si="103"/>
        <v>42727.49927083333</v>
      </c>
      <c r="U1323">
        <f t="shared" si="104"/>
        <v>2016</v>
      </c>
    </row>
    <row r="1324" spans="1:21"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00"/>
        <v>3.0285714285714286E-3</v>
      </c>
      <c r="P1324">
        <f t="shared" si="101"/>
        <v>26.5</v>
      </c>
      <c r="Q1324" t="s">
        <v>8318</v>
      </c>
      <c r="R1324" t="s">
        <v>8320</v>
      </c>
      <c r="S1324" s="9">
        <f t="shared" si="102"/>
        <v>42115.406539351854</v>
      </c>
      <c r="T1324" s="9">
        <f t="shared" si="103"/>
        <v>42145.406539351854</v>
      </c>
      <c r="U1324">
        <f t="shared" si="104"/>
        <v>2015</v>
      </c>
    </row>
    <row r="1325" spans="1:21"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00"/>
        <v>8.8800000000000004E-2</v>
      </c>
      <c r="P1325">
        <f t="shared" si="101"/>
        <v>30.272727272727273</v>
      </c>
      <c r="Q1325" t="s">
        <v>8318</v>
      </c>
      <c r="R1325" t="s">
        <v>8320</v>
      </c>
      <c r="S1325" s="9">
        <f t="shared" si="102"/>
        <v>42451.448449074072</v>
      </c>
      <c r="T1325" s="9">
        <f t="shared" si="103"/>
        <v>42486.038194444445</v>
      </c>
      <c r="U1325">
        <f t="shared" si="104"/>
        <v>2016</v>
      </c>
    </row>
    <row r="1326" spans="1:21"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00"/>
        <v>9.8400000000000001E-2</v>
      </c>
      <c r="P1326">
        <f t="shared" si="101"/>
        <v>54.666666666666664</v>
      </c>
      <c r="Q1326" t="s">
        <v>8318</v>
      </c>
      <c r="R1326" t="s">
        <v>8320</v>
      </c>
      <c r="S1326" s="9">
        <f t="shared" si="102"/>
        <v>42626.383703703701</v>
      </c>
      <c r="T1326" s="9">
        <f t="shared" si="103"/>
        <v>42656.383703703701</v>
      </c>
      <c r="U1326">
        <f t="shared" si="104"/>
        <v>2016</v>
      </c>
    </row>
    <row r="1327" spans="1:21"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00"/>
        <v>2.4299999999999999E-2</v>
      </c>
      <c r="P1327">
        <f t="shared" si="101"/>
        <v>60.75</v>
      </c>
      <c r="Q1327" t="s">
        <v>8318</v>
      </c>
      <c r="R1327" t="s">
        <v>8320</v>
      </c>
      <c r="S1327" s="9">
        <f t="shared" si="102"/>
        <v>42703.836053240739</v>
      </c>
      <c r="T1327" s="9">
        <f t="shared" si="103"/>
        <v>42733.836053240739</v>
      </c>
      <c r="U1327">
        <f t="shared" si="104"/>
        <v>2016</v>
      </c>
    </row>
    <row r="1328" spans="1:21"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00"/>
        <v>1.1299999999999999E-2</v>
      </c>
      <c r="P1328">
        <f t="shared" si="101"/>
        <v>102.72727272727273</v>
      </c>
      <c r="Q1328" t="s">
        <v>8318</v>
      </c>
      <c r="R1328" t="s">
        <v>8320</v>
      </c>
      <c r="S1328" s="9">
        <f t="shared" si="102"/>
        <v>41974.541990740734</v>
      </c>
      <c r="T1328" s="9">
        <f t="shared" si="103"/>
        <v>42019.541990740734</v>
      </c>
      <c r="U1328">
        <f t="shared" si="104"/>
        <v>2014</v>
      </c>
    </row>
    <row r="1329" spans="1:21"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00"/>
        <v>3.5520833333333335E-2</v>
      </c>
      <c r="P1329">
        <f t="shared" si="101"/>
        <v>41.585365853658537</v>
      </c>
      <c r="Q1329" t="s">
        <v>8318</v>
      </c>
      <c r="R1329" t="s">
        <v>8320</v>
      </c>
      <c r="S1329" s="9">
        <f t="shared" si="102"/>
        <v>42123.428645833337</v>
      </c>
      <c r="T1329" s="9">
        <f t="shared" si="103"/>
        <v>42153.428645833337</v>
      </c>
      <c r="U1329">
        <f t="shared" si="104"/>
        <v>2015</v>
      </c>
    </row>
    <row r="1330" spans="1:21"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00"/>
        <v>2.3306666666666667E-2</v>
      </c>
      <c r="P1330">
        <f t="shared" si="101"/>
        <v>116.53333333333333</v>
      </c>
      <c r="Q1330" t="s">
        <v>8318</v>
      </c>
      <c r="R1330" t="s">
        <v>8320</v>
      </c>
      <c r="S1330" s="9">
        <f t="shared" si="102"/>
        <v>42612.392754629633</v>
      </c>
      <c r="T1330" s="9">
        <f t="shared" si="103"/>
        <v>42657.392754629633</v>
      </c>
      <c r="U1330">
        <f t="shared" si="104"/>
        <v>2016</v>
      </c>
    </row>
    <row r="1331" spans="1:21"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00"/>
        <v>8.1600000000000006E-3</v>
      </c>
      <c r="P1331">
        <f t="shared" si="101"/>
        <v>45.333333333333336</v>
      </c>
      <c r="Q1331" t="s">
        <v>8318</v>
      </c>
      <c r="R1331" t="s">
        <v>8320</v>
      </c>
      <c r="S1331" s="9">
        <f t="shared" si="102"/>
        <v>41934.971585648149</v>
      </c>
      <c r="T1331" s="9">
        <f t="shared" si="103"/>
        <v>41975.013252314813</v>
      </c>
      <c r="U1331">
        <f t="shared" si="104"/>
        <v>2014</v>
      </c>
    </row>
    <row r="1332" spans="1:21"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00"/>
        <v>0.22494285714285714</v>
      </c>
      <c r="P1332">
        <f t="shared" si="101"/>
        <v>157.46</v>
      </c>
      <c r="Q1332" t="s">
        <v>8318</v>
      </c>
      <c r="R1332" t="s">
        <v>8320</v>
      </c>
      <c r="S1332" s="9">
        <f t="shared" si="102"/>
        <v>42522.026724537034</v>
      </c>
      <c r="T1332" s="9">
        <f t="shared" si="103"/>
        <v>42552.916666666672</v>
      </c>
      <c r="U1332">
        <f t="shared" si="104"/>
        <v>2016</v>
      </c>
    </row>
    <row r="1333" spans="1:21"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00"/>
        <v>1.3668E-2</v>
      </c>
      <c r="P1333">
        <f t="shared" si="101"/>
        <v>100.5</v>
      </c>
      <c r="Q1333" t="s">
        <v>8318</v>
      </c>
      <c r="R1333" t="s">
        <v>8320</v>
      </c>
      <c r="S1333" s="9">
        <f t="shared" si="102"/>
        <v>42569.25409722222</v>
      </c>
      <c r="T1333" s="9">
        <f t="shared" si="103"/>
        <v>42599.25409722222</v>
      </c>
      <c r="U1333">
        <f t="shared" si="104"/>
        <v>2016</v>
      </c>
    </row>
    <row r="1334" spans="1:21"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00"/>
        <v>0</v>
      </c>
      <c r="P1334" t="e">
        <f t="shared" si="101"/>
        <v>#DIV/0!</v>
      </c>
      <c r="Q1334" t="s">
        <v>8318</v>
      </c>
      <c r="R1334" t="s">
        <v>8320</v>
      </c>
      <c r="S1334" s="9">
        <f t="shared" si="102"/>
        <v>42731.810277777782</v>
      </c>
      <c r="T1334" s="9">
        <f t="shared" si="103"/>
        <v>42761.810277777782</v>
      </c>
      <c r="U1334">
        <f t="shared" si="104"/>
        <v>2016</v>
      </c>
    </row>
    <row r="1335" spans="1:21"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00"/>
        <v>0</v>
      </c>
      <c r="P1335" t="e">
        <f t="shared" si="101"/>
        <v>#DIV/0!</v>
      </c>
      <c r="Q1335" t="s">
        <v>8318</v>
      </c>
      <c r="R1335" t="s">
        <v>8320</v>
      </c>
      <c r="S1335" s="9">
        <f t="shared" si="102"/>
        <v>41805.856770833336</v>
      </c>
      <c r="T1335" s="9">
        <f t="shared" si="103"/>
        <v>41835.856770833336</v>
      </c>
      <c r="U1335">
        <f t="shared" si="104"/>
        <v>2014</v>
      </c>
    </row>
    <row r="1336" spans="1:21"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00"/>
        <v>0.10754135338345865</v>
      </c>
      <c r="P1336">
        <f t="shared" si="101"/>
        <v>51.822463768115945</v>
      </c>
      <c r="Q1336" t="s">
        <v>8318</v>
      </c>
      <c r="R1336" t="s">
        <v>8320</v>
      </c>
      <c r="S1336" s="9">
        <f t="shared" si="102"/>
        <v>42410.524155092593</v>
      </c>
      <c r="T1336" s="9">
        <f t="shared" si="103"/>
        <v>42440.524155092593</v>
      </c>
      <c r="U1336">
        <f t="shared" si="104"/>
        <v>2016</v>
      </c>
    </row>
    <row r="1337" spans="1:21"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00"/>
        <v>0.1976</v>
      </c>
      <c r="P1337">
        <f t="shared" si="101"/>
        <v>308.75</v>
      </c>
      <c r="Q1337" t="s">
        <v>8318</v>
      </c>
      <c r="R1337" t="s">
        <v>8320</v>
      </c>
      <c r="S1337" s="9">
        <f t="shared" si="102"/>
        <v>42313.686365740738</v>
      </c>
      <c r="T1337" s="9">
        <f t="shared" si="103"/>
        <v>42343.686365740738</v>
      </c>
      <c r="U1337">
        <f t="shared" si="104"/>
        <v>2015</v>
      </c>
    </row>
    <row r="1338" spans="1:21"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00"/>
        <v>0.84946999999999995</v>
      </c>
      <c r="P1338">
        <f t="shared" si="101"/>
        <v>379.22767857142856</v>
      </c>
      <c r="Q1338" t="s">
        <v>8318</v>
      </c>
      <c r="R1338" t="s">
        <v>8320</v>
      </c>
      <c r="S1338" s="9">
        <f t="shared" si="102"/>
        <v>41955.613750000004</v>
      </c>
      <c r="T1338" s="9">
        <f t="shared" si="103"/>
        <v>41990.613750000004</v>
      </c>
      <c r="U1338">
        <f t="shared" si="104"/>
        <v>2014</v>
      </c>
    </row>
    <row r="1339" spans="1:21"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00"/>
        <v>0.49381999999999998</v>
      </c>
      <c r="P1339">
        <f t="shared" si="101"/>
        <v>176.36428571428573</v>
      </c>
      <c r="Q1339" t="s">
        <v>8318</v>
      </c>
      <c r="R1339" t="s">
        <v>8320</v>
      </c>
      <c r="S1339" s="9">
        <f t="shared" si="102"/>
        <v>42767.327303240745</v>
      </c>
      <c r="T1339" s="9">
        <f t="shared" si="103"/>
        <v>42797.327303240745</v>
      </c>
      <c r="U1339">
        <f t="shared" si="104"/>
        <v>2017</v>
      </c>
    </row>
    <row r="1340" spans="1:21"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00"/>
        <v>3.3033333333333331E-2</v>
      </c>
      <c r="P1340">
        <f t="shared" si="101"/>
        <v>66.066666666666663</v>
      </c>
      <c r="Q1340" t="s">
        <v>8318</v>
      </c>
      <c r="R1340" t="s">
        <v>8320</v>
      </c>
      <c r="S1340" s="9">
        <f t="shared" si="102"/>
        <v>42188.553622685184</v>
      </c>
      <c r="T1340" s="9">
        <f t="shared" si="103"/>
        <v>42218.553622685184</v>
      </c>
      <c r="U1340">
        <f t="shared" si="104"/>
        <v>2015</v>
      </c>
    </row>
    <row r="1341" spans="1:21"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00"/>
        <v>6.6339999999999996E-2</v>
      </c>
      <c r="P1341">
        <f t="shared" si="101"/>
        <v>89.648648648648646</v>
      </c>
      <c r="Q1341" t="s">
        <v>8318</v>
      </c>
      <c r="R1341" t="s">
        <v>8320</v>
      </c>
      <c r="S1341" s="9">
        <f t="shared" si="102"/>
        <v>41936.397164351853</v>
      </c>
      <c r="T1341" s="9">
        <f t="shared" si="103"/>
        <v>41981.438831018517</v>
      </c>
      <c r="U1341">
        <f t="shared" si="104"/>
        <v>2014</v>
      </c>
    </row>
    <row r="1342" spans="1:21"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00"/>
        <v>0</v>
      </c>
      <c r="P1342" t="e">
        <f t="shared" si="101"/>
        <v>#DIV/0!</v>
      </c>
      <c r="Q1342" t="s">
        <v>8318</v>
      </c>
      <c r="R1342" t="s">
        <v>8320</v>
      </c>
      <c r="S1342" s="9">
        <f t="shared" si="102"/>
        <v>41836.345520833333</v>
      </c>
      <c r="T1342" s="9">
        <f t="shared" si="103"/>
        <v>41866.345520833333</v>
      </c>
      <c r="U1342">
        <f t="shared" si="104"/>
        <v>2014</v>
      </c>
    </row>
    <row r="1343" spans="1:21"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00"/>
        <v>0.7036</v>
      </c>
      <c r="P1343">
        <f t="shared" si="101"/>
        <v>382.39130434782606</v>
      </c>
      <c r="Q1343" t="s">
        <v>8318</v>
      </c>
      <c r="R1343" t="s">
        <v>8320</v>
      </c>
      <c r="S1343" s="9">
        <f t="shared" si="102"/>
        <v>42612.374039351853</v>
      </c>
      <c r="T1343" s="9">
        <f t="shared" si="103"/>
        <v>42644.374039351853</v>
      </c>
      <c r="U1343">
        <f t="shared" si="104"/>
        <v>2016</v>
      </c>
    </row>
    <row r="1344" spans="1:21"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00"/>
        <v>2E-3</v>
      </c>
      <c r="P1344">
        <f t="shared" si="101"/>
        <v>100</v>
      </c>
      <c r="Q1344" t="s">
        <v>8318</v>
      </c>
      <c r="R1344" t="s">
        <v>8320</v>
      </c>
      <c r="S1344" s="9">
        <f t="shared" si="102"/>
        <v>42172.566423611104</v>
      </c>
      <c r="T1344" s="9">
        <f t="shared" si="103"/>
        <v>42202.566423611104</v>
      </c>
      <c r="U1344">
        <f t="shared" si="104"/>
        <v>2015</v>
      </c>
    </row>
    <row r="1345" spans="1:21"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00"/>
        <v>1.02298</v>
      </c>
      <c r="P1345">
        <f t="shared" si="101"/>
        <v>158.35603715170279</v>
      </c>
      <c r="Q1345" t="s">
        <v>8318</v>
      </c>
      <c r="R1345" t="s">
        <v>8320</v>
      </c>
      <c r="S1345" s="9">
        <f t="shared" si="102"/>
        <v>42542.276423611111</v>
      </c>
      <c r="T1345" s="9">
        <f t="shared" si="103"/>
        <v>42600.915972222225</v>
      </c>
      <c r="U1345">
        <f t="shared" si="104"/>
        <v>2016</v>
      </c>
    </row>
    <row r="1346" spans="1:21"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si="100"/>
        <v>3.7773333333333334</v>
      </c>
      <c r="P1346">
        <f t="shared" si="101"/>
        <v>40.762589928057551</v>
      </c>
      <c r="Q1346" t="s">
        <v>8321</v>
      </c>
      <c r="R1346" t="s">
        <v>8322</v>
      </c>
      <c r="S1346" s="9">
        <f t="shared" si="102"/>
        <v>42522.539803240739</v>
      </c>
      <c r="T1346" s="9">
        <f t="shared" si="103"/>
        <v>42551.539803240739</v>
      </c>
      <c r="U1346">
        <f t="shared" si="104"/>
        <v>2016</v>
      </c>
    </row>
    <row r="1347" spans="1:21"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ref="O1347:O1410" si="105">E1347/D1347</f>
        <v>1.25</v>
      </c>
      <c r="P1347">
        <f t="shared" ref="P1347:P1410" si="106">E1347/L1347</f>
        <v>53.571428571428569</v>
      </c>
      <c r="Q1347" t="s">
        <v>8321</v>
      </c>
      <c r="R1347" t="s">
        <v>8322</v>
      </c>
      <c r="S1347" s="9">
        <f t="shared" ref="S1347:S1410" si="107">((J1347/60)/60)/24+DATE(1970,1,1)+(-6/24)</f>
        <v>41799.564340277779</v>
      </c>
      <c r="T1347" s="9">
        <f t="shared" ref="T1347:T1410" si="108">((I1347/60)/60)/24+DATE(1970,1,1)+(-6/24)</f>
        <v>41834.564340277779</v>
      </c>
      <c r="U1347">
        <f t="shared" ref="U1347:U1410" si="109">YEAR(S1347)</f>
        <v>2014</v>
      </c>
    </row>
    <row r="1348" spans="1:21"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05"/>
        <v>1.473265306122449</v>
      </c>
      <c r="P1348">
        <f t="shared" si="106"/>
        <v>48.449664429530202</v>
      </c>
      <c r="Q1348" t="s">
        <v>8321</v>
      </c>
      <c r="R1348" t="s">
        <v>8322</v>
      </c>
      <c r="S1348" s="9">
        <f t="shared" si="107"/>
        <v>41421.825821759259</v>
      </c>
      <c r="T1348" s="9">
        <f t="shared" si="108"/>
        <v>41451.825821759259</v>
      </c>
      <c r="U1348">
        <f t="shared" si="109"/>
        <v>2013</v>
      </c>
    </row>
    <row r="1349" spans="1:21"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05"/>
        <v>1.022</v>
      </c>
      <c r="P1349">
        <f t="shared" si="106"/>
        <v>82.41935483870968</v>
      </c>
      <c r="Q1349" t="s">
        <v>8321</v>
      </c>
      <c r="R1349" t="s">
        <v>8322</v>
      </c>
      <c r="S1349" s="9">
        <f t="shared" si="107"/>
        <v>42040.388020833328</v>
      </c>
      <c r="T1349" s="9">
        <f t="shared" si="108"/>
        <v>42070.388020833328</v>
      </c>
      <c r="U1349">
        <f t="shared" si="109"/>
        <v>2015</v>
      </c>
    </row>
    <row r="1350" spans="1:21"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05"/>
        <v>1.018723404255319</v>
      </c>
      <c r="P1350">
        <f t="shared" si="106"/>
        <v>230.19230769230768</v>
      </c>
      <c r="Q1350" t="s">
        <v>8321</v>
      </c>
      <c r="R1350" t="s">
        <v>8322</v>
      </c>
      <c r="S1350" s="9">
        <f t="shared" si="107"/>
        <v>41963.256168981476</v>
      </c>
      <c r="T1350" s="9">
        <f t="shared" si="108"/>
        <v>41991.256168981476</v>
      </c>
      <c r="U1350">
        <f t="shared" si="109"/>
        <v>2014</v>
      </c>
    </row>
    <row r="1351" spans="1:21"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05"/>
        <v>2.0419999999999998</v>
      </c>
      <c r="P1351">
        <f t="shared" si="106"/>
        <v>59.360465116279073</v>
      </c>
      <c r="Q1351" t="s">
        <v>8321</v>
      </c>
      <c r="R1351" t="s">
        <v>8322</v>
      </c>
      <c r="S1351" s="9">
        <f t="shared" si="107"/>
        <v>42317.08258101852</v>
      </c>
      <c r="T1351" s="9">
        <f t="shared" si="108"/>
        <v>42354.040972222225</v>
      </c>
      <c r="U1351">
        <f t="shared" si="109"/>
        <v>2015</v>
      </c>
    </row>
    <row r="1352" spans="1:21"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05"/>
        <v>1.0405</v>
      </c>
      <c r="P1352">
        <f t="shared" si="106"/>
        <v>66.698717948717942</v>
      </c>
      <c r="Q1352" t="s">
        <v>8321</v>
      </c>
      <c r="R1352" t="s">
        <v>8322</v>
      </c>
      <c r="S1352" s="9">
        <f t="shared" si="107"/>
        <v>42333.763124999998</v>
      </c>
      <c r="T1352" s="9">
        <f t="shared" si="108"/>
        <v>42363.763124999998</v>
      </c>
      <c r="U1352">
        <f t="shared" si="109"/>
        <v>2015</v>
      </c>
    </row>
    <row r="1353" spans="1:21"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05"/>
        <v>1.0126500000000001</v>
      </c>
      <c r="P1353">
        <f t="shared" si="106"/>
        <v>168.77500000000001</v>
      </c>
      <c r="Q1353" t="s">
        <v>8321</v>
      </c>
      <c r="R1353" t="s">
        <v>8322</v>
      </c>
      <c r="S1353" s="9">
        <f t="shared" si="107"/>
        <v>42382.49009259259</v>
      </c>
      <c r="T1353" s="9">
        <f t="shared" si="108"/>
        <v>42412.49009259259</v>
      </c>
      <c r="U1353">
        <f t="shared" si="109"/>
        <v>2016</v>
      </c>
    </row>
    <row r="1354" spans="1:21"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05"/>
        <v>1.3613999999999999</v>
      </c>
      <c r="P1354">
        <f t="shared" si="106"/>
        <v>59.973568281938327</v>
      </c>
      <c r="Q1354" t="s">
        <v>8321</v>
      </c>
      <c r="R1354" t="s">
        <v>8322</v>
      </c>
      <c r="S1354" s="9">
        <f t="shared" si="107"/>
        <v>42200.328310185185</v>
      </c>
      <c r="T1354" s="9">
        <f t="shared" si="108"/>
        <v>42251.915972222225</v>
      </c>
      <c r="U1354">
        <f t="shared" si="109"/>
        <v>2015</v>
      </c>
    </row>
    <row r="1355" spans="1:21"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05"/>
        <v>1.3360000000000001</v>
      </c>
      <c r="P1355">
        <f t="shared" si="106"/>
        <v>31.80952380952381</v>
      </c>
      <c r="Q1355" t="s">
        <v>8321</v>
      </c>
      <c r="R1355" t="s">
        <v>8322</v>
      </c>
      <c r="S1355" s="9">
        <f t="shared" si="107"/>
        <v>41308.86791666667</v>
      </c>
      <c r="T1355" s="9">
        <f t="shared" si="108"/>
        <v>41343.75</v>
      </c>
      <c r="U1355">
        <f t="shared" si="109"/>
        <v>2013</v>
      </c>
    </row>
    <row r="1356" spans="1:21"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05"/>
        <v>1.3025</v>
      </c>
      <c r="P1356">
        <f t="shared" si="106"/>
        <v>24.421875</v>
      </c>
      <c r="Q1356" t="s">
        <v>8321</v>
      </c>
      <c r="R1356" t="s">
        <v>8322</v>
      </c>
      <c r="S1356" s="9">
        <f t="shared" si="107"/>
        <v>42502.557627314818</v>
      </c>
      <c r="T1356" s="9">
        <f t="shared" si="108"/>
        <v>42532.557627314818</v>
      </c>
      <c r="U1356">
        <f t="shared" si="109"/>
        <v>2016</v>
      </c>
    </row>
    <row r="1357" spans="1:21"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05"/>
        <v>1.2267999999999999</v>
      </c>
      <c r="P1357">
        <f t="shared" si="106"/>
        <v>25.347107438016529</v>
      </c>
      <c r="Q1357" t="s">
        <v>8321</v>
      </c>
      <c r="R1357" t="s">
        <v>8322</v>
      </c>
      <c r="S1357" s="9">
        <f t="shared" si="107"/>
        <v>41213.004687499997</v>
      </c>
      <c r="T1357" s="9">
        <f t="shared" si="108"/>
        <v>41243.166666666664</v>
      </c>
      <c r="U1357">
        <f t="shared" si="109"/>
        <v>2012</v>
      </c>
    </row>
    <row r="1358" spans="1:21"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05"/>
        <v>1.8281058823529412</v>
      </c>
      <c r="P1358">
        <f t="shared" si="106"/>
        <v>71.443218390804603</v>
      </c>
      <c r="Q1358" t="s">
        <v>8321</v>
      </c>
      <c r="R1358" t="s">
        <v>8322</v>
      </c>
      <c r="S1358" s="9">
        <f t="shared" si="107"/>
        <v>41429.788888888892</v>
      </c>
      <c r="T1358" s="9">
        <f t="shared" si="108"/>
        <v>41459.788888888892</v>
      </c>
      <c r="U1358">
        <f t="shared" si="109"/>
        <v>2013</v>
      </c>
    </row>
    <row r="1359" spans="1:21"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05"/>
        <v>1.2529999999999999</v>
      </c>
      <c r="P1359">
        <f t="shared" si="106"/>
        <v>38.553846153846152</v>
      </c>
      <c r="Q1359" t="s">
        <v>8321</v>
      </c>
      <c r="R1359" t="s">
        <v>8322</v>
      </c>
      <c r="S1359" s="9">
        <f t="shared" si="107"/>
        <v>41304.712233796294</v>
      </c>
      <c r="T1359" s="9">
        <f t="shared" si="108"/>
        <v>41333.999305555553</v>
      </c>
      <c r="U1359">
        <f t="shared" si="109"/>
        <v>2013</v>
      </c>
    </row>
    <row r="1360" spans="1:21"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05"/>
        <v>1.1166666666666667</v>
      </c>
      <c r="P1360">
        <f t="shared" si="106"/>
        <v>68.367346938775512</v>
      </c>
      <c r="Q1360" t="s">
        <v>8321</v>
      </c>
      <c r="R1360" t="s">
        <v>8322</v>
      </c>
      <c r="S1360" s="9">
        <f t="shared" si="107"/>
        <v>40689.320868055554</v>
      </c>
      <c r="T1360" s="9">
        <f t="shared" si="108"/>
        <v>40719.320868055554</v>
      </c>
      <c r="U1360">
        <f t="shared" si="109"/>
        <v>2011</v>
      </c>
    </row>
    <row r="1361" spans="1:21"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05"/>
        <v>1.1575757575757575</v>
      </c>
      <c r="P1361">
        <f t="shared" si="106"/>
        <v>40.210526315789473</v>
      </c>
      <c r="Q1361" t="s">
        <v>8321</v>
      </c>
      <c r="R1361" t="s">
        <v>8322</v>
      </c>
      <c r="S1361" s="9">
        <f t="shared" si="107"/>
        <v>40668.564699074072</v>
      </c>
      <c r="T1361" s="9">
        <f t="shared" si="108"/>
        <v>40730.564699074072</v>
      </c>
      <c r="U1361">
        <f t="shared" si="109"/>
        <v>2011</v>
      </c>
    </row>
    <row r="1362" spans="1:21"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05"/>
        <v>1.732</v>
      </c>
      <c r="P1362">
        <f t="shared" si="106"/>
        <v>32.074074074074076</v>
      </c>
      <c r="Q1362" t="s">
        <v>8321</v>
      </c>
      <c r="R1362" t="s">
        <v>8322</v>
      </c>
      <c r="S1362" s="9">
        <f t="shared" si="107"/>
        <v>41095.650694444441</v>
      </c>
      <c r="T1362" s="9">
        <f t="shared" si="108"/>
        <v>41123.650694444441</v>
      </c>
      <c r="U1362">
        <f t="shared" si="109"/>
        <v>2012</v>
      </c>
    </row>
    <row r="1363" spans="1:21"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05"/>
        <v>1.2598333333333334</v>
      </c>
      <c r="P1363">
        <f t="shared" si="106"/>
        <v>28.632575757575758</v>
      </c>
      <c r="Q1363" t="s">
        <v>8321</v>
      </c>
      <c r="R1363" t="s">
        <v>8322</v>
      </c>
      <c r="S1363" s="9">
        <f t="shared" si="107"/>
        <v>41781.467268518521</v>
      </c>
      <c r="T1363" s="9">
        <f t="shared" si="108"/>
        <v>41811.467268518521</v>
      </c>
      <c r="U1363">
        <f t="shared" si="109"/>
        <v>2014</v>
      </c>
    </row>
    <row r="1364" spans="1:21"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05"/>
        <v>1.091</v>
      </c>
      <c r="P1364">
        <f t="shared" si="106"/>
        <v>43.64</v>
      </c>
      <c r="Q1364" t="s">
        <v>8321</v>
      </c>
      <c r="R1364" t="s">
        <v>8322</v>
      </c>
      <c r="S1364" s="9">
        <f t="shared" si="107"/>
        <v>41464.684386574074</v>
      </c>
      <c r="T1364" s="9">
        <f t="shared" si="108"/>
        <v>41524.684386574074</v>
      </c>
      <c r="U1364">
        <f t="shared" si="109"/>
        <v>2013</v>
      </c>
    </row>
    <row r="1365" spans="1:21"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05"/>
        <v>1</v>
      </c>
      <c r="P1365">
        <f t="shared" si="106"/>
        <v>40</v>
      </c>
      <c r="Q1365" t="s">
        <v>8321</v>
      </c>
      <c r="R1365" t="s">
        <v>8322</v>
      </c>
      <c r="S1365" s="9">
        <f t="shared" si="107"/>
        <v>42396.5940625</v>
      </c>
      <c r="T1365" s="9">
        <f t="shared" si="108"/>
        <v>42415.082638888889</v>
      </c>
      <c r="U1365">
        <f t="shared" si="109"/>
        <v>2016</v>
      </c>
    </row>
    <row r="1366" spans="1:21"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05"/>
        <v>1.1864285714285714</v>
      </c>
      <c r="P1366">
        <f t="shared" si="106"/>
        <v>346.04166666666669</v>
      </c>
      <c r="Q1366" t="s">
        <v>8324</v>
      </c>
      <c r="R1366" t="s">
        <v>8325</v>
      </c>
      <c r="S1366" s="9">
        <f t="shared" si="107"/>
        <v>41951.445671296293</v>
      </c>
      <c r="T1366" s="9">
        <f t="shared" si="108"/>
        <v>42011.4456712963</v>
      </c>
      <c r="U1366">
        <f t="shared" si="109"/>
        <v>2014</v>
      </c>
    </row>
    <row r="1367" spans="1:21"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05"/>
        <v>1.0026666666666666</v>
      </c>
      <c r="P1367">
        <f t="shared" si="106"/>
        <v>81.739130434782609</v>
      </c>
      <c r="Q1367" t="s">
        <v>8324</v>
      </c>
      <c r="R1367" t="s">
        <v>8325</v>
      </c>
      <c r="S1367" s="9">
        <f t="shared" si="107"/>
        <v>42049.483240740738</v>
      </c>
      <c r="T1367" s="9">
        <f t="shared" si="108"/>
        <v>42079.441574074073</v>
      </c>
      <c r="U1367">
        <f t="shared" si="109"/>
        <v>2015</v>
      </c>
    </row>
    <row r="1368" spans="1:2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05"/>
        <v>1.2648920000000001</v>
      </c>
      <c r="P1368">
        <f t="shared" si="106"/>
        <v>64.535306122448986</v>
      </c>
      <c r="Q1368" t="s">
        <v>8324</v>
      </c>
      <c r="R1368" t="s">
        <v>8325</v>
      </c>
      <c r="S1368" s="9">
        <f t="shared" si="107"/>
        <v>41924.746099537035</v>
      </c>
      <c r="T1368" s="9">
        <f t="shared" si="108"/>
        <v>41969.787766203706</v>
      </c>
      <c r="U1368">
        <f t="shared" si="109"/>
        <v>2014</v>
      </c>
    </row>
    <row r="1369" spans="1:21"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05"/>
        <v>1.1426000000000001</v>
      </c>
      <c r="P1369">
        <f t="shared" si="106"/>
        <v>63.477777777777774</v>
      </c>
      <c r="Q1369" t="s">
        <v>8324</v>
      </c>
      <c r="R1369" t="s">
        <v>8325</v>
      </c>
      <c r="S1369" s="9">
        <f t="shared" si="107"/>
        <v>42291.752893518518</v>
      </c>
      <c r="T1369" s="9">
        <f t="shared" si="108"/>
        <v>42321.794560185182</v>
      </c>
      <c r="U1369">
        <f t="shared" si="109"/>
        <v>2015</v>
      </c>
    </row>
    <row r="1370" spans="1:21"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05"/>
        <v>1.107</v>
      </c>
      <c r="P1370">
        <f t="shared" si="106"/>
        <v>63.620689655172413</v>
      </c>
      <c r="Q1370" t="s">
        <v>8324</v>
      </c>
      <c r="R1370" t="s">
        <v>8325</v>
      </c>
      <c r="S1370" s="9">
        <f t="shared" si="107"/>
        <v>42145.940902777773</v>
      </c>
      <c r="T1370" s="9">
        <f t="shared" si="108"/>
        <v>42169.940902777773</v>
      </c>
      <c r="U1370">
        <f t="shared" si="109"/>
        <v>2015</v>
      </c>
    </row>
    <row r="1371" spans="1:21"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05"/>
        <v>1.0534805315203954</v>
      </c>
      <c r="P1371">
        <f t="shared" si="106"/>
        <v>83.967068965517228</v>
      </c>
      <c r="Q1371" t="s">
        <v>8324</v>
      </c>
      <c r="R1371" t="s">
        <v>8325</v>
      </c>
      <c r="S1371" s="9">
        <f t="shared" si="107"/>
        <v>41710.344282407408</v>
      </c>
      <c r="T1371" s="9">
        <f t="shared" si="108"/>
        <v>41740.344282407408</v>
      </c>
      <c r="U1371">
        <f t="shared" si="109"/>
        <v>2014</v>
      </c>
    </row>
    <row r="1372" spans="1:21"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05"/>
        <v>1.0366666666666666</v>
      </c>
      <c r="P1372">
        <f t="shared" si="106"/>
        <v>77.75</v>
      </c>
      <c r="Q1372" t="s">
        <v>8324</v>
      </c>
      <c r="R1372" t="s">
        <v>8325</v>
      </c>
      <c r="S1372" s="9">
        <f t="shared" si="107"/>
        <v>41547.75335648148</v>
      </c>
      <c r="T1372" s="9">
        <f t="shared" si="108"/>
        <v>41562.75335648148</v>
      </c>
      <c r="U1372">
        <f t="shared" si="109"/>
        <v>2013</v>
      </c>
    </row>
    <row r="1373" spans="1:21"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05"/>
        <v>1.0708672667523933</v>
      </c>
      <c r="P1373">
        <f t="shared" si="106"/>
        <v>107.07142857142857</v>
      </c>
      <c r="Q1373" t="s">
        <v>8324</v>
      </c>
      <c r="R1373" t="s">
        <v>8325</v>
      </c>
      <c r="S1373" s="9">
        <f t="shared" si="107"/>
        <v>42101.508587962962</v>
      </c>
      <c r="T1373" s="9">
        <f t="shared" si="108"/>
        <v>42131.508587962962</v>
      </c>
      <c r="U1373">
        <f t="shared" si="109"/>
        <v>2015</v>
      </c>
    </row>
    <row r="1374" spans="1:21"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05"/>
        <v>1.24</v>
      </c>
      <c r="P1374">
        <f t="shared" si="106"/>
        <v>38.75</v>
      </c>
      <c r="Q1374" t="s">
        <v>8324</v>
      </c>
      <c r="R1374" t="s">
        <v>8325</v>
      </c>
      <c r="S1374" s="9">
        <f t="shared" si="107"/>
        <v>41072.489953703705</v>
      </c>
      <c r="T1374" s="9">
        <f t="shared" si="108"/>
        <v>41102.489953703705</v>
      </c>
      <c r="U1374">
        <f t="shared" si="109"/>
        <v>2012</v>
      </c>
    </row>
    <row r="1375" spans="1:21"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05"/>
        <v>1.0501</v>
      </c>
      <c r="P1375">
        <f t="shared" si="106"/>
        <v>201.94230769230768</v>
      </c>
      <c r="Q1375" t="s">
        <v>8324</v>
      </c>
      <c r="R1375" t="s">
        <v>8325</v>
      </c>
      <c r="S1375" s="9">
        <f t="shared" si="107"/>
        <v>42704.70177083333</v>
      </c>
      <c r="T1375" s="9">
        <f t="shared" si="108"/>
        <v>42734.70177083333</v>
      </c>
      <c r="U1375">
        <f t="shared" si="109"/>
        <v>2016</v>
      </c>
    </row>
    <row r="1376" spans="1:21"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05"/>
        <v>1.8946666666666667</v>
      </c>
      <c r="P1376">
        <f t="shared" si="106"/>
        <v>43.060606060606062</v>
      </c>
      <c r="Q1376" t="s">
        <v>8324</v>
      </c>
      <c r="R1376" t="s">
        <v>8325</v>
      </c>
      <c r="S1376" s="9">
        <f t="shared" si="107"/>
        <v>42423.911898148144</v>
      </c>
      <c r="T1376" s="9">
        <f t="shared" si="108"/>
        <v>42453.87023148148</v>
      </c>
      <c r="U1376">
        <f t="shared" si="109"/>
        <v>2016</v>
      </c>
    </row>
    <row r="1377" spans="1:21"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05"/>
        <v>1.7132499999999999</v>
      </c>
      <c r="P1377">
        <f t="shared" si="106"/>
        <v>62.871559633027523</v>
      </c>
      <c r="Q1377" t="s">
        <v>8324</v>
      </c>
      <c r="R1377" t="s">
        <v>8325</v>
      </c>
      <c r="S1377" s="9">
        <f t="shared" si="107"/>
        <v>42719.816192129627</v>
      </c>
      <c r="T1377" s="9">
        <f t="shared" si="108"/>
        <v>42749.816192129627</v>
      </c>
      <c r="U1377">
        <f t="shared" si="109"/>
        <v>2016</v>
      </c>
    </row>
    <row r="1378" spans="1:21"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05"/>
        <v>2.5248648648648651</v>
      </c>
      <c r="P1378">
        <f t="shared" si="106"/>
        <v>55.607142857142854</v>
      </c>
      <c r="Q1378" t="s">
        <v>8324</v>
      </c>
      <c r="R1378" t="s">
        <v>8325</v>
      </c>
      <c r="S1378" s="9">
        <f t="shared" si="107"/>
        <v>42677.419050925921</v>
      </c>
      <c r="T1378" s="9">
        <f t="shared" si="108"/>
        <v>42707.460717592592</v>
      </c>
      <c r="U1378">
        <f t="shared" si="109"/>
        <v>2016</v>
      </c>
    </row>
    <row r="1379" spans="1:21"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05"/>
        <v>1.1615384615384616</v>
      </c>
      <c r="P1379">
        <f t="shared" si="106"/>
        <v>48.70967741935484</v>
      </c>
      <c r="Q1379" t="s">
        <v>8324</v>
      </c>
      <c r="R1379" t="s">
        <v>8325</v>
      </c>
      <c r="S1379" s="9">
        <f t="shared" si="107"/>
        <v>42746.969560185185</v>
      </c>
      <c r="T1379" s="9">
        <f t="shared" si="108"/>
        <v>42768.924305555556</v>
      </c>
      <c r="U1379">
        <f t="shared" si="109"/>
        <v>2017</v>
      </c>
    </row>
    <row r="1380" spans="1:2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05"/>
        <v>2.0335000000000001</v>
      </c>
      <c r="P1380">
        <f t="shared" si="106"/>
        <v>30.578947368421051</v>
      </c>
      <c r="Q1380" t="s">
        <v>8324</v>
      </c>
      <c r="R1380" t="s">
        <v>8325</v>
      </c>
      <c r="S1380" s="9">
        <f t="shared" si="107"/>
        <v>42568.509374999994</v>
      </c>
      <c r="T1380" s="9">
        <f t="shared" si="108"/>
        <v>42583.509374999994</v>
      </c>
      <c r="U1380">
        <f t="shared" si="109"/>
        <v>2016</v>
      </c>
    </row>
    <row r="1381" spans="1:21"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05"/>
        <v>1.1160000000000001</v>
      </c>
      <c r="P1381">
        <f t="shared" si="106"/>
        <v>73.907284768211923</v>
      </c>
      <c r="Q1381" t="s">
        <v>8324</v>
      </c>
      <c r="R1381" t="s">
        <v>8325</v>
      </c>
      <c r="S1381" s="9">
        <f t="shared" si="107"/>
        <v>42130.241620370376</v>
      </c>
      <c r="T1381" s="9">
        <f t="shared" si="108"/>
        <v>42160.241620370376</v>
      </c>
      <c r="U1381">
        <f t="shared" si="109"/>
        <v>2015</v>
      </c>
    </row>
    <row r="1382" spans="1:21"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05"/>
        <v>4.24</v>
      </c>
      <c r="P1382">
        <f t="shared" si="106"/>
        <v>21.2</v>
      </c>
      <c r="Q1382" t="s">
        <v>8324</v>
      </c>
      <c r="R1382" t="s">
        <v>8325</v>
      </c>
      <c r="S1382" s="9">
        <f t="shared" si="107"/>
        <v>42141.512800925921</v>
      </c>
      <c r="T1382" s="9">
        <f t="shared" si="108"/>
        <v>42163.833333333328</v>
      </c>
      <c r="U1382">
        <f t="shared" si="109"/>
        <v>2015</v>
      </c>
    </row>
    <row r="1383" spans="1:21"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05"/>
        <v>1.071</v>
      </c>
      <c r="P1383">
        <f t="shared" si="106"/>
        <v>73.356164383561648</v>
      </c>
      <c r="Q1383" t="s">
        <v>8324</v>
      </c>
      <c r="R1383" t="s">
        <v>8325</v>
      </c>
      <c r="S1383" s="9">
        <f t="shared" si="107"/>
        <v>42702.964409722219</v>
      </c>
      <c r="T1383" s="9">
        <f t="shared" si="108"/>
        <v>42732.964409722219</v>
      </c>
      <c r="U1383">
        <f t="shared" si="109"/>
        <v>2016</v>
      </c>
    </row>
    <row r="1384" spans="1:21"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05"/>
        <v>1.043625</v>
      </c>
      <c r="P1384">
        <f t="shared" si="106"/>
        <v>56.412162162162161</v>
      </c>
      <c r="Q1384" t="s">
        <v>8324</v>
      </c>
      <c r="R1384" t="s">
        <v>8325</v>
      </c>
      <c r="S1384" s="9">
        <f t="shared" si="107"/>
        <v>41370.550185185188</v>
      </c>
      <c r="T1384" s="9">
        <f t="shared" si="108"/>
        <v>41400.550185185188</v>
      </c>
      <c r="U1384">
        <f t="shared" si="109"/>
        <v>2013</v>
      </c>
    </row>
    <row r="1385" spans="1:21"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05"/>
        <v>2.124090909090909</v>
      </c>
      <c r="P1385">
        <f t="shared" si="106"/>
        <v>50.247311827956992</v>
      </c>
      <c r="Q1385" t="s">
        <v>8324</v>
      </c>
      <c r="R1385" t="s">
        <v>8325</v>
      </c>
      <c r="S1385" s="9">
        <f t="shared" si="107"/>
        <v>42706.824976851851</v>
      </c>
      <c r="T1385" s="9">
        <f t="shared" si="108"/>
        <v>42726.824976851851</v>
      </c>
      <c r="U1385">
        <f t="shared" si="109"/>
        <v>2016</v>
      </c>
    </row>
    <row r="1386" spans="1:21"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05"/>
        <v>1.2408571428571429</v>
      </c>
      <c r="P1386">
        <f t="shared" si="106"/>
        <v>68.936507936507937</v>
      </c>
      <c r="Q1386" t="s">
        <v>8324</v>
      </c>
      <c r="R1386" t="s">
        <v>8325</v>
      </c>
      <c r="S1386" s="9">
        <f t="shared" si="107"/>
        <v>42160.485208333332</v>
      </c>
      <c r="T1386" s="9">
        <f t="shared" si="108"/>
        <v>42190.485208333332</v>
      </c>
      <c r="U1386">
        <f t="shared" si="109"/>
        <v>2015</v>
      </c>
    </row>
    <row r="1387" spans="1:21"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05"/>
        <v>1.10406125</v>
      </c>
      <c r="P1387">
        <f t="shared" si="106"/>
        <v>65.914104477611943</v>
      </c>
      <c r="Q1387" t="s">
        <v>8324</v>
      </c>
      <c r="R1387" t="s">
        <v>8325</v>
      </c>
      <c r="S1387" s="9">
        <f t="shared" si="107"/>
        <v>42433.438900462963</v>
      </c>
      <c r="T1387" s="9">
        <f t="shared" si="108"/>
        <v>42489.257638888885</v>
      </c>
      <c r="U1387">
        <f t="shared" si="109"/>
        <v>2016</v>
      </c>
    </row>
    <row r="1388" spans="1:21"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05"/>
        <v>2.1875</v>
      </c>
      <c r="P1388">
        <f t="shared" si="106"/>
        <v>62.5</v>
      </c>
      <c r="Q1388" t="s">
        <v>8324</v>
      </c>
      <c r="R1388" t="s">
        <v>8325</v>
      </c>
      <c r="S1388" s="9">
        <f t="shared" si="107"/>
        <v>42184.396863425922</v>
      </c>
      <c r="T1388" s="9">
        <f t="shared" si="108"/>
        <v>42214.396863425922</v>
      </c>
      <c r="U1388">
        <f t="shared" si="109"/>
        <v>2015</v>
      </c>
    </row>
    <row r="1389" spans="1:21"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05"/>
        <v>1.36625</v>
      </c>
      <c r="P1389">
        <f t="shared" si="106"/>
        <v>70.064102564102569</v>
      </c>
      <c r="Q1389" t="s">
        <v>8324</v>
      </c>
      <c r="R1389" t="s">
        <v>8325</v>
      </c>
      <c r="S1389" s="9">
        <f t="shared" si="107"/>
        <v>42126.67123842593</v>
      </c>
      <c r="T1389" s="9">
        <f t="shared" si="108"/>
        <v>42157.9375</v>
      </c>
      <c r="U1389">
        <f t="shared" si="109"/>
        <v>2015</v>
      </c>
    </row>
    <row r="1390" spans="1:21"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05"/>
        <v>1.348074</v>
      </c>
      <c r="P1390">
        <f t="shared" si="106"/>
        <v>60.181874999999998</v>
      </c>
      <c r="Q1390" t="s">
        <v>8324</v>
      </c>
      <c r="R1390" t="s">
        <v>8325</v>
      </c>
      <c r="S1390" s="9">
        <f t="shared" si="107"/>
        <v>42634.364780092597</v>
      </c>
      <c r="T1390" s="9">
        <f t="shared" si="108"/>
        <v>42660.426388888889</v>
      </c>
      <c r="U1390">
        <f t="shared" si="109"/>
        <v>2016</v>
      </c>
    </row>
    <row r="1391" spans="1:21"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05"/>
        <v>1.454</v>
      </c>
      <c r="P1391">
        <f t="shared" si="106"/>
        <v>21.382352941176471</v>
      </c>
      <c r="Q1391" t="s">
        <v>8324</v>
      </c>
      <c r="R1391" t="s">
        <v>8325</v>
      </c>
      <c r="S1391" s="9">
        <f t="shared" si="107"/>
        <v>42565.230983796297</v>
      </c>
      <c r="T1391" s="9">
        <f t="shared" si="108"/>
        <v>42595.230983796297</v>
      </c>
      <c r="U1391">
        <f t="shared" si="109"/>
        <v>2016</v>
      </c>
    </row>
    <row r="1392" spans="1:21"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05"/>
        <v>1.0910714285714285</v>
      </c>
      <c r="P1392">
        <f t="shared" si="106"/>
        <v>160.78947368421052</v>
      </c>
      <c r="Q1392" t="s">
        <v>8324</v>
      </c>
      <c r="R1392" t="s">
        <v>8325</v>
      </c>
      <c r="S1392" s="9">
        <f t="shared" si="107"/>
        <v>42087.553310185183</v>
      </c>
      <c r="T1392" s="9">
        <f t="shared" si="108"/>
        <v>42121.466666666667</v>
      </c>
      <c r="U1392">
        <f t="shared" si="109"/>
        <v>2015</v>
      </c>
    </row>
    <row r="1393" spans="1:21"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05"/>
        <v>1.1020000000000001</v>
      </c>
      <c r="P1393">
        <f t="shared" si="106"/>
        <v>42.384615384615387</v>
      </c>
      <c r="Q1393" t="s">
        <v>8324</v>
      </c>
      <c r="R1393" t="s">
        <v>8325</v>
      </c>
      <c r="S1393" s="9">
        <f t="shared" si="107"/>
        <v>42193.400671296295</v>
      </c>
      <c r="T1393" s="9">
        <f t="shared" si="108"/>
        <v>42237.957638888889</v>
      </c>
      <c r="U1393">
        <f t="shared" si="109"/>
        <v>2015</v>
      </c>
    </row>
    <row r="1394" spans="1:21"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05"/>
        <v>1.1364000000000001</v>
      </c>
      <c r="P1394">
        <f t="shared" si="106"/>
        <v>27.317307692307693</v>
      </c>
      <c r="Q1394" t="s">
        <v>8324</v>
      </c>
      <c r="R1394" t="s">
        <v>8325</v>
      </c>
      <c r="S1394" s="9">
        <f t="shared" si="107"/>
        <v>42400.904930555553</v>
      </c>
      <c r="T1394" s="9">
        <f t="shared" si="108"/>
        <v>42431.904930555553</v>
      </c>
      <c r="U1394">
        <f t="shared" si="109"/>
        <v>2016</v>
      </c>
    </row>
    <row r="1395" spans="1:21"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05"/>
        <v>1.0235000000000001</v>
      </c>
      <c r="P1395">
        <f t="shared" si="106"/>
        <v>196.82692307692307</v>
      </c>
      <c r="Q1395" t="s">
        <v>8324</v>
      </c>
      <c r="R1395" t="s">
        <v>8325</v>
      </c>
      <c r="S1395" s="9">
        <f t="shared" si="107"/>
        <v>42553.431979166664</v>
      </c>
      <c r="T1395" s="9">
        <f t="shared" si="108"/>
        <v>42583.431979166664</v>
      </c>
      <c r="U1395">
        <f t="shared" si="109"/>
        <v>2016</v>
      </c>
    </row>
    <row r="1396" spans="1:21"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05"/>
        <v>1.2213333333333334</v>
      </c>
      <c r="P1396">
        <f t="shared" si="106"/>
        <v>53.882352941176471</v>
      </c>
      <c r="Q1396" t="s">
        <v>8324</v>
      </c>
      <c r="R1396" t="s">
        <v>8325</v>
      </c>
      <c r="S1396" s="9">
        <f t="shared" si="107"/>
        <v>42751.894976851851</v>
      </c>
      <c r="T1396" s="9">
        <f t="shared" si="108"/>
        <v>42794.875</v>
      </c>
      <c r="U1396">
        <f t="shared" si="109"/>
        <v>2017</v>
      </c>
    </row>
    <row r="1397" spans="1:21"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05"/>
        <v>1.1188571428571428</v>
      </c>
      <c r="P1397">
        <f t="shared" si="106"/>
        <v>47.756097560975611</v>
      </c>
      <c r="Q1397" t="s">
        <v>8324</v>
      </c>
      <c r="R1397" t="s">
        <v>8325</v>
      </c>
      <c r="S1397" s="9">
        <f t="shared" si="107"/>
        <v>42719.65834490741</v>
      </c>
      <c r="T1397" s="9">
        <f t="shared" si="108"/>
        <v>42749.65834490741</v>
      </c>
      <c r="U1397">
        <f t="shared" si="109"/>
        <v>2016</v>
      </c>
    </row>
    <row r="1398" spans="1:21"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05"/>
        <v>1.073</v>
      </c>
      <c r="P1398">
        <f t="shared" si="106"/>
        <v>88.191780821917803</v>
      </c>
      <c r="Q1398" t="s">
        <v>8324</v>
      </c>
      <c r="R1398" t="s">
        <v>8325</v>
      </c>
      <c r="S1398" s="9">
        <f t="shared" si="107"/>
        <v>42018.74863425926</v>
      </c>
      <c r="T1398" s="9">
        <f t="shared" si="108"/>
        <v>42048.74863425926</v>
      </c>
      <c r="U1398">
        <f t="shared" si="109"/>
        <v>2015</v>
      </c>
    </row>
    <row r="1399" spans="1:21"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05"/>
        <v>1.1385000000000001</v>
      </c>
      <c r="P1399">
        <f t="shared" si="106"/>
        <v>72.056962025316452</v>
      </c>
      <c r="Q1399" t="s">
        <v>8324</v>
      </c>
      <c r="R1399" t="s">
        <v>8325</v>
      </c>
      <c r="S1399" s="9">
        <f t="shared" si="107"/>
        <v>42640.667939814812</v>
      </c>
      <c r="T1399" s="9">
        <f t="shared" si="108"/>
        <v>42670.638194444444</v>
      </c>
      <c r="U1399">
        <f t="shared" si="109"/>
        <v>2016</v>
      </c>
    </row>
    <row r="1400" spans="1:21"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05"/>
        <v>1.0968181818181819</v>
      </c>
      <c r="P1400">
        <f t="shared" si="106"/>
        <v>74.246153846153845</v>
      </c>
      <c r="Q1400" t="s">
        <v>8324</v>
      </c>
      <c r="R1400" t="s">
        <v>8325</v>
      </c>
      <c r="S1400" s="9">
        <f t="shared" si="107"/>
        <v>42526.624236111107</v>
      </c>
      <c r="T1400" s="9">
        <f t="shared" si="108"/>
        <v>42556.624236111107</v>
      </c>
      <c r="U1400">
        <f t="shared" si="109"/>
        <v>2016</v>
      </c>
    </row>
    <row r="1401" spans="1:21"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05"/>
        <v>1.2614444444444444</v>
      </c>
      <c r="P1401">
        <f t="shared" si="106"/>
        <v>61.701086956521742</v>
      </c>
      <c r="Q1401" t="s">
        <v>8324</v>
      </c>
      <c r="R1401" t="s">
        <v>8325</v>
      </c>
      <c r="S1401" s="9">
        <f t="shared" si="107"/>
        <v>41888.754317129627</v>
      </c>
      <c r="T1401" s="9">
        <f t="shared" si="108"/>
        <v>41918.754317129627</v>
      </c>
      <c r="U1401">
        <f t="shared" si="109"/>
        <v>2014</v>
      </c>
    </row>
    <row r="1402" spans="1:21"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05"/>
        <v>1.6742857142857144</v>
      </c>
      <c r="P1402">
        <f t="shared" si="106"/>
        <v>17.235294117647058</v>
      </c>
      <c r="Q1402" t="s">
        <v>8324</v>
      </c>
      <c r="R1402" t="s">
        <v>8325</v>
      </c>
      <c r="S1402" s="9">
        <f t="shared" si="107"/>
        <v>42498.091122685189</v>
      </c>
      <c r="T1402" s="9">
        <f t="shared" si="108"/>
        <v>42532.979166666672</v>
      </c>
      <c r="U1402">
        <f t="shared" si="109"/>
        <v>2016</v>
      </c>
    </row>
    <row r="1403" spans="1:21"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05"/>
        <v>4.9652000000000003</v>
      </c>
      <c r="P1403">
        <f t="shared" si="106"/>
        <v>51.720833333333331</v>
      </c>
      <c r="Q1403" t="s">
        <v>8324</v>
      </c>
      <c r="R1403" t="s">
        <v>8325</v>
      </c>
      <c r="S1403" s="9">
        <f t="shared" si="107"/>
        <v>41399.74622685185</v>
      </c>
      <c r="T1403" s="9">
        <f t="shared" si="108"/>
        <v>41420.74622685185</v>
      </c>
      <c r="U1403">
        <f t="shared" si="109"/>
        <v>2013</v>
      </c>
    </row>
    <row r="1404" spans="1:21"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05"/>
        <v>1.0915999999999999</v>
      </c>
      <c r="P1404">
        <f t="shared" si="106"/>
        <v>24.150442477876105</v>
      </c>
      <c r="Q1404" t="s">
        <v>8324</v>
      </c>
      <c r="R1404" t="s">
        <v>8325</v>
      </c>
      <c r="S1404" s="9">
        <f t="shared" si="107"/>
        <v>42064.803368055553</v>
      </c>
      <c r="T1404" s="9">
        <f t="shared" si="108"/>
        <v>42124.761701388896</v>
      </c>
      <c r="U1404">
        <f t="shared" si="109"/>
        <v>2015</v>
      </c>
    </row>
    <row r="1405" spans="1:21"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05"/>
        <v>1.0257499999999999</v>
      </c>
      <c r="P1405">
        <f t="shared" si="106"/>
        <v>62.166666666666664</v>
      </c>
      <c r="Q1405" t="s">
        <v>8324</v>
      </c>
      <c r="R1405" t="s">
        <v>8325</v>
      </c>
      <c r="S1405" s="9">
        <f t="shared" si="107"/>
        <v>41450.812905092593</v>
      </c>
      <c r="T1405" s="9">
        <f t="shared" si="108"/>
        <v>41480.812905092593</v>
      </c>
      <c r="U1405">
        <f t="shared" si="109"/>
        <v>2013</v>
      </c>
    </row>
    <row r="1406" spans="1:21"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05"/>
        <v>1.6620689655172414E-2</v>
      </c>
      <c r="P1406">
        <f t="shared" si="106"/>
        <v>48.2</v>
      </c>
      <c r="Q1406" t="s">
        <v>8321</v>
      </c>
      <c r="R1406" t="s">
        <v>8340</v>
      </c>
      <c r="S1406" s="9">
        <f t="shared" si="107"/>
        <v>42032.260243055556</v>
      </c>
      <c r="T1406" s="9">
        <f t="shared" si="108"/>
        <v>42057.260243055556</v>
      </c>
      <c r="U1406">
        <f t="shared" si="109"/>
        <v>2015</v>
      </c>
    </row>
    <row r="1407" spans="1:21"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05"/>
        <v>4.1999999999999997E-3</v>
      </c>
      <c r="P1407">
        <f t="shared" si="106"/>
        <v>6.1764705882352944</v>
      </c>
      <c r="Q1407" t="s">
        <v>8321</v>
      </c>
      <c r="R1407" t="s">
        <v>8340</v>
      </c>
      <c r="S1407" s="9">
        <f t="shared" si="107"/>
        <v>41941.430567129632</v>
      </c>
      <c r="T1407" s="9">
        <f t="shared" si="108"/>
        <v>41971.472233796296</v>
      </c>
      <c r="U1407">
        <f t="shared" si="109"/>
        <v>2014</v>
      </c>
    </row>
    <row r="1408" spans="1:21"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05"/>
        <v>1.25E-3</v>
      </c>
      <c r="P1408">
        <f t="shared" si="106"/>
        <v>5</v>
      </c>
      <c r="Q1408" t="s">
        <v>8321</v>
      </c>
      <c r="R1408" t="s">
        <v>8340</v>
      </c>
      <c r="S1408" s="9">
        <f t="shared" si="107"/>
        <v>42297.182951388888</v>
      </c>
      <c r="T1408" s="9">
        <f t="shared" si="108"/>
        <v>42350.166666666672</v>
      </c>
      <c r="U1408">
        <f t="shared" si="109"/>
        <v>2015</v>
      </c>
    </row>
    <row r="1409" spans="1:21"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05"/>
        <v>5.0000000000000001E-3</v>
      </c>
      <c r="P1409">
        <f t="shared" si="106"/>
        <v>7.5</v>
      </c>
      <c r="Q1409" t="s">
        <v>8321</v>
      </c>
      <c r="R1409" t="s">
        <v>8340</v>
      </c>
      <c r="S1409" s="9">
        <f t="shared" si="107"/>
        <v>41838.286782407406</v>
      </c>
      <c r="T1409" s="9">
        <f t="shared" si="108"/>
        <v>41863.286782407406</v>
      </c>
      <c r="U1409">
        <f t="shared" si="109"/>
        <v>2014</v>
      </c>
    </row>
    <row r="1410" spans="1:21"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si="105"/>
        <v>7.1999999999999995E-2</v>
      </c>
      <c r="P1410">
        <f t="shared" si="106"/>
        <v>12</v>
      </c>
      <c r="Q1410" t="s">
        <v>8321</v>
      </c>
      <c r="R1410" t="s">
        <v>8340</v>
      </c>
      <c r="S1410" s="9">
        <f t="shared" si="107"/>
        <v>42291.622175925921</v>
      </c>
      <c r="T1410" s="9">
        <f t="shared" si="108"/>
        <v>42321.663842592592</v>
      </c>
      <c r="U1410">
        <f t="shared" si="109"/>
        <v>2015</v>
      </c>
    </row>
    <row r="1411" spans="1:21"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ref="O1411:O1474" si="110">E1411/D1411</f>
        <v>0</v>
      </c>
      <c r="P1411" t="e">
        <f t="shared" ref="P1411:P1474" si="111">E1411/L1411</f>
        <v>#DIV/0!</v>
      </c>
      <c r="Q1411" t="s">
        <v>8321</v>
      </c>
      <c r="R1411" t="s">
        <v>8340</v>
      </c>
      <c r="S1411" s="9">
        <f t="shared" ref="S1411:S1474" si="112">((J1411/60)/60)/24+DATE(1970,1,1)+(-6/24)</f>
        <v>41944.883506944447</v>
      </c>
      <c r="T1411" s="9">
        <f t="shared" ref="T1411:T1474" si="113">((I1411/60)/60)/24+DATE(1970,1,1)+(-6/24)</f>
        <v>42004.925173611111</v>
      </c>
      <c r="U1411">
        <f t="shared" ref="U1411:U1474" si="114">YEAR(S1411)</f>
        <v>2014</v>
      </c>
    </row>
    <row r="1412" spans="1:21"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10"/>
        <v>1.6666666666666666E-4</v>
      </c>
      <c r="P1412">
        <f t="shared" si="111"/>
        <v>1</v>
      </c>
      <c r="Q1412" t="s">
        <v>8321</v>
      </c>
      <c r="R1412" t="s">
        <v>8340</v>
      </c>
      <c r="S1412" s="9">
        <f t="shared" si="112"/>
        <v>42479.068518518514</v>
      </c>
      <c r="T1412" s="9">
        <f t="shared" si="113"/>
        <v>42524.068518518514</v>
      </c>
      <c r="U1412">
        <f t="shared" si="114"/>
        <v>2016</v>
      </c>
    </row>
    <row r="1413" spans="1:21"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10"/>
        <v>2.3333333333333335E-3</v>
      </c>
      <c r="P1413">
        <f t="shared" si="111"/>
        <v>2.3333333333333335</v>
      </c>
      <c r="Q1413" t="s">
        <v>8321</v>
      </c>
      <c r="R1413" t="s">
        <v>8340</v>
      </c>
      <c r="S1413" s="9">
        <f t="shared" si="112"/>
        <v>42012.809027777781</v>
      </c>
      <c r="T1413" s="9">
        <f t="shared" si="113"/>
        <v>42040.809027777781</v>
      </c>
      <c r="U1413">
        <f t="shared" si="114"/>
        <v>2015</v>
      </c>
    </row>
    <row r="1414" spans="1:21"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10"/>
        <v>4.5714285714285714E-2</v>
      </c>
      <c r="P1414">
        <f t="shared" si="111"/>
        <v>24.615384615384617</v>
      </c>
      <c r="Q1414" t="s">
        <v>8321</v>
      </c>
      <c r="R1414" t="s">
        <v>8340</v>
      </c>
      <c r="S1414" s="9">
        <f t="shared" si="112"/>
        <v>41946.813645833332</v>
      </c>
      <c r="T1414" s="9">
        <f t="shared" si="113"/>
        <v>41976.813645833332</v>
      </c>
      <c r="U1414">
        <f t="shared" si="114"/>
        <v>2014</v>
      </c>
    </row>
    <row r="1415" spans="1:21"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10"/>
        <v>0.05</v>
      </c>
      <c r="P1415">
        <f t="shared" si="111"/>
        <v>100</v>
      </c>
      <c r="Q1415" t="s">
        <v>8321</v>
      </c>
      <c r="R1415" t="s">
        <v>8340</v>
      </c>
      <c r="S1415" s="9">
        <f t="shared" si="112"/>
        <v>42360.187152777777</v>
      </c>
      <c r="T1415" s="9">
        <f t="shared" si="113"/>
        <v>42420.187152777777</v>
      </c>
      <c r="U1415">
        <f t="shared" si="114"/>
        <v>2015</v>
      </c>
    </row>
    <row r="1416" spans="1:21"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10"/>
        <v>2E-3</v>
      </c>
      <c r="P1416">
        <f t="shared" si="111"/>
        <v>1</v>
      </c>
      <c r="Q1416" t="s">
        <v>8321</v>
      </c>
      <c r="R1416" t="s">
        <v>8340</v>
      </c>
      <c r="S1416" s="9">
        <f t="shared" si="112"/>
        <v>42708.00309027778</v>
      </c>
      <c r="T1416" s="9">
        <f t="shared" si="113"/>
        <v>42738.00309027778</v>
      </c>
      <c r="U1416">
        <f t="shared" si="114"/>
        <v>2016</v>
      </c>
    </row>
    <row r="1417" spans="1:21"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10"/>
        <v>0.18181818181818182</v>
      </c>
      <c r="P1417">
        <f t="shared" si="111"/>
        <v>88.888888888888886</v>
      </c>
      <c r="Q1417" t="s">
        <v>8321</v>
      </c>
      <c r="R1417" t="s">
        <v>8340</v>
      </c>
      <c r="S1417" s="9">
        <f t="shared" si="112"/>
        <v>42192.425821759258</v>
      </c>
      <c r="T1417" s="9">
        <f t="shared" si="113"/>
        <v>42232.425821759258</v>
      </c>
      <c r="U1417">
        <f t="shared" si="114"/>
        <v>2015</v>
      </c>
    </row>
    <row r="1418" spans="1:21"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10"/>
        <v>0</v>
      </c>
      <c r="P1418" t="e">
        <f t="shared" si="111"/>
        <v>#DIV/0!</v>
      </c>
      <c r="Q1418" t="s">
        <v>8321</v>
      </c>
      <c r="R1418" t="s">
        <v>8340</v>
      </c>
      <c r="S1418" s="9">
        <f t="shared" si="112"/>
        <v>42299.676145833335</v>
      </c>
      <c r="T1418" s="9">
        <f t="shared" si="113"/>
        <v>42329.717812499999</v>
      </c>
      <c r="U1418">
        <f t="shared" si="114"/>
        <v>2015</v>
      </c>
    </row>
    <row r="1419" spans="1:21"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10"/>
        <v>1.2222222222222223E-2</v>
      </c>
      <c r="P1419">
        <f t="shared" si="111"/>
        <v>27.5</v>
      </c>
      <c r="Q1419" t="s">
        <v>8321</v>
      </c>
      <c r="R1419" t="s">
        <v>8340</v>
      </c>
      <c r="S1419" s="9">
        <f t="shared" si="112"/>
        <v>42231.90016203704</v>
      </c>
      <c r="T1419" s="9">
        <f t="shared" si="113"/>
        <v>42262.215972222228</v>
      </c>
      <c r="U1419">
        <f t="shared" si="114"/>
        <v>2015</v>
      </c>
    </row>
    <row r="1420" spans="1:21"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10"/>
        <v>2E-3</v>
      </c>
      <c r="P1420">
        <f t="shared" si="111"/>
        <v>6</v>
      </c>
      <c r="Q1420" t="s">
        <v>8321</v>
      </c>
      <c r="R1420" t="s">
        <v>8340</v>
      </c>
      <c r="S1420" s="9">
        <f t="shared" si="112"/>
        <v>42395.206412037034</v>
      </c>
      <c r="T1420" s="9">
        <f t="shared" si="113"/>
        <v>42425.206412037034</v>
      </c>
      <c r="U1420">
        <f t="shared" si="114"/>
        <v>2016</v>
      </c>
    </row>
    <row r="1421" spans="1:21"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10"/>
        <v>7.0634920634920634E-2</v>
      </c>
      <c r="P1421">
        <f t="shared" si="111"/>
        <v>44.5</v>
      </c>
      <c r="Q1421" t="s">
        <v>8321</v>
      </c>
      <c r="R1421" t="s">
        <v>8340</v>
      </c>
      <c r="S1421" s="9">
        <f t="shared" si="112"/>
        <v>42622.206238425926</v>
      </c>
      <c r="T1421" s="9">
        <f t="shared" si="113"/>
        <v>42652.206238425926</v>
      </c>
      <c r="U1421">
        <f t="shared" si="114"/>
        <v>2016</v>
      </c>
    </row>
    <row r="1422" spans="1:21"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10"/>
        <v>2.7272727272727271E-2</v>
      </c>
      <c r="P1422">
        <f t="shared" si="111"/>
        <v>1</v>
      </c>
      <c r="Q1422" t="s">
        <v>8321</v>
      </c>
      <c r="R1422" t="s">
        <v>8340</v>
      </c>
      <c r="S1422" s="9">
        <f t="shared" si="112"/>
        <v>42524.417662037042</v>
      </c>
      <c r="T1422" s="9">
        <f t="shared" si="113"/>
        <v>42549.417662037042</v>
      </c>
      <c r="U1422">
        <f t="shared" si="114"/>
        <v>2016</v>
      </c>
    </row>
    <row r="1423" spans="1:21"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10"/>
        <v>1E-3</v>
      </c>
      <c r="P1423">
        <f t="shared" si="111"/>
        <v>100</v>
      </c>
      <c r="Q1423" t="s">
        <v>8321</v>
      </c>
      <c r="R1423" t="s">
        <v>8340</v>
      </c>
      <c r="S1423" s="9">
        <f t="shared" si="112"/>
        <v>42013.665613425925</v>
      </c>
      <c r="T1423" s="9">
        <f t="shared" si="113"/>
        <v>42043.665613425925</v>
      </c>
      <c r="U1423">
        <f t="shared" si="114"/>
        <v>2015</v>
      </c>
    </row>
    <row r="1424" spans="1:21"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10"/>
        <v>1.0399999999999999E-3</v>
      </c>
      <c r="P1424">
        <f t="shared" si="111"/>
        <v>13</v>
      </c>
      <c r="Q1424" t="s">
        <v>8321</v>
      </c>
      <c r="R1424" t="s">
        <v>8340</v>
      </c>
      <c r="S1424" s="9">
        <f t="shared" si="112"/>
        <v>42603.989629629628</v>
      </c>
      <c r="T1424" s="9">
        <f t="shared" si="113"/>
        <v>42633.989629629628</v>
      </c>
      <c r="U1424">
        <f t="shared" si="114"/>
        <v>2016</v>
      </c>
    </row>
    <row r="1425" spans="1:21"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10"/>
        <v>3.3333333333333335E-3</v>
      </c>
      <c r="P1425">
        <f t="shared" si="111"/>
        <v>100</v>
      </c>
      <c r="Q1425" t="s">
        <v>8321</v>
      </c>
      <c r="R1425" t="s">
        <v>8340</v>
      </c>
      <c r="S1425" s="9">
        <f t="shared" si="112"/>
        <v>42340.110312500001</v>
      </c>
      <c r="T1425" s="9">
        <f t="shared" si="113"/>
        <v>42370.110312500001</v>
      </c>
      <c r="U1425">
        <f t="shared" si="114"/>
        <v>2015</v>
      </c>
    </row>
    <row r="1426" spans="1:21"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10"/>
        <v>0.2036</v>
      </c>
      <c r="P1426">
        <f t="shared" si="111"/>
        <v>109.07142857142857</v>
      </c>
      <c r="Q1426" t="s">
        <v>8321</v>
      </c>
      <c r="R1426" t="s">
        <v>8340</v>
      </c>
      <c r="S1426" s="9">
        <f t="shared" si="112"/>
        <v>42676.467615740738</v>
      </c>
      <c r="T1426" s="9">
        <f t="shared" si="113"/>
        <v>42689.509282407409</v>
      </c>
      <c r="U1426">
        <f t="shared" si="114"/>
        <v>2016</v>
      </c>
    </row>
    <row r="1427" spans="1:21"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10"/>
        <v>0</v>
      </c>
      <c r="P1427" t="e">
        <f t="shared" si="111"/>
        <v>#DIV/0!</v>
      </c>
      <c r="Q1427" t="s">
        <v>8321</v>
      </c>
      <c r="R1427" t="s">
        <v>8340</v>
      </c>
      <c r="S1427" s="9">
        <f t="shared" si="112"/>
        <v>42092.881469907406</v>
      </c>
      <c r="T1427" s="9">
        <f t="shared" si="113"/>
        <v>42122.881469907406</v>
      </c>
      <c r="U1427">
        <f t="shared" si="114"/>
        <v>2015</v>
      </c>
    </row>
    <row r="1428" spans="1:21"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10"/>
        <v>0</v>
      </c>
      <c r="P1428" t="e">
        <f t="shared" si="111"/>
        <v>#DIV/0!</v>
      </c>
      <c r="Q1428" t="s">
        <v>8321</v>
      </c>
      <c r="R1428" t="s">
        <v>8340</v>
      </c>
      <c r="S1428" s="9">
        <f t="shared" si="112"/>
        <v>42180.140277777777</v>
      </c>
      <c r="T1428" s="9">
        <f t="shared" si="113"/>
        <v>42240.140277777777</v>
      </c>
      <c r="U1428">
        <f t="shared" si="114"/>
        <v>2015</v>
      </c>
    </row>
    <row r="1429" spans="1:21"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10"/>
        <v>8.3799999999999999E-2</v>
      </c>
      <c r="P1429">
        <f t="shared" si="111"/>
        <v>104.75</v>
      </c>
      <c r="Q1429" t="s">
        <v>8321</v>
      </c>
      <c r="R1429" t="s">
        <v>8340</v>
      </c>
      <c r="S1429" s="9">
        <f t="shared" si="112"/>
        <v>42601.601678240739</v>
      </c>
      <c r="T1429" s="9">
        <f t="shared" si="113"/>
        <v>42631.601678240739</v>
      </c>
      <c r="U1429">
        <f t="shared" si="114"/>
        <v>2016</v>
      </c>
    </row>
    <row r="1430" spans="1:21"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10"/>
        <v>4.4999999999999998E-2</v>
      </c>
      <c r="P1430">
        <f t="shared" si="111"/>
        <v>15</v>
      </c>
      <c r="Q1430" t="s">
        <v>8321</v>
      </c>
      <c r="R1430" t="s">
        <v>8340</v>
      </c>
      <c r="S1430" s="9">
        <f t="shared" si="112"/>
        <v>42432.129826388889</v>
      </c>
      <c r="T1430" s="9">
        <f t="shared" si="113"/>
        <v>42462.088159722218</v>
      </c>
      <c r="U1430">
        <f t="shared" si="114"/>
        <v>2016</v>
      </c>
    </row>
    <row r="1431" spans="1:21"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10"/>
        <v>0</v>
      </c>
      <c r="P1431" t="e">
        <f t="shared" si="111"/>
        <v>#DIV/0!</v>
      </c>
      <c r="Q1431" t="s">
        <v>8321</v>
      </c>
      <c r="R1431" t="s">
        <v>8340</v>
      </c>
      <c r="S1431" s="9">
        <f t="shared" si="112"/>
        <v>42073.810671296291</v>
      </c>
      <c r="T1431" s="9">
        <f t="shared" si="113"/>
        <v>42103.810671296291</v>
      </c>
      <c r="U1431">
        <f t="shared" si="114"/>
        <v>2015</v>
      </c>
    </row>
    <row r="1432" spans="1:21"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10"/>
        <v>8.0600000000000005E-2</v>
      </c>
      <c r="P1432">
        <f t="shared" si="111"/>
        <v>80.599999999999994</v>
      </c>
      <c r="Q1432" t="s">
        <v>8321</v>
      </c>
      <c r="R1432" t="s">
        <v>8340</v>
      </c>
      <c r="S1432" s="9">
        <f t="shared" si="112"/>
        <v>41961.563518518517</v>
      </c>
      <c r="T1432" s="9">
        <f t="shared" si="113"/>
        <v>41992.563518518517</v>
      </c>
      <c r="U1432">
        <f t="shared" si="114"/>
        <v>2014</v>
      </c>
    </row>
    <row r="1433" spans="1:21"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10"/>
        <v>0.31947058823529412</v>
      </c>
      <c r="P1433">
        <f t="shared" si="111"/>
        <v>115.55319148936171</v>
      </c>
      <c r="Q1433" t="s">
        <v>8321</v>
      </c>
      <c r="R1433" t="s">
        <v>8340</v>
      </c>
      <c r="S1433" s="9">
        <f t="shared" si="112"/>
        <v>42303.960833333331</v>
      </c>
      <c r="T1433" s="9">
        <f t="shared" si="113"/>
        <v>42334.002500000002</v>
      </c>
      <c r="U1433">
        <f t="shared" si="114"/>
        <v>2015</v>
      </c>
    </row>
    <row r="1434" spans="1:21"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10"/>
        <v>0</v>
      </c>
      <c r="P1434" t="e">
        <f t="shared" si="111"/>
        <v>#DIV/0!</v>
      </c>
      <c r="Q1434" t="s">
        <v>8321</v>
      </c>
      <c r="R1434" t="s">
        <v>8340</v>
      </c>
      <c r="S1434" s="9">
        <f t="shared" si="112"/>
        <v>42175.530416666668</v>
      </c>
      <c r="T1434" s="9">
        <f t="shared" si="113"/>
        <v>42205.530416666668</v>
      </c>
      <c r="U1434">
        <f t="shared" si="114"/>
        <v>2015</v>
      </c>
    </row>
    <row r="1435" spans="1:21"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10"/>
        <v>6.7083333333333328E-2</v>
      </c>
      <c r="P1435">
        <f t="shared" si="111"/>
        <v>80.5</v>
      </c>
      <c r="Q1435" t="s">
        <v>8321</v>
      </c>
      <c r="R1435" t="s">
        <v>8340</v>
      </c>
      <c r="S1435" s="9">
        <f t="shared" si="112"/>
        <v>42673.375868055555</v>
      </c>
      <c r="T1435" s="9">
        <f t="shared" si="113"/>
        <v>42714.208333333328</v>
      </c>
      <c r="U1435">
        <f t="shared" si="114"/>
        <v>2016</v>
      </c>
    </row>
    <row r="1436" spans="1:21"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10"/>
        <v>9.987804878048781E-2</v>
      </c>
      <c r="P1436">
        <f t="shared" si="111"/>
        <v>744.5454545454545</v>
      </c>
      <c r="Q1436" t="s">
        <v>8321</v>
      </c>
      <c r="R1436" t="s">
        <v>8340</v>
      </c>
      <c r="S1436" s="9">
        <f t="shared" si="112"/>
        <v>42142.517106481479</v>
      </c>
      <c r="T1436" s="9">
        <f t="shared" si="113"/>
        <v>42163.375</v>
      </c>
      <c r="U1436">
        <f t="shared" si="114"/>
        <v>2015</v>
      </c>
    </row>
    <row r="1437" spans="1:21"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10"/>
        <v>1E-3</v>
      </c>
      <c r="P1437">
        <f t="shared" si="111"/>
        <v>7.5</v>
      </c>
      <c r="Q1437" t="s">
        <v>8321</v>
      </c>
      <c r="R1437" t="s">
        <v>8340</v>
      </c>
      <c r="S1437" s="9">
        <f t="shared" si="112"/>
        <v>42258.530324074076</v>
      </c>
      <c r="T1437" s="9">
        <f t="shared" si="113"/>
        <v>42288.530324074076</v>
      </c>
      <c r="U1437">
        <f t="shared" si="114"/>
        <v>2015</v>
      </c>
    </row>
    <row r="1438" spans="1:21"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10"/>
        <v>7.7000000000000002E-3</v>
      </c>
      <c r="P1438">
        <f t="shared" si="111"/>
        <v>38.5</v>
      </c>
      <c r="Q1438" t="s">
        <v>8321</v>
      </c>
      <c r="R1438" t="s">
        <v>8340</v>
      </c>
      <c r="S1438" s="9">
        <f t="shared" si="112"/>
        <v>42391.10019675926</v>
      </c>
      <c r="T1438" s="9">
        <f t="shared" si="113"/>
        <v>42421.10019675926</v>
      </c>
      <c r="U1438">
        <f t="shared" si="114"/>
        <v>2016</v>
      </c>
    </row>
    <row r="1439" spans="1:21"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10"/>
        <v>0.26900000000000002</v>
      </c>
      <c r="P1439">
        <f t="shared" si="111"/>
        <v>36.68181818181818</v>
      </c>
      <c r="Q1439" t="s">
        <v>8321</v>
      </c>
      <c r="R1439" t="s">
        <v>8340</v>
      </c>
      <c r="S1439" s="9">
        <f t="shared" si="112"/>
        <v>41796.281701388885</v>
      </c>
      <c r="T1439" s="9">
        <f t="shared" si="113"/>
        <v>41832.957638888889</v>
      </c>
      <c r="U1439">
        <f t="shared" si="114"/>
        <v>2014</v>
      </c>
    </row>
    <row r="1440" spans="1:21"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10"/>
        <v>0.03</v>
      </c>
      <c r="P1440">
        <f t="shared" si="111"/>
        <v>75</v>
      </c>
      <c r="Q1440" t="s">
        <v>8321</v>
      </c>
      <c r="R1440" t="s">
        <v>8340</v>
      </c>
      <c r="S1440" s="9">
        <f t="shared" si="112"/>
        <v>42457.621516203704</v>
      </c>
      <c r="T1440" s="9">
        <f t="shared" si="113"/>
        <v>42487.329861111109</v>
      </c>
      <c r="U1440">
        <f t="shared" si="114"/>
        <v>2016</v>
      </c>
    </row>
    <row r="1441" spans="1:21"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10"/>
        <v>6.6055045871559637E-2</v>
      </c>
      <c r="P1441">
        <f t="shared" si="111"/>
        <v>30</v>
      </c>
      <c r="Q1441" t="s">
        <v>8321</v>
      </c>
      <c r="R1441" t="s">
        <v>8340</v>
      </c>
      <c r="S1441" s="9">
        <f t="shared" si="112"/>
        <v>42040.579872685179</v>
      </c>
      <c r="T1441" s="9">
        <f t="shared" si="113"/>
        <v>42070.579872685179</v>
      </c>
      <c r="U1441">
        <f t="shared" si="114"/>
        <v>2015</v>
      </c>
    </row>
    <row r="1442" spans="1:21"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10"/>
        <v>7.6923076923076926E-5</v>
      </c>
      <c r="P1442">
        <f t="shared" si="111"/>
        <v>1</v>
      </c>
      <c r="Q1442" t="s">
        <v>8321</v>
      </c>
      <c r="R1442" t="s">
        <v>8340</v>
      </c>
      <c r="S1442" s="9">
        <f t="shared" si="112"/>
        <v>42486.498414351852</v>
      </c>
      <c r="T1442" s="9">
        <f t="shared" si="113"/>
        <v>42516.498414351852</v>
      </c>
      <c r="U1442">
        <f t="shared" si="114"/>
        <v>2016</v>
      </c>
    </row>
    <row r="1443" spans="1:21"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10"/>
        <v>1.1222222222222222E-2</v>
      </c>
      <c r="P1443">
        <f t="shared" si="111"/>
        <v>673.33333333333337</v>
      </c>
      <c r="Q1443" t="s">
        <v>8321</v>
      </c>
      <c r="R1443" t="s">
        <v>8340</v>
      </c>
      <c r="S1443" s="9">
        <f t="shared" si="112"/>
        <v>42198.515844907408</v>
      </c>
      <c r="T1443" s="9">
        <f t="shared" si="113"/>
        <v>42258.515844907408</v>
      </c>
      <c r="U1443">
        <f t="shared" si="114"/>
        <v>2015</v>
      </c>
    </row>
    <row r="1444" spans="1:21"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10"/>
        <v>0</v>
      </c>
      <c r="P1444" t="e">
        <f t="shared" si="111"/>
        <v>#DIV/0!</v>
      </c>
      <c r="Q1444" t="s">
        <v>8321</v>
      </c>
      <c r="R1444" t="s">
        <v>8340</v>
      </c>
      <c r="S1444" s="9">
        <f t="shared" si="112"/>
        <v>42485.39534722222</v>
      </c>
      <c r="T1444" s="9">
        <f t="shared" si="113"/>
        <v>42515.39534722222</v>
      </c>
      <c r="U1444">
        <f t="shared" si="114"/>
        <v>2016</v>
      </c>
    </row>
    <row r="1445" spans="1:21"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10"/>
        <v>0</v>
      </c>
      <c r="P1445" t="e">
        <f t="shared" si="111"/>
        <v>#DIV/0!</v>
      </c>
      <c r="Q1445" t="s">
        <v>8321</v>
      </c>
      <c r="R1445" t="s">
        <v>8340</v>
      </c>
      <c r="S1445" s="9">
        <f t="shared" si="112"/>
        <v>42707.676030092596</v>
      </c>
      <c r="T1445" s="9">
        <f t="shared" si="113"/>
        <v>42737.676030092596</v>
      </c>
      <c r="U1445">
        <f t="shared" si="114"/>
        <v>2016</v>
      </c>
    </row>
    <row r="1446" spans="1:21"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10"/>
        <v>0</v>
      </c>
      <c r="P1446" t="e">
        <f t="shared" si="111"/>
        <v>#DIV/0!</v>
      </c>
      <c r="Q1446" t="s">
        <v>8321</v>
      </c>
      <c r="R1446" t="s">
        <v>8340</v>
      </c>
      <c r="S1446" s="9">
        <f t="shared" si="112"/>
        <v>42199.623402777783</v>
      </c>
      <c r="T1446" s="9">
        <f t="shared" si="113"/>
        <v>42259.623402777783</v>
      </c>
      <c r="U1446">
        <f t="shared" si="114"/>
        <v>2015</v>
      </c>
    </row>
    <row r="1447" spans="1:21"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10"/>
        <v>0</v>
      </c>
      <c r="P1447" t="e">
        <f t="shared" si="111"/>
        <v>#DIV/0!</v>
      </c>
      <c r="Q1447" t="s">
        <v>8321</v>
      </c>
      <c r="R1447" t="s">
        <v>8340</v>
      </c>
      <c r="S1447" s="9">
        <f t="shared" si="112"/>
        <v>42139.292303240742</v>
      </c>
      <c r="T1447" s="9">
        <f t="shared" si="113"/>
        <v>42169.292303240742</v>
      </c>
      <c r="U1447">
        <f t="shared" si="114"/>
        <v>2015</v>
      </c>
    </row>
    <row r="1448" spans="1:21"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10"/>
        <v>0</v>
      </c>
      <c r="P1448" t="e">
        <f t="shared" si="111"/>
        <v>#DIV/0!</v>
      </c>
      <c r="Q1448" t="s">
        <v>8321</v>
      </c>
      <c r="R1448" t="s">
        <v>8340</v>
      </c>
      <c r="S1448" s="9">
        <f t="shared" si="112"/>
        <v>42461.197662037041</v>
      </c>
      <c r="T1448" s="9">
        <f t="shared" si="113"/>
        <v>42481.197662037041</v>
      </c>
      <c r="U1448">
        <f t="shared" si="114"/>
        <v>2016</v>
      </c>
    </row>
    <row r="1449" spans="1:21"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10"/>
        <v>1.4999999999999999E-4</v>
      </c>
      <c r="P1449">
        <f t="shared" si="111"/>
        <v>25</v>
      </c>
      <c r="Q1449" t="s">
        <v>8321</v>
      </c>
      <c r="R1449" t="s">
        <v>8340</v>
      </c>
      <c r="S1449" s="9">
        <f t="shared" si="112"/>
        <v>42529.480717592596</v>
      </c>
      <c r="T1449" s="9">
        <f t="shared" si="113"/>
        <v>42559.480717592596</v>
      </c>
      <c r="U1449">
        <f t="shared" si="114"/>
        <v>2016</v>
      </c>
    </row>
    <row r="1450" spans="1:21"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10"/>
        <v>0</v>
      </c>
      <c r="P1450" t="e">
        <f t="shared" si="111"/>
        <v>#DIV/0!</v>
      </c>
      <c r="Q1450" t="s">
        <v>8321</v>
      </c>
      <c r="R1450" t="s">
        <v>8340</v>
      </c>
      <c r="S1450" s="9">
        <f t="shared" si="112"/>
        <v>42115.686550925922</v>
      </c>
      <c r="T1450" s="9">
        <f t="shared" si="113"/>
        <v>42145.975694444445</v>
      </c>
      <c r="U1450">
        <f t="shared" si="114"/>
        <v>2015</v>
      </c>
    </row>
    <row r="1451" spans="1:21"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10"/>
        <v>0</v>
      </c>
      <c r="P1451" t="e">
        <f t="shared" si="111"/>
        <v>#DIV/0!</v>
      </c>
      <c r="Q1451" t="s">
        <v>8321</v>
      </c>
      <c r="R1451" t="s">
        <v>8340</v>
      </c>
      <c r="S1451" s="9">
        <f t="shared" si="112"/>
        <v>42086.561400462961</v>
      </c>
      <c r="T1451" s="9">
        <f t="shared" si="113"/>
        <v>42134.561400462961</v>
      </c>
      <c r="U1451">
        <f t="shared" si="114"/>
        <v>2015</v>
      </c>
    </row>
    <row r="1452" spans="1:21"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10"/>
        <v>1.0000000000000001E-5</v>
      </c>
      <c r="P1452">
        <f t="shared" si="111"/>
        <v>1</v>
      </c>
      <c r="Q1452" t="s">
        <v>8321</v>
      </c>
      <c r="R1452" t="s">
        <v>8340</v>
      </c>
      <c r="S1452" s="9">
        <f t="shared" si="112"/>
        <v>42389.921261574069</v>
      </c>
      <c r="T1452" s="9">
        <f t="shared" si="113"/>
        <v>42419.921261574069</v>
      </c>
      <c r="U1452">
        <f t="shared" si="114"/>
        <v>2016</v>
      </c>
    </row>
    <row r="1453" spans="1:21"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10"/>
        <v>1.0554089709762533E-4</v>
      </c>
      <c r="P1453">
        <f t="shared" si="111"/>
        <v>1</v>
      </c>
      <c r="Q1453" t="s">
        <v>8321</v>
      </c>
      <c r="R1453" t="s">
        <v>8340</v>
      </c>
      <c r="S1453" s="9">
        <f t="shared" si="112"/>
        <v>41931.709016203706</v>
      </c>
      <c r="T1453" s="9">
        <f t="shared" si="113"/>
        <v>41961.75068287037</v>
      </c>
      <c r="U1453">
        <f t="shared" si="114"/>
        <v>2014</v>
      </c>
    </row>
    <row r="1454" spans="1:21"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10"/>
        <v>0</v>
      </c>
      <c r="P1454" t="e">
        <f t="shared" si="111"/>
        <v>#DIV/0!</v>
      </c>
      <c r="Q1454" t="s">
        <v>8321</v>
      </c>
      <c r="R1454" t="s">
        <v>8340</v>
      </c>
      <c r="S1454" s="9">
        <f t="shared" si="112"/>
        <v>41818.453275462962</v>
      </c>
      <c r="T1454" s="9">
        <f t="shared" si="113"/>
        <v>41848.453275462962</v>
      </c>
      <c r="U1454">
        <f t="shared" si="114"/>
        <v>2014</v>
      </c>
    </row>
    <row r="1455" spans="1:21"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10"/>
        <v>0</v>
      </c>
      <c r="P1455" t="e">
        <f t="shared" si="111"/>
        <v>#DIV/0!</v>
      </c>
      <c r="Q1455" t="s">
        <v>8321</v>
      </c>
      <c r="R1455" t="s">
        <v>8340</v>
      </c>
      <c r="S1455" s="9">
        <f t="shared" si="112"/>
        <v>42795.446145833332</v>
      </c>
      <c r="T1455" s="9">
        <f t="shared" si="113"/>
        <v>42840.404479166667</v>
      </c>
      <c r="U1455">
        <f t="shared" si="114"/>
        <v>2017</v>
      </c>
    </row>
    <row r="1456" spans="1:21"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10"/>
        <v>8.5714285714285719E-3</v>
      </c>
      <c r="P1456">
        <f t="shared" si="111"/>
        <v>15</v>
      </c>
      <c r="Q1456" t="s">
        <v>8321</v>
      </c>
      <c r="R1456" t="s">
        <v>8340</v>
      </c>
      <c r="S1456" s="9">
        <f t="shared" si="112"/>
        <v>42463.616666666669</v>
      </c>
      <c r="T1456" s="9">
        <f t="shared" si="113"/>
        <v>42484.665972222225</v>
      </c>
      <c r="U1456">
        <f t="shared" si="114"/>
        <v>2016</v>
      </c>
    </row>
    <row r="1457" spans="1:21"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10"/>
        <v>0.105</v>
      </c>
      <c r="P1457">
        <f t="shared" si="111"/>
        <v>225</v>
      </c>
      <c r="Q1457" t="s">
        <v>8321</v>
      </c>
      <c r="R1457" t="s">
        <v>8340</v>
      </c>
      <c r="S1457" s="9">
        <f t="shared" si="112"/>
        <v>41832.422685185185</v>
      </c>
      <c r="T1457" s="9">
        <f t="shared" si="113"/>
        <v>41887.318749999999</v>
      </c>
      <c r="U1457">
        <f t="shared" si="114"/>
        <v>2014</v>
      </c>
    </row>
    <row r="1458" spans="1:21"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10"/>
        <v>2.9000000000000001E-2</v>
      </c>
      <c r="P1458">
        <f t="shared" si="111"/>
        <v>48.333333333333336</v>
      </c>
      <c r="Q1458" t="s">
        <v>8321</v>
      </c>
      <c r="R1458" t="s">
        <v>8340</v>
      </c>
      <c r="S1458" s="9">
        <f t="shared" si="112"/>
        <v>42708.418576388889</v>
      </c>
      <c r="T1458" s="9">
        <f t="shared" si="113"/>
        <v>42738.418576388889</v>
      </c>
      <c r="U1458">
        <f t="shared" si="114"/>
        <v>2016</v>
      </c>
    </row>
    <row r="1459" spans="1:21"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10"/>
        <v>0</v>
      </c>
      <c r="P1459" t="e">
        <f t="shared" si="111"/>
        <v>#DIV/0!</v>
      </c>
      <c r="Q1459" t="s">
        <v>8321</v>
      </c>
      <c r="R1459" t="s">
        <v>8340</v>
      </c>
      <c r="S1459" s="9">
        <f t="shared" si="112"/>
        <v>42289.64634259259</v>
      </c>
      <c r="T1459" s="9">
        <f t="shared" si="113"/>
        <v>42319.688009259262</v>
      </c>
      <c r="U1459">
        <f t="shared" si="114"/>
        <v>2015</v>
      </c>
    </row>
    <row r="1460" spans="1:21"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10"/>
        <v>0</v>
      </c>
      <c r="P1460" t="e">
        <f t="shared" si="111"/>
        <v>#DIV/0!</v>
      </c>
      <c r="Q1460" t="s">
        <v>8321</v>
      </c>
      <c r="R1460" t="s">
        <v>8340</v>
      </c>
      <c r="S1460" s="9">
        <f t="shared" si="112"/>
        <v>41831.455555555556</v>
      </c>
      <c r="T1460" s="9">
        <f t="shared" si="113"/>
        <v>41861.916666666664</v>
      </c>
      <c r="U1460">
        <f t="shared" si="114"/>
        <v>2014</v>
      </c>
    </row>
    <row r="1461" spans="1:21"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10"/>
        <v>0</v>
      </c>
      <c r="P1461" t="e">
        <f t="shared" si="111"/>
        <v>#DIV/0!</v>
      </c>
      <c r="Q1461" t="s">
        <v>8321</v>
      </c>
      <c r="R1461" t="s">
        <v>8340</v>
      </c>
      <c r="S1461" s="9">
        <f t="shared" si="112"/>
        <v>42311.954814814817</v>
      </c>
      <c r="T1461" s="9">
        <f t="shared" si="113"/>
        <v>42340.475694444445</v>
      </c>
      <c r="U1461">
        <f t="shared" si="114"/>
        <v>2015</v>
      </c>
    </row>
    <row r="1462" spans="1:21"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10"/>
        <v>0</v>
      </c>
      <c r="P1462" t="e">
        <f t="shared" si="111"/>
        <v>#DIV/0!</v>
      </c>
      <c r="Q1462" t="s">
        <v>8321</v>
      </c>
      <c r="R1462" t="s">
        <v>8340</v>
      </c>
      <c r="S1462" s="9">
        <f t="shared" si="112"/>
        <v>41915.646967592591</v>
      </c>
      <c r="T1462" s="9">
        <f t="shared" si="113"/>
        <v>41973.739583333328</v>
      </c>
      <c r="U1462">
        <f t="shared" si="114"/>
        <v>2014</v>
      </c>
    </row>
    <row r="1463" spans="1:21"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10"/>
        <v>1.012446</v>
      </c>
      <c r="P1463">
        <f t="shared" si="111"/>
        <v>44.66673529411765</v>
      </c>
      <c r="Q1463" t="s">
        <v>8321</v>
      </c>
      <c r="R1463" t="s">
        <v>8341</v>
      </c>
      <c r="S1463" s="9">
        <f t="shared" si="112"/>
        <v>41899.395300925928</v>
      </c>
      <c r="T1463" s="9">
        <f t="shared" si="113"/>
        <v>41932.75</v>
      </c>
      <c r="U1463">
        <f t="shared" si="114"/>
        <v>2014</v>
      </c>
    </row>
    <row r="1464" spans="1:21"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10"/>
        <v>1.085175</v>
      </c>
      <c r="P1464">
        <f t="shared" si="111"/>
        <v>28.937999999999999</v>
      </c>
      <c r="Q1464" t="s">
        <v>8321</v>
      </c>
      <c r="R1464" t="s">
        <v>8341</v>
      </c>
      <c r="S1464" s="9">
        <f t="shared" si="112"/>
        <v>41344.412858796299</v>
      </c>
      <c r="T1464" s="9">
        <f t="shared" si="113"/>
        <v>41374.412858796299</v>
      </c>
      <c r="U1464">
        <f t="shared" si="114"/>
        <v>2013</v>
      </c>
    </row>
    <row r="1465" spans="1:21"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10"/>
        <v>1.4766666666666666</v>
      </c>
      <c r="P1465">
        <f t="shared" si="111"/>
        <v>35.44</v>
      </c>
      <c r="Q1465" t="s">
        <v>8321</v>
      </c>
      <c r="R1465" t="s">
        <v>8341</v>
      </c>
      <c r="S1465" s="9">
        <f t="shared" si="112"/>
        <v>41326.661319444444</v>
      </c>
      <c r="T1465" s="9">
        <f t="shared" si="113"/>
        <v>41371.619652777779</v>
      </c>
      <c r="U1465">
        <f t="shared" si="114"/>
        <v>2013</v>
      </c>
    </row>
    <row r="1466" spans="1:2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10"/>
        <v>1.6319999999999999</v>
      </c>
      <c r="P1466">
        <f t="shared" si="111"/>
        <v>34.871794871794869</v>
      </c>
      <c r="Q1466" t="s">
        <v>8321</v>
      </c>
      <c r="R1466" t="s">
        <v>8341</v>
      </c>
      <c r="S1466" s="9">
        <f t="shared" si="112"/>
        <v>41291.411550925928</v>
      </c>
      <c r="T1466" s="9">
        <f t="shared" si="113"/>
        <v>41321.411550925928</v>
      </c>
      <c r="U1466">
        <f t="shared" si="114"/>
        <v>2013</v>
      </c>
    </row>
    <row r="1467" spans="1:21"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10"/>
        <v>4.5641449999999999</v>
      </c>
      <c r="P1467">
        <f t="shared" si="111"/>
        <v>52.622732513451197</v>
      </c>
      <c r="Q1467" t="s">
        <v>8321</v>
      </c>
      <c r="R1467" t="s">
        <v>8341</v>
      </c>
      <c r="S1467" s="9">
        <f t="shared" si="112"/>
        <v>40959.484398148146</v>
      </c>
      <c r="T1467" s="9">
        <f t="shared" si="113"/>
        <v>40989.875</v>
      </c>
      <c r="U1467">
        <f t="shared" si="114"/>
        <v>2012</v>
      </c>
    </row>
    <row r="1468" spans="1:21"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10"/>
        <v>1.0787731249999999</v>
      </c>
      <c r="P1468">
        <f t="shared" si="111"/>
        <v>69.598266129032254</v>
      </c>
      <c r="Q1468" t="s">
        <v>8321</v>
      </c>
      <c r="R1468" t="s">
        <v>8341</v>
      </c>
      <c r="S1468" s="9">
        <f t="shared" si="112"/>
        <v>42339.922060185185</v>
      </c>
      <c r="T1468" s="9">
        <f t="shared" si="113"/>
        <v>42380.958333333328</v>
      </c>
      <c r="U1468">
        <f t="shared" si="114"/>
        <v>2015</v>
      </c>
    </row>
    <row r="1469" spans="1:21"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10"/>
        <v>1.1508</v>
      </c>
      <c r="P1469">
        <f t="shared" si="111"/>
        <v>76.72</v>
      </c>
      <c r="Q1469" t="s">
        <v>8321</v>
      </c>
      <c r="R1469" t="s">
        <v>8341</v>
      </c>
      <c r="S1469" s="9">
        <f t="shared" si="112"/>
        <v>40933.55190972222</v>
      </c>
      <c r="T1469" s="9">
        <f t="shared" si="113"/>
        <v>40993.510243055556</v>
      </c>
      <c r="U1469">
        <f t="shared" si="114"/>
        <v>2012</v>
      </c>
    </row>
    <row r="1470" spans="1:21"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10"/>
        <v>1.0236842105263158</v>
      </c>
      <c r="P1470">
        <f t="shared" si="111"/>
        <v>33.191126279863482</v>
      </c>
      <c r="Q1470" t="s">
        <v>8321</v>
      </c>
      <c r="R1470" t="s">
        <v>8341</v>
      </c>
      <c r="S1470" s="9">
        <f t="shared" si="112"/>
        <v>40645.764456018522</v>
      </c>
      <c r="T1470" s="9">
        <f t="shared" si="113"/>
        <v>40705.764456018522</v>
      </c>
      <c r="U1470">
        <f t="shared" si="114"/>
        <v>2011</v>
      </c>
    </row>
    <row r="1471" spans="1:21"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10"/>
        <v>1.0842485875706214</v>
      </c>
      <c r="P1471">
        <f t="shared" si="111"/>
        <v>149.46417445482865</v>
      </c>
      <c r="Q1471" t="s">
        <v>8321</v>
      </c>
      <c r="R1471" t="s">
        <v>8341</v>
      </c>
      <c r="S1471" s="9">
        <f t="shared" si="112"/>
        <v>41290.348483796297</v>
      </c>
      <c r="T1471" s="9">
        <f t="shared" si="113"/>
        <v>41320.348483796297</v>
      </c>
      <c r="U1471">
        <f t="shared" si="114"/>
        <v>2013</v>
      </c>
    </row>
    <row r="1472" spans="1:21"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10"/>
        <v>1.2513333333333334</v>
      </c>
      <c r="P1472">
        <f t="shared" si="111"/>
        <v>23.172839506172838</v>
      </c>
      <c r="Q1472" t="s">
        <v>8321</v>
      </c>
      <c r="R1472" t="s">
        <v>8341</v>
      </c>
      <c r="S1472" s="9">
        <f t="shared" si="112"/>
        <v>41250.577118055553</v>
      </c>
      <c r="T1472" s="9">
        <f t="shared" si="113"/>
        <v>41271.577118055553</v>
      </c>
      <c r="U1472">
        <f t="shared" si="114"/>
        <v>2012</v>
      </c>
    </row>
    <row r="1473" spans="1:21"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10"/>
        <v>1.03840625</v>
      </c>
      <c r="P1473">
        <f t="shared" si="111"/>
        <v>96.877551020408163</v>
      </c>
      <c r="Q1473" t="s">
        <v>8321</v>
      </c>
      <c r="R1473" t="s">
        <v>8341</v>
      </c>
      <c r="S1473" s="9">
        <f t="shared" si="112"/>
        <v>42073.707569444443</v>
      </c>
      <c r="T1473" s="9">
        <f t="shared" si="113"/>
        <v>42103.707569444443</v>
      </c>
      <c r="U1473">
        <f t="shared" si="114"/>
        <v>2015</v>
      </c>
    </row>
    <row r="1474" spans="1:21"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si="110"/>
        <v>1.3870400000000001</v>
      </c>
      <c r="P1474">
        <f t="shared" si="111"/>
        <v>103.20238095238095</v>
      </c>
      <c r="Q1474" t="s">
        <v>8321</v>
      </c>
      <c r="R1474" t="s">
        <v>8341</v>
      </c>
      <c r="S1474" s="9">
        <f t="shared" si="112"/>
        <v>41533.292858796296</v>
      </c>
      <c r="T1474" s="9">
        <f t="shared" si="113"/>
        <v>41563.292858796296</v>
      </c>
      <c r="U1474">
        <f t="shared" si="114"/>
        <v>2013</v>
      </c>
    </row>
    <row r="1475" spans="1:2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ref="O1475:O1538" si="115">E1475/D1475</f>
        <v>1.20516</v>
      </c>
      <c r="P1475">
        <f t="shared" ref="P1475:P1538" si="116">E1475/L1475</f>
        <v>38.462553191489363</v>
      </c>
      <c r="Q1475" t="s">
        <v>8321</v>
      </c>
      <c r="R1475" t="s">
        <v>8341</v>
      </c>
      <c r="S1475" s="9">
        <f t="shared" ref="S1475:S1538" si="117">((J1475/60)/60)/24+DATE(1970,1,1)+(-6/24)</f>
        <v>40939.729618055557</v>
      </c>
      <c r="T1475" s="9">
        <f t="shared" ref="T1475:T1538" si="118">((I1475/60)/60)/24+DATE(1970,1,1)+(-6/24)</f>
        <v>40969.729618055557</v>
      </c>
      <c r="U1475">
        <f t="shared" ref="U1475:U1538" si="119">YEAR(S1475)</f>
        <v>2012</v>
      </c>
    </row>
    <row r="1476" spans="1:21"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15"/>
        <v>1.1226666666666667</v>
      </c>
      <c r="P1476">
        <f t="shared" si="116"/>
        <v>44.315789473684212</v>
      </c>
      <c r="Q1476" t="s">
        <v>8321</v>
      </c>
      <c r="R1476" t="s">
        <v>8341</v>
      </c>
      <c r="S1476" s="9">
        <f t="shared" si="117"/>
        <v>41500.477916666663</v>
      </c>
      <c r="T1476" s="9">
        <f t="shared" si="118"/>
        <v>41530.477916666663</v>
      </c>
      <c r="U1476">
        <f t="shared" si="119"/>
        <v>2013</v>
      </c>
    </row>
    <row r="1477" spans="1:21"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15"/>
        <v>1.8866966666666667</v>
      </c>
      <c r="P1477">
        <f t="shared" si="116"/>
        <v>64.173356009070289</v>
      </c>
      <c r="Q1477" t="s">
        <v>8321</v>
      </c>
      <c r="R1477" t="s">
        <v>8341</v>
      </c>
      <c r="S1477" s="9">
        <f t="shared" si="117"/>
        <v>41960.472951388889</v>
      </c>
      <c r="T1477" s="9">
        <f t="shared" si="118"/>
        <v>41992.957638888889</v>
      </c>
      <c r="U1477">
        <f t="shared" si="119"/>
        <v>2014</v>
      </c>
    </row>
    <row r="1478" spans="1:21"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15"/>
        <v>6.6155466666666669</v>
      </c>
      <c r="P1478">
        <f t="shared" si="116"/>
        <v>43.333275109170302</v>
      </c>
      <c r="Q1478" t="s">
        <v>8321</v>
      </c>
      <c r="R1478" t="s">
        <v>8341</v>
      </c>
      <c r="S1478" s="9">
        <f t="shared" si="117"/>
        <v>40765.791921296295</v>
      </c>
      <c r="T1478" s="9">
        <f t="shared" si="118"/>
        <v>40795.791921296295</v>
      </c>
      <c r="U1478">
        <f t="shared" si="119"/>
        <v>2011</v>
      </c>
    </row>
    <row r="1479" spans="1:21"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15"/>
        <v>1.1131</v>
      </c>
      <c r="P1479">
        <f t="shared" si="116"/>
        <v>90.495934959349597</v>
      </c>
      <c r="Q1479" t="s">
        <v>8321</v>
      </c>
      <c r="R1479" t="s">
        <v>8341</v>
      </c>
      <c r="S1479" s="9">
        <f t="shared" si="117"/>
        <v>40840.365787037037</v>
      </c>
      <c r="T1479" s="9">
        <f t="shared" si="118"/>
        <v>40899.875</v>
      </c>
      <c r="U1479">
        <f t="shared" si="119"/>
        <v>2011</v>
      </c>
    </row>
    <row r="1480" spans="1:21"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15"/>
        <v>11.8161422</v>
      </c>
      <c r="P1480">
        <f t="shared" si="116"/>
        <v>29.187190495010373</v>
      </c>
      <c r="Q1480" t="s">
        <v>8321</v>
      </c>
      <c r="R1480" t="s">
        <v>8341</v>
      </c>
      <c r="S1480" s="9">
        <f t="shared" si="117"/>
        <v>41394.621678240743</v>
      </c>
      <c r="T1480" s="9">
        <f t="shared" si="118"/>
        <v>41408.621678240743</v>
      </c>
      <c r="U1480">
        <f t="shared" si="119"/>
        <v>2013</v>
      </c>
    </row>
    <row r="1481" spans="1:21"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15"/>
        <v>1.37375</v>
      </c>
      <c r="P1481">
        <f t="shared" si="116"/>
        <v>30.95774647887324</v>
      </c>
      <c r="Q1481" t="s">
        <v>8321</v>
      </c>
      <c r="R1481" t="s">
        <v>8341</v>
      </c>
      <c r="S1481" s="9">
        <f t="shared" si="117"/>
        <v>41754.495243055557</v>
      </c>
      <c r="T1481" s="9">
        <f t="shared" si="118"/>
        <v>41768.915972222225</v>
      </c>
      <c r="U1481">
        <f t="shared" si="119"/>
        <v>2014</v>
      </c>
    </row>
    <row r="1482" spans="1:21"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15"/>
        <v>1.170404</v>
      </c>
      <c r="P1482">
        <f t="shared" si="116"/>
        <v>92.157795275590544</v>
      </c>
      <c r="Q1482" t="s">
        <v>8321</v>
      </c>
      <c r="R1482" t="s">
        <v>8341</v>
      </c>
      <c r="S1482" s="9">
        <f t="shared" si="117"/>
        <v>41464.684016203704</v>
      </c>
      <c r="T1482" s="9">
        <f t="shared" si="118"/>
        <v>41481.458333333336</v>
      </c>
      <c r="U1482">
        <f t="shared" si="119"/>
        <v>2013</v>
      </c>
    </row>
    <row r="1483" spans="1:21"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15"/>
        <v>2.1000000000000001E-2</v>
      </c>
      <c r="P1483">
        <f t="shared" si="116"/>
        <v>17.5</v>
      </c>
      <c r="Q1483" t="s">
        <v>8321</v>
      </c>
      <c r="R1483" t="s">
        <v>8323</v>
      </c>
      <c r="S1483" s="9">
        <f t="shared" si="117"/>
        <v>41550.672974537039</v>
      </c>
      <c r="T1483" s="9">
        <f t="shared" si="118"/>
        <v>41580.672974537039</v>
      </c>
      <c r="U1483">
        <f t="shared" si="119"/>
        <v>2013</v>
      </c>
    </row>
    <row r="1484" spans="1:21"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15"/>
        <v>1E-3</v>
      </c>
      <c r="P1484">
        <f t="shared" si="116"/>
        <v>5</v>
      </c>
      <c r="Q1484" t="s">
        <v>8321</v>
      </c>
      <c r="R1484" t="s">
        <v>8323</v>
      </c>
      <c r="S1484" s="9">
        <f t="shared" si="117"/>
        <v>41136.60805555556</v>
      </c>
      <c r="T1484" s="9">
        <f t="shared" si="118"/>
        <v>41159.07708333333</v>
      </c>
      <c r="U1484">
        <f t="shared" si="119"/>
        <v>2012</v>
      </c>
    </row>
    <row r="1485" spans="1:21"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15"/>
        <v>7.1428571428571426E-3</v>
      </c>
      <c r="P1485">
        <f t="shared" si="116"/>
        <v>25</v>
      </c>
      <c r="Q1485" t="s">
        <v>8321</v>
      </c>
      <c r="R1485" t="s">
        <v>8323</v>
      </c>
      <c r="S1485" s="9">
        <f t="shared" si="117"/>
        <v>42547.942997685182</v>
      </c>
      <c r="T1485" s="9">
        <f t="shared" si="118"/>
        <v>42572.942997685182</v>
      </c>
      <c r="U1485">
        <f t="shared" si="119"/>
        <v>2016</v>
      </c>
    </row>
    <row r="1486" spans="1:21"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15"/>
        <v>0</v>
      </c>
      <c r="P1486" t="e">
        <f t="shared" si="116"/>
        <v>#DIV/0!</v>
      </c>
      <c r="Q1486" t="s">
        <v>8321</v>
      </c>
      <c r="R1486" t="s">
        <v>8323</v>
      </c>
      <c r="S1486" s="9">
        <f t="shared" si="117"/>
        <v>41052.950960648144</v>
      </c>
      <c r="T1486" s="9">
        <f t="shared" si="118"/>
        <v>41111.368750000001</v>
      </c>
      <c r="U1486">
        <f t="shared" si="119"/>
        <v>2012</v>
      </c>
    </row>
    <row r="1487" spans="1:21"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15"/>
        <v>2.2388059701492536E-2</v>
      </c>
      <c r="P1487">
        <f t="shared" si="116"/>
        <v>50</v>
      </c>
      <c r="Q1487" t="s">
        <v>8321</v>
      </c>
      <c r="R1487" t="s">
        <v>8323</v>
      </c>
      <c r="S1487" s="9">
        <f t="shared" si="117"/>
        <v>42130.545983796299</v>
      </c>
      <c r="T1487" s="9">
        <f t="shared" si="118"/>
        <v>42175.545983796299</v>
      </c>
      <c r="U1487">
        <f t="shared" si="119"/>
        <v>2015</v>
      </c>
    </row>
    <row r="1488" spans="1:21"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15"/>
        <v>2.3999999999999998E-3</v>
      </c>
      <c r="P1488">
        <f t="shared" si="116"/>
        <v>16</v>
      </c>
      <c r="Q1488" t="s">
        <v>8321</v>
      </c>
      <c r="R1488" t="s">
        <v>8323</v>
      </c>
      <c r="S1488" s="9">
        <f t="shared" si="117"/>
        <v>42031.918530092589</v>
      </c>
      <c r="T1488" s="9">
        <f t="shared" si="118"/>
        <v>42061.918530092589</v>
      </c>
      <c r="U1488">
        <f t="shared" si="119"/>
        <v>2015</v>
      </c>
    </row>
    <row r="1489" spans="1:21"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15"/>
        <v>0</v>
      </c>
      <c r="P1489" t="e">
        <f t="shared" si="116"/>
        <v>#DIV/0!</v>
      </c>
      <c r="Q1489" t="s">
        <v>8321</v>
      </c>
      <c r="R1489" t="s">
        <v>8323</v>
      </c>
      <c r="S1489" s="9">
        <f t="shared" si="117"/>
        <v>42554.667488425926</v>
      </c>
      <c r="T1489" s="9">
        <f t="shared" si="118"/>
        <v>42584.667488425926</v>
      </c>
      <c r="U1489">
        <f t="shared" si="119"/>
        <v>2016</v>
      </c>
    </row>
    <row r="1490" spans="1:21"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15"/>
        <v>2.4E-2</v>
      </c>
      <c r="P1490">
        <f t="shared" si="116"/>
        <v>60</v>
      </c>
      <c r="Q1490" t="s">
        <v>8321</v>
      </c>
      <c r="R1490" t="s">
        <v>8323</v>
      </c>
      <c r="S1490" s="9">
        <f t="shared" si="117"/>
        <v>41614.313194444447</v>
      </c>
      <c r="T1490" s="9">
        <f t="shared" si="118"/>
        <v>41644.313194444447</v>
      </c>
      <c r="U1490">
        <f t="shared" si="119"/>
        <v>2013</v>
      </c>
    </row>
    <row r="1491" spans="1:21"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15"/>
        <v>0</v>
      </c>
      <c r="P1491" t="e">
        <f t="shared" si="116"/>
        <v>#DIV/0!</v>
      </c>
      <c r="Q1491" t="s">
        <v>8321</v>
      </c>
      <c r="R1491" t="s">
        <v>8323</v>
      </c>
      <c r="S1491" s="9">
        <f t="shared" si="117"/>
        <v>41198.361712962964</v>
      </c>
      <c r="T1491" s="9">
        <f t="shared" si="118"/>
        <v>41228.403379629628</v>
      </c>
      <c r="U1491">
        <f t="shared" si="119"/>
        <v>2012</v>
      </c>
    </row>
    <row r="1492" spans="1:21"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15"/>
        <v>0.30862068965517242</v>
      </c>
      <c r="P1492">
        <f t="shared" si="116"/>
        <v>47.10526315789474</v>
      </c>
      <c r="Q1492" t="s">
        <v>8321</v>
      </c>
      <c r="R1492" t="s">
        <v>8323</v>
      </c>
      <c r="S1492" s="9">
        <f t="shared" si="117"/>
        <v>41520.311041666668</v>
      </c>
      <c r="T1492" s="9">
        <f t="shared" si="118"/>
        <v>41549.311041666668</v>
      </c>
      <c r="U1492">
        <f t="shared" si="119"/>
        <v>2013</v>
      </c>
    </row>
    <row r="1493" spans="1:21"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15"/>
        <v>8.3333333333333329E-2</v>
      </c>
      <c r="P1493">
        <f t="shared" si="116"/>
        <v>100</v>
      </c>
      <c r="Q1493" t="s">
        <v>8321</v>
      </c>
      <c r="R1493" t="s">
        <v>8323</v>
      </c>
      <c r="S1493" s="9">
        <f t="shared" si="117"/>
        <v>41991.463460648149</v>
      </c>
      <c r="T1493" s="9">
        <f t="shared" si="118"/>
        <v>42050.401388888888</v>
      </c>
      <c r="U1493">
        <f t="shared" si="119"/>
        <v>2014</v>
      </c>
    </row>
    <row r="1494" spans="1:21"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15"/>
        <v>7.4999999999999997E-3</v>
      </c>
      <c r="P1494">
        <f t="shared" si="116"/>
        <v>15</v>
      </c>
      <c r="Q1494" t="s">
        <v>8321</v>
      </c>
      <c r="R1494" t="s">
        <v>8323</v>
      </c>
      <c r="S1494" s="9">
        <f t="shared" si="117"/>
        <v>40682.634791666671</v>
      </c>
      <c r="T1494" s="9">
        <f t="shared" si="118"/>
        <v>40712.634791666671</v>
      </c>
      <c r="U1494">
        <f t="shared" si="119"/>
        <v>2011</v>
      </c>
    </row>
    <row r="1495" spans="1:21"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15"/>
        <v>0</v>
      </c>
      <c r="P1495" t="e">
        <f t="shared" si="116"/>
        <v>#DIV/0!</v>
      </c>
      <c r="Q1495" t="s">
        <v>8321</v>
      </c>
      <c r="R1495" t="s">
        <v>8323</v>
      </c>
      <c r="S1495" s="9">
        <f t="shared" si="117"/>
        <v>41411.616608796299</v>
      </c>
      <c r="T1495" s="9">
        <f t="shared" si="118"/>
        <v>41441.616608796299</v>
      </c>
      <c r="U1495">
        <f t="shared" si="119"/>
        <v>2013</v>
      </c>
    </row>
    <row r="1496" spans="1:21"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15"/>
        <v>8.8999999999999996E-2</v>
      </c>
      <c r="P1496">
        <f t="shared" si="116"/>
        <v>40.454545454545453</v>
      </c>
      <c r="Q1496" t="s">
        <v>8321</v>
      </c>
      <c r="R1496" t="s">
        <v>8323</v>
      </c>
      <c r="S1496" s="9">
        <f t="shared" si="117"/>
        <v>42067.472372685181</v>
      </c>
      <c r="T1496" s="9">
        <f t="shared" si="118"/>
        <v>42097.401388888888</v>
      </c>
      <c r="U1496">
        <f t="shared" si="119"/>
        <v>2015</v>
      </c>
    </row>
    <row r="1497" spans="1:21"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15"/>
        <v>0</v>
      </c>
      <c r="P1497" t="e">
        <f t="shared" si="116"/>
        <v>#DIV/0!</v>
      </c>
      <c r="Q1497" t="s">
        <v>8321</v>
      </c>
      <c r="R1497" t="s">
        <v>8323</v>
      </c>
      <c r="S1497" s="9">
        <f t="shared" si="117"/>
        <v>40752.539710648147</v>
      </c>
      <c r="T1497" s="9">
        <f t="shared" si="118"/>
        <v>40782.539710648147</v>
      </c>
      <c r="U1497">
        <f t="shared" si="119"/>
        <v>2011</v>
      </c>
    </row>
    <row r="1498" spans="1:21"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15"/>
        <v>0</v>
      </c>
      <c r="P1498" t="e">
        <f t="shared" si="116"/>
        <v>#DIV/0!</v>
      </c>
      <c r="Q1498" t="s">
        <v>8321</v>
      </c>
      <c r="R1498" t="s">
        <v>8323</v>
      </c>
      <c r="S1498" s="9">
        <f t="shared" si="117"/>
        <v>41838.225219907406</v>
      </c>
      <c r="T1498" s="9">
        <f t="shared" si="118"/>
        <v>41898.225219907406</v>
      </c>
      <c r="U1498">
        <f t="shared" si="119"/>
        <v>2014</v>
      </c>
    </row>
    <row r="1499" spans="1:21"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15"/>
        <v>6.666666666666667E-5</v>
      </c>
      <c r="P1499">
        <f t="shared" si="116"/>
        <v>1</v>
      </c>
      <c r="Q1499" t="s">
        <v>8321</v>
      </c>
      <c r="R1499" t="s">
        <v>8323</v>
      </c>
      <c r="S1499" s="9">
        <f t="shared" si="117"/>
        <v>41444.39261574074</v>
      </c>
      <c r="T1499" s="9">
        <f t="shared" si="118"/>
        <v>41486.571527777778</v>
      </c>
      <c r="U1499">
        <f t="shared" si="119"/>
        <v>2013</v>
      </c>
    </row>
    <row r="1500" spans="1:21"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15"/>
        <v>1.9E-2</v>
      </c>
      <c r="P1500">
        <f t="shared" si="116"/>
        <v>19</v>
      </c>
      <c r="Q1500" t="s">
        <v>8321</v>
      </c>
      <c r="R1500" t="s">
        <v>8323</v>
      </c>
      <c r="S1500" s="9">
        <f t="shared" si="117"/>
        <v>41840.733541666668</v>
      </c>
      <c r="T1500" s="9">
        <f t="shared" si="118"/>
        <v>41885.733541666668</v>
      </c>
      <c r="U1500">
        <f t="shared" si="119"/>
        <v>2014</v>
      </c>
    </row>
    <row r="1501" spans="1:21"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15"/>
        <v>2.5000000000000001E-3</v>
      </c>
      <c r="P1501">
        <f t="shared" si="116"/>
        <v>5</v>
      </c>
      <c r="Q1501" t="s">
        <v>8321</v>
      </c>
      <c r="R1501" t="s">
        <v>8323</v>
      </c>
      <c r="S1501" s="9">
        <f t="shared" si="117"/>
        <v>42526.757326388892</v>
      </c>
      <c r="T1501" s="9">
        <f t="shared" si="118"/>
        <v>42586.757326388892</v>
      </c>
      <c r="U1501">
        <f t="shared" si="119"/>
        <v>2016</v>
      </c>
    </row>
    <row r="1502" spans="1:21"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15"/>
        <v>0.25035714285714283</v>
      </c>
      <c r="P1502">
        <f t="shared" si="116"/>
        <v>46.733333333333334</v>
      </c>
      <c r="Q1502" t="s">
        <v>8321</v>
      </c>
      <c r="R1502" t="s">
        <v>8323</v>
      </c>
      <c r="S1502" s="9">
        <f t="shared" si="117"/>
        <v>41365.654594907406</v>
      </c>
      <c r="T1502" s="9">
        <f t="shared" si="118"/>
        <v>41395.654594907406</v>
      </c>
      <c r="U1502">
        <f t="shared" si="119"/>
        <v>2013</v>
      </c>
    </row>
    <row r="1503" spans="1:21"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15"/>
        <v>1.6633076923076924</v>
      </c>
      <c r="P1503">
        <f t="shared" si="116"/>
        <v>97.731073446327684</v>
      </c>
      <c r="Q1503" t="s">
        <v>8337</v>
      </c>
      <c r="R1503" t="s">
        <v>8338</v>
      </c>
      <c r="S1503" s="9">
        <f t="shared" si="117"/>
        <v>42163.333599537036</v>
      </c>
      <c r="T1503" s="9">
        <f t="shared" si="118"/>
        <v>42193.333599537036</v>
      </c>
      <c r="U1503">
        <f t="shared" si="119"/>
        <v>2015</v>
      </c>
    </row>
    <row r="1504" spans="1:21"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15"/>
        <v>1.0144545454545455</v>
      </c>
      <c r="P1504">
        <f t="shared" si="116"/>
        <v>67.835866261398181</v>
      </c>
      <c r="Q1504" t="s">
        <v>8337</v>
      </c>
      <c r="R1504" t="s">
        <v>8338</v>
      </c>
      <c r="S1504" s="9">
        <f t="shared" si="117"/>
        <v>42426.292592592596</v>
      </c>
      <c r="T1504" s="9">
        <f t="shared" si="118"/>
        <v>42454.666666666672</v>
      </c>
      <c r="U1504">
        <f t="shared" si="119"/>
        <v>2016</v>
      </c>
    </row>
    <row r="1505" spans="1:21"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15"/>
        <v>1.0789146666666667</v>
      </c>
      <c r="P1505">
        <f t="shared" si="116"/>
        <v>56.98492957746479</v>
      </c>
      <c r="Q1505" t="s">
        <v>8337</v>
      </c>
      <c r="R1505" t="s">
        <v>8338</v>
      </c>
      <c r="S1505" s="9">
        <f t="shared" si="117"/>
        <v>42606.097233796296</v>
      </c>
      <c r="T1505" s="9">
        <f t="shared" si="118"/>
        <v>42666.097233796296</v>
      </c>
      <c r="U1505">
        <f t="shared" si="119"/>
        <v>2016</v>
      </c>
    </row>
    <row r="1506" spans="1:21"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15"/>
        <v>2.7793846153846156</v>
      </c>
      <c r="P1506">
        <f t="shared" si="116"/>
        <v>67.159851301115239</v>
      </c>
      <c r="Q1506" t="s">
        <v>8337</v>
      </c>
      <c r="R1506" t="s">
        <v>8338</v>
      </c>
      <c r="S1506" s="9">
        <f t="shared" si="117"/>
        <v>41772.407685185186</v>
      </c>
      <c r="T1506" s="9">
        <f t="shared" si="118"/>
        <v>41800.106249999997</v>
      </c>
      <c r="U1506">
        <f t="shared" si="119"/>
        <v>2014</v>
      </c>
    </row>
    <row r="1507" spans="1:21"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15"/>
        <v>1.0358125</v>
      </c>
      <c r="P1507">
        <f t="shared" si="116"/>
        <v>48.037681159420288</v>
      </c>
      <c r="Q1507" t="s">
        <v>8337</v>
      </c>
      <c r="R1507" t="s">
        <v>8338</v>
      </c>
      <c r="S1507" s="9">
        <f t="shared" si="117"/>
        <v>42414.19332175926</v>
      </c>
      <c r="T1507" s="9">
        <f t="shared" si="118"/>
        <v>42451.584027777775</v>
      </c>
      <c r="U1507">
        <f t="shared" si="119"/>
        <v>2016</v>
      </c>
    </row>
    <row r="1508" spans="1:21"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15"/>
        <v>1.1140000000000001</v>
      </c>
      <c r="P1508">
        <f t="shared" si="116"/>
        <v>38.860465116279073</v>
      </c>
      <c r="Q1508" t="s">
        <v>8337</v>
      </c>
      <c r="R1508" t="s">
        <v>8338</v>
      </c>
      <c r="S1508" s="9">
        <f t="shared" si="117"/>
        <v>41814.535925925928</v>
      </c>
      <c r="T1508" s="9">
        <f t="shared" si="118"/>
        <v>41844.535925925928</v>
      </c>
      <c r="U1508">
        <f t="shared" si="119"/>
        <v>2014</v>
      </c>
    </row>
    <row r="1509" spans="1:21"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15"/>
        <v>2.15</v>
      </c>
      <c r="P1509">
        <f t="shared" si="116"/>
        <v>78.181818181818187</v>
      </c>
      <c r="Q1509" t="s">
        <v>8337</v>
      </c>
      <c r="R1509" t="s">
        <v>8338</v>
      </c>
      <c r="S1509" s="9">
        <f t="shared" si="117"/>
        <v>40254.200335648151</v>
      </c>
      <c r="T1509" s="9">
        <f t="shared" si="118"/>
        <v>40313.090277777781</v>
      </c>
      <c r="U1509">
        <f t="shared" si="119"/>
        <v>2010</v>
      </c>
    </row>
    <row r="1510" spans="1:21"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15"/>
        <v>1.1076216216216217</v>
      </c>
      <c r="P1510">
        <f t="shared" si="116"/>
        <v>97.113744075829388</v>
      </c>
      <c r="Q1510" t="s">
        <v>8337</v>
      </c>
      <c r="R1510" t="s">
        <v>8338</v>
      </c>
      <c r="S1510" s="9">
        <f t="shared" si="117"/>
        <v>41786.364363425928</v>
      </c>
      <c r="T1510" s="9">
        <f t="shared" si="118"/>
        <v>41817.364363425928</v>
      </c>
      <c r="U1510">
        <f t="shared" si="119"/>
        <v>2014</v>
      </c>
    </row>
    <row r="1511" spans="1:21"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15"/>
        <v>1.2364125714285714</v>
      </c>
      <c r="P1511">
        <f t="shared" si="116"/>
        <v>110.39397959183674</v>
      </c>
      <c r="Q1511" t="s">
        <v>8337</v>
      </c>
      <c r="R1511" t="s">
        <v>8338</v>
      </c>
      <c r="S1511" s="9">
        <f t="shared" si="117"/>
        <v>42751.283391203702</v>
      </c>
      <c r="T1511" s="9">
        <f t="shared" si="118"/>
        <v>42780.707638888889</v>
      </c>
      <c r="U1511">
        <f t="shared" si="119"/>
        <v>2017</v>
      </c>
    </row>
    <row r="1512" spans="1:21"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15"/>
        <v>1.0103500000000001</v>
      </c>
      <c r="P1512">
        <f t="shared" si="116"/>
        <v>39.91506172839506</v>
      </c>
      <c r="Q1512" t="s">
        <v>8337</v>
      </c>
      <c r="R1512" t="s">
        <v>8338</v>
      </c>
      <c r="S1512" s="9">
        <f t="shared" si="117"/>
        <v>41809.135162037033</v>
      </c>
      <c r="T1512" s="9">
        <f t="shared" si="118"/>
        <v>41839.135162037033</v>
      </c>
      <c r="U1512">
        <f t="shared" si="119"/>
        <v>2014</v>
      </c>
    </row>
    <row r="1513" spans="1:21"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15"/>
        <v>1.1179285714285714</v>
      </c>
      <c r="P1513">
        <f t="shared" si="116"/>
        <v>75.975728155339809</v>
      </c>
      <c r="Q1513" t="s">
        <v>8337</v>
      </c>
      <c r="R1513" t="s">
        <v>8338</v>
      </c>
      <c r="S1513" s="9">
        <f t="shared" si="117"/>
        <v>42296.333379629628</v>
      </c>
      <c r="T1513" s="9">
        <f t="shared" si="118"/>
        <v>42326.375046296293</v>
      </c>
      <c r="U1513">
        <f t="shared" si="119"/>
        <v>2015</v>
      </c>
    </row>
    <row r="1514" spans="1:21"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15"/>
        <v>5.5877142857142861</v>
      </c>
      <c r="P1514">
        <f t="shared" si="116"/>
        <v>58.379104477611939</v>
      </c>
      <c r="Q1514" t="s">
        <v>8337</v>
      </c>
      <c r="R1514" t="s">
        <v>8338</v>
      </c>
      <c r="S1514" s="9">
        <f t="shared" si="117"/>
        <v>42741.434479166666</v>
      </c>
      <c r="T1514" s="9">
        <f t="shared" si="118"/>
        <v>42771.434479166666</v>
      </c>
      <c r="U1514">
        <f t="shared" si="119"/>
        <v>2017</v>
      </c>
    </row>
    <row r="1515" spans="1:21"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15"/>
        <v>1.5001875</v>
      </c>
      <c r="P1515">
        <f t="shared" si="116"/>
        <v>55.82093023255814</v>
      </c>
      <c r="Q1515" t="s">
        <v>8337</v>
      </c>
      <c r="R1515" t="s">
        <v>8338</v>
      </c>
      <c r="S1515" s="9">
        <f t="shared" si="117"/>
        <v>41806.387337962966</v>
      </c>
      <c r="T1515" s="9">
        <f t="shared" si="118"/>
        <v>41836.387337962966</v>
      </c>
      <c r="U1515">
        <f t="shared" si="119"/>
        <v>2014</v>
      </c>
    </row>
    <row r="1516" spans="1:21"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15"/>
        <v>1.0647599999999999</v>
      </c>
      <c r="P1516">
        <f t="shared" si="116"/>
        <v>151.24431818181819</v>
      </c>
      <c r="Q1516" t="s">
        <v>8337</v>
      </c>
      <c r="R1516" t="s">
        <v>8338</v>
      </c>
      <c r="S1516" s="9">
        <f t="shared" si="117"/>
        <v>42234.347685185188</v>
      </c>
      <c r="T1516" s="9">
        <f t="shared" si="118"/>
        <v>42274.347685185188</v>
      </c>
      <c r="U1516">
        <f t="shared" si="119"/>
        <v>2015</v>
      </c>
    </row>
    <row r="1517" spans="1:21"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15"/>
        <v>1.57189</v>
      </c>
      <c r="P1517">
        <f t="shared" si="116"/>
        <v>849.67027027027029</v>
      </c>
      <c r="Q1517" t="s">
        <v>8337</v>
      </c>
      <c r="R1517" t="s">
        <v>8338</v>
      </c>
      <c r="S1517" s="9">
        <f t="shared" si="117"/>
        <v>42415.003437499996</v>
      </c>
      <c r="T1517" s="9">
        <f t="shared" si="118"/>
        <v>42444.961770833332</v>
      </c>
      <c r="U1517">
        <f t="shared" si="119"/>
        <v>2016</v>
      </c>
    </row>
    <row r="1518" spans="1:21"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15"/>
        <v>1.0865882352941176</v>
      </c>
      <c r="P1518">
        <f t="shared" si="116"/>
        <v>159.24137931034483</v>
      </c>
      <c r="Q1518" t="s">
        <v>8337</v>
      </c>
      <c r="R1518" t="s">
        <v>8338</v>
      </c>
      <c r="S1518" s="9">
        <f t="shared" si="117"/>
        <v>42619.216342592597</v>
      </c>
      <c r="T1518" s="9">
        <f t="shared" si="118"/>
        <v>42649.333333333328</v>
      </c>
      <c r="U1518">
        <f t="shared" si="119"/>
        <v>2016</v>
      </c>
    </row>
    <row r="1519" spans="1:21"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15"/>
        <v>1.6197999999999999</v>
      </c>
      <c r="P1519">
        <f t="shared" si="116"/>
        <v>39.507317073170732</v>
      </c>
      <c r="Q1519" t="s">
        <v>8337</v>
      </c>
      <c r="R1519" t="s">
        <v>8338</v>
      </c>
      <c r="S1519" s="9">
        <f t="shared" si="117"/>
        <v>41948.31658564815</v>
      </c>
      <c r="T1519" s="9">
        <f t="shared" si="118"/>
        <v>41979</v>
      </c>
      <c r="U1519">
        <f t="shared" si="119"/>
        <v>2014</v>
      </c>
    </row>
    <row r="1520" spans="1:21"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15"/>
        <v>2.0536666666666665</v>
      </c>
      <c r="P1520">
        <f t="shared" si="116"/>
        <v>130.52966101694915</v>
      </c>
      <c r="Q1520" t="s">
        <v>8337</v>
      </c>
      <c r="R1520" t="s">
        <v>8338</v>
      </c>
      <c r="S1520" s="9">
        <f t="shared" si="117"/>
        <v>41760.5700462963</v>
      </c>
      <c r="T1520" s="9">
        <f t="shared" si="118"/>
        <v>41790.5700462963</v>
      </c>
      <c r="U1520">
        <f t="shared" si="119"/>
        <v>2014</v>
      </c>
    </row>
    <row r="1521" spans="1:21"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15"/>
        <v>1.033638888888889</v>
      </c>
      <c r="P1521">
        <f t="shared" si="116"/>
        <v>64.156896551724131</v>
      </c>
      <c r="Q1521" t="s">
        <v>8337</v>
      </c>
      <c r="R1521" t="s">
        <v>8338</v>
      </c>
      <c r="S1521" s="9">
        <f t="shared" si="117"/>
        <v>41782.491701388892</v>
      </c>
      <c r="T1521" s="9">
        <f t="shared" si="118"/>
        <v>41810.665972222225</v>
      </c>
      <c r="U1521">
        <f t="shared" si="119"/>
        <v>2014</v>
      </c>
    </row>
    <row r="1522" spans="1:21"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15"/>
        <v>1.0347222222222223</v>
      </c>
      <c r="P1522">
        <f t="shared" si="116"/>
        <v>111.52694610778443</v>
      </c>
      <c r="Q1522" t="s">
        <v>8337</v>
      </c>
      <c r="R1522" t="s">
        <v>8338</v>
      </c>
      <c r="S1522" s="9">
        <f t="shared" si="117"/>
        <v>41955.607789351852</v>
      </c>
      <c r="T1522" s="9">
        <f t="shared" si="118"/>
        <v>41991.916666666672</v>
      </c>
      <c r="U1522">
        <f t="shared" si="119"/>
        <v>2014</v>
      </c>
    </row>
    <row r="1523" spans="1:21"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15"/>
        <v>1.0681333333333334</v>
      </c>
      <c r="P1523">
        <f t="shared" si="116"/>
        <v>170.44680851063831</v>
      </c>
      <c r="Q1523" t="s">
        <v>8337</v>
      </c>
      <c r="R1523" t="s">
        <v>8338</v>
      </c>
      <c r="S1523" s="9">
        <f t="shared" si="117"/>
        <v>42492.917719907404</v>
      </c>
      <c r="T1523" s="9">
        <f t="shared" si="118"/>
        <v>42527.917719907404</v>
      </c>
      <c r="U1523">
        <f t="shared" si="119"/>
        <v>2016</v>
      </c>
    </row>
    <row r="1524" spans="1:21"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15"/>
        <v>1.3896574712643677</v>
      </c>
      <c r="P1524">
        <f t="shared" si="116"/>
        <v>133.7391592920354</v>
      </c>
      <c r="Q1524" t="s">
        <v>8337</v>
      </c>
      <c r="R1524" t="s">
        <v>8338</v>
      </c>
      <c r="S1524" s="9">
        <f t="shared" si="117"/>
        <v>41899.580312500002</v>
      </c>
      <c r="T1524" s="9">
        <f t="shared" si="118"/>
        <v>41929.580312500002</v>
      </c>
      <c r="U1524">
        <f t="shared" si="119"/>
        <v>2014</v>
      </c>
    </row>
    <row r="1525" spans="1:21"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15"/>
        <v>1.2484324324324325</v>
      </c>
      <c r="P1525">
        <f t="shared" si="116"/>
        <v>95.834024896265561</v>
      </c>
      <c r="Q1525" t="s">
        <v>8337</v>
      </c>
      <c r="R1525" t="s">
        <v>8338</v>
      </c>
      <c r="S1525" s="9">
        <f t="shared" si="117"/>
        <v>41964.501342592594</v>
      </c>
      <c r="T1525" s="9">
        <f t="shared" si="118"/>
        <v>41995.75</v>
      </c>
      <c r="U1525">
        <f t="shared" si="119"/>
        <v>2014</v>
      </c>
    </row>
    <row r="1526" spans="1:21"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15"/>
        <v>2.0699999999999998</v>
      </c>
      <c r="P1526">
        <f t="shared" si="116"/>
        <v>221.78571428571428</v>
      </c>
      <c r="Q1526" t="s">
        <v>8337</v>
      </c>
      <c r="R1526" t="s">
        <v>8338</v>
      </c>
      <c r="S1526" s="9">
        <f t="shared" si="117"/>
        <v>42756.251041666663</v>
      </c>
      <c r="T1526" s="9">
        <f t="shared" si="118"/>
        <v>42786.251041666663</v>
      </c>
      <c r="U1526">
        <f t="shared" si="119"/>
        <v>2017</v>
      </c>
    </row>
    <row r="1527" spans="1:21"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15"/>
        <v>1.7400576923076922</v>
      </c>
      <c r="P1527">
        <f t="shared" si="116"/>
        <v>32.315357142857138</v>
      </c>
      <c r="Q1527" t="s">
        <v>8337</v>
      </c>
      <c r="R1527" t="s">
        <v>8338</v>
      </c>
      <c r="S1527" s="9">
        <f t="shared" si="117"/>
        <v>42570.452986111108</v>
      </c>
      <c r="T1527" s="9">
        <f t="shared" si="118"/>
        <v>42600.452986111108</v>
      </c>
      <c r="U1527">
        <f t="shared" si="119"/>
        <v>2016</v>
      </c>
    </row>
    <row r="1528" spans="1:21"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15"/>
        <v>1.2032608695652174</v>
      </c>
      <c r="P1528">
        <f t="shared" si="116"/>
        <v>98.839285714285708</v>
      </c>
      <c r="Q1528" t="s">
        <v>8337</v>
      </c>
      <c r="R1528" t="s">
        <v>8338</v>
      </c>
      <c r="S1528" s="9">
        <f t="shared" si="117"/>
        <v>42339.026006944448</v>
      </c>
      <c r="T1528" s="9">
        <f t="shared" si="118"/>
        <v>42388.026006944448</v>
      </c>
      <c r="U1528">
        <f t="shared" si="119"/>
        <v>2015</v>
      </c>
    </row>
    <row r="1529" spans="1:21"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15"/>
        <v>1.1044428571428573</v>
      </c>
      <c r="P1529">
        <f t="shared" si="116"/>
        <v>55.222142857142863</v>
      </c>
      <c r="Q1529" t="s">
        <v>8337</v>
      </c>
      <c r="R1529" t="s">
        <v>8338</v>
      </c>
      <c r="S1529" s="9">
        <f t="shared" si="117"/>
        <v>42780.350532407407</v>
      </c>
      <c r="T1529" s="9">
        <f t="shared" si="118"/>
        <v>42808.308865740735</v>
      </c>
      <c r="U1529">
        <f t="shared" si="119"/>
        <v>2017</v>
      </c>
    </row>
    <row r="1530" spans="1:21"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15"/>
        <v>2.8156666666666665</v>
      </c>
      <c r="P1530">
        <f t="shared" si="116"/>
        <v>52.793750000000003</v>
      </c>
      <c r="Q1530" t="s">
        <v>8337</v>
      </c>
      <c r="R1530" t="s">
        <v>8338</v>
      </c>
      <c r="S1530" s="9">
        <f t="shared" si="117"/>
        <v>42736.482893518521</v>
      </c>
      <c r="T1530" s="9">
        <f t="shared" si="118"/>
        <v>42766.75</v>
      </c>
      <c r="U1530">
        <f t="shared" si="119"/>
        <v>2017</v>
      </c>
    </row>
    <row r="1531" spans="1:21"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15"/>
        <v>1.0067894736842105</v>
      </c>
      <c r="P1531">
        <f t="shared" si="116"/>
        <v>135.66666666666666</v>
      </c>
      <c r="Q1531" t="s">
        <v>8337</v>
      </c>
      <c r="R1531" t="s">
        <v>8338</v>
      </c>
      <c r="S1531" s="9">
        <f t="shared" si="117"/>
        <v>42052.378703703704</v>
      </c>
      <c r="T1531" s="9">
        <f t="shared" si="118"/>
        <v>42082.337037037039</v>
      </c>
      <c r="U1531">
        <f t="shared" si="119"/>
        <v>2015</v>
      </c>
    </row>
    <row r="1532" spans="1:21"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15"/>
        <v>1.3482571428571428</v>
      </c>
      <c r="P1532">
        <f t="shared" si="116"/>
        <v>53.991990846681922</v>
      </c>
      <c r="Q1532" t="s">
        <v>8337</v>
      </c>
      <c r="R1532" t="s">
        <v>8338</v>
      </c>
      <c r="S1532" s="9">
        <f t="shared" si="117"/>
        <v>42275.517303240747</v>
      </c>
      <c r="T1532" s="9">
        <f t="shared" si="118"/>
        <v>42300.517303240747</v>
      </c>
      <c r="U1532">
        <f t="shared" si="119"/>
        <v>2015</v>
      </c>
    </row>
    <row r="1533" spans="1:21"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15"/>
        <v>1.7595744680851064</v>
      </c>
      <c r="P1533">
        <f t="shared" si="116"/>
        <v>56.643835616438359</v>
      </c>
      <c r="Q1533" t="s">
        <v>8337</v>
      </c>
      <c r="R1533" t="s">
        <v>8338</v>
      </c>
      <c r="S1533" s="9">
        <f t="shared" si="117"/>
        <v>41941.552384259259</v>
      </c>
      <c r="T1533" s="9">
        <f t="shared" si="118"/>
        <v>41973.875</v>
      </c>
      <c r="U1533">
        <f t="shared" si="119"/>
        <v>2014</v>
      </c>
    </row>
    <row r="1534" spans="1:21"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15"/>
        <v>4.8402000000000003</v>
      </c>
      <c r="P1534">
        <f t="shared" si="116"/>
        <v>82.316326530612244</v>
      </c>
      <c r="Q1534" t="s">
        <v>8337</v>
      </c>
      <c r="R1534" t="s">
        <v>8338</v>
      </c>
      <c r="S1534" s="9">
        <f t="shared" si="117"/>
        <v>42391.225289351853</v>
      </c>
      <c r="T1534" s="9">
        <f t="shared" si="118"/>
        <v>42415.375</v>
      </c>
      <c r="U1534">
        <f t="shared" si="119"/>
        <v>2016</v>
      </c>
    </row>
    <row r="1535" spans="1:21"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15"/>
        <v>1.4514</v>
      </c>
      <c r="P1535">
        <f t="shared" si="116"/>
        <v>88.26081081081081</v>
      </c>
      <c r="Q1535" t="s">
        <v>8337</v>
      </c>
      <c r="R1535" t="s">
        <v>8338</v>
      </c>
      <c r="S1535" s="9">
        <f t="shared" si="117"/>
        <v>42442.75204861111</v>
      </c>
      <c r="T1535" s="9">
        <f t="shared" si="118"/>
        <v>42491.915972222225</v>
      </c>
      <c r="U1535">
        <f t="shared" si="119"/>
        <v>2016</v>
      </c>
    </row>
    <row r="1536" spans="1:21"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15"/>
        <v>4.1773333333333333</v>
      </c>
      <c r="P1536">
        <f t="shared" si="116"/>
        <v>84.905149051490511</v>
      </c>
      <c r="Q1536" t="s">
        <v>8337</v>
      </c>
      <c r="R1536" t="s">
        <v>8338</v>
      </c>
      <c r="S1536" s="9">
        <f t="shared" si="117"/>
        <v>42221.42432870371</v>
      </c>
      <c r="T1536" s="9">
        <f t="shared" si="118"/>
        <v>42251.42432870371</v>
      </c>
      <c r="U1536">
        <f t="shared" si="119"/>
        <v>2015</v>
      </c>
    </row>
    <row r="1537" spans="1:21"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15"/>
        <v>1.3242499999999999</v>
      </c>
      <c r="P1537">
        <f t="shared" si="116"/>
        <v>48.154545454545456</v>
      </c>
      <c r="Q1537" t="s">
        <v>8337</v>
      </c>
      <c r="R1537" t="s">
        <v>8338</v>
      </c>
      <c r="S1537" s="9">
        <f t="shared" si="117"/>
        <v>42484.579062500001</v>
      </c>
      <c r="T1537" s="9">
        <f t="shared" si="118"/>
        <v>42513.666666666672</v>
      </c>
      <c r="U1537">
        <f t="shared" si="119"/>
        <v>2016</v>
      </c>
    </row>
    <row r="1538" spans="1:21"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si="115"/>
        <v>2.5030841666666666</v>
      </c>
      <c r="P1538">
        <f t="shared" si="116"/>
        <v>66.015406593406595</v>
      </c>
      <c r="Q1538" t="s">
        <v>8337</v>
      </c>
      <c r="R1538" t="s">
        <v>8338</v>
      </c>
      <c r="S1538" s="9">
        <f t="shared" si="117"/>
        <v>42213.552199074074</v>
      </c>
      <c r="T1538" s="9">
        <f t="shared" si="118"/>
        <v>42243.552199074074</v>
      </c>
      <c r="U1538">
        <f t="shared" si="119"/>
        <v>2015</v>
      </c>
    </row>
    <row r="1539" spans="1:21"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ref="O1539:O1602" si="120">E1539/D1539</f>
        <v>1.7989999999999999</v>
      </c>
      <c r="P1539">
        <f t="shared" ref="P1539:P1602" si="121">E1539/L1539</f>
        <v>96.375</v>
      </c>
      <c r="Q1539" t="s">
        <v>8337</v>
      </c>
      <c r="R1539" t="s">
        <v>8338</v>
      </c>
      <c r="S1539" s="9">
        <f t="shared" ref="S1539:S1602" si="122">((J1539/60)/60)/24+DATE(1970,1,1)+(-6/24)</f>
        <v>42552.065127314811</v>
      </c>
      <c r="T1539" s="9">
        <f t="shared" ref="T1539:T1602" si="123">((I1539/60)/60)/24+DATE(1970,1,1)+(-6/24)</f>
        <v>42588.5</v>
      </c>
      <c r="U1539">
        <f t="shared" ref="U1539:U1602" si="124">YEAR(S1539)</f>
        <v>2016</v>
      </c>
    </row>
    <row r="1540" spans="1:21"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20"/>
        <v>1.0262857142857142</v>
      </c>
      <c r="P1540">
        <f t="shared" si="121"/>
        <v>156.17391304347825</v>
      </c>
      <c r="Q1540" t="s">
        <v>8337</v>
      </c>
      <c r="R1540" t="s">
        <v>8338</v>
      </c>
      <c r="S1540" s="9">
        <f t="shared" si="122"/>
        <v>41981.532060185185</v>
      </c>
      <c r="T1540" s="9">
        <f t="shared" si="123"/>
        <v>42026.532060185185</v>
      </c>
      <c r="U1540">
        <f t="shared" si="124"/>
        <v>2014</v>
      </c>
    </row>
    <row r="1541" spans="1:21"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20"/>
        <v>1.359861</v>
      </c>
      <c r="P1541">
        <f t="shared" si="121"/>
        <v>95.764859154929582</v>
      </c>
      <c r="Q1541" t="s">
        <v>8337</v>
      </c>
      <c r="R1541" t="s">
        <v>8338</v>
      </c>
      <c r="S1541" s="9">
        <f t="shared" si="122"/>
        <v>42705.669201388882</v>
      </c>
      <c r="T1541" s="9">
        <f t="shared" si="123"/>
        <v>42738.669201388882</v>
      </c>
      <c r="U1541">
        <f t="shared" si="124"/>
        <v>2016</v>
      </c>
    </row>
    <row r="1542" spans="1:21"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20"/>
        <v>1.1786666666666668</v>
      </c>
      <c r="P1542">
        <f t="shared" si="121"/>
        <v>180.40816326530611</v>
      </c>
      <c r="Q1542" t="s">
        <v>8337</v>
      </c>
      <c r="R1542" t="s">
        <v>8338</v>
      </c>
      <c r="S1542" s="9">
        <f t="shared" si="122"/>
        <v>41938.75712962963</v>
      </c>
      <c r="T1542" s="9">
        <f t="shared" si="123"/>
        <v>41968.802083333328</v>
      </c>
      <c r="U1542">
        <f t="shared" si="124"/>
        <v>2014</v>
      </c>
    </row>
    <row r="1543" spans="1:21"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20"/>
        <v>3.3333333333333332E-4</v>
      </c>
      <c r="P1543">
        <f t="shared" si="121"/>
        <v>3</v>
      </c>
      <c r="Q1543" t="s">
        <v>8337</v>
      </c>
      <c r="R1543" t="s">
        <v>8342</v>
      </c>
      <c r="S1543" s="9">
        <f t="shared" si="122"/>
        <v>41974.462245370371</v>
      </c>
      <c r="T1543" s="9">
        <f t="shared" si="123"/>
        <v>42004.462245370371</v>
      </c>
      <c r="U1543">
        <f t="shared" si="124"/>
        <v>2014</v>
      </c>
    </row>
    <row r="1544" spans="1:21"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20"/>
        <v>0.04</v>
      </c>
      <c r="P1544">
        <f t="shared" si="121"/>
        <v>20</v>
      </c>
      <c r="Q1544" t="s">
        <v>8337</v>
      </c>
      <c r="R1544" t="s">
        <v>8342</v>
      </c>
      <c r="S1544" s="9">
        <f t="shared" si="122"/>
        <v>42170.746527777781</v>
      </c>
      <c r="T1544" s="9">
        <f t="shared" si="123"/>
        <v>42185.746527777781</v>
      </c>
      <c r="U1544">
        <f t="shared" si="124"/>
        <v>2015</v>
      </c>
    </row>
    <row r="1545" spans="1:21"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20"/>
        <v>4.4444444444444444E-3</v>
      </c>
      <c r="P1545">
        <f t="shared" si="121"/>
        <v>10</v>
      </c>
      <c r="Q1545" t="s">
        <v>8337</v>
      </c>
      <c r="R1545" t="s">
        <v>8342</v>
      </c>
      <c r="S1545" s="9">
        <f t="shared" si="122"/>
        <v>41935.259652777779</v>
      </c>
      <c r="T1545" s="9">
        <f t="shared" si="123"/>
        <v>41965.301319444443</v>
      </c>
      <c r="U1545">
        <f t="shared" si="124"/>
        <v>2014</v>
      </c>
    </row>
    <row r="1546" spans="1:21"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20"/>
        <v>0</v>
      </c>
      <c r="P1546" t="e">
        <f t="shared" si="121"/>
        <v>#DIV/0!</v>
      </c>
      <c r="Q1546" t="s">
        <v>8337</v>
      </c>
      <c r="R1546" t="s">
        <v>8342</v>
      </c>
      <c r="S1546" s="9">
        <f t="shared" si="122"/>
        <v>42052.801203703704</v>
      </c>
      <c r="T1546" s="9">
        <f t="shared" si="123"/>
        <v>42094.762499999997</v>
      </c>
      <c r="U1546">
        <f t="shared" si="124"/>
        <v>2015</v>
      </c>
    </row>
    <row r="1547" spans="1:21"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20"/>
        <v>3.3333333333333332E-4</v>
      </c>
      <c r="P1547">
        <f t="shared" si="121"/>
        <v>1</v>
      </c>
      <c r="Q1547" t="s">
        <v>8337</v>
      </c>
      <c r="R1547" t="s">
        <v>8342</v>
      </c>
      <c r="S1547" s="9">
        <f t="shared" si="122"/>
        <v>42031.634652777779</v>
      </c>
      <c r="T1547" s="9">
        <f t="shared" si="123"/>
        <v>42065.636111111111</v>
      </c>
      <c r="U1547">
        <f t="shared" si="124"/>
        <v>2015</v>
      </c>
    </row>
    <row r="1548" spans="1:21"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20"/>
        <v>0.28899999999999998</v>
      </c>
      <c r="P1548">
        <f t="shared" si="121"/>
        <v>26.272727272727273</v>
      </c>
      <c r="Q1548" t="s">
        <v>8337</v>
      </c>
      <c r="R1548" t="s">
        <v>8342</v>
      </c>
      <c r="S1548" s="9">
        <f t="shared" si="122"/>
        <v>41838.962951388887</v>
      </c>
      <c r="T1548" s="9">
        <f t="shared" si="123"/>
        <v>41898.962951388887</v>
      </c>
      <c r="U1548">
        <f t="shared" si="124"/>
        <v>2014</v>
      </c>
    </row>
    <row r="1549" spans="1:21"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20"/>
        <v>0</v>
      </c>
      <c r="P1549" t="e">
        <f t="shared" si="121"/>
        <v>#DIV/0!</v>
      </c>
      <c r="Q1549" t="s">
        <v>8337</v>
      </c>
      <c r="R1549" t="s">
        <v>8342</v>
      </c>
      <c r="S1549" s="9">
        <f t="shared" si="122"/>
        <v>42782.176875000005</v>
      </c>
      <c r="T1549" s="9">
        <f t="shared" si="123"/>
        <v>42789.176875000005</v>
      </c>
      <c r="U1549">
        <f t="shared" si="124"/>
        <v>2017</v>
      </c>
    </row>
    <row r="1550" spans="1:21"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20"/>
        <v>8.5714285714285715E-2</v>
      </c>
      <c r="P1550">
        <f t="shared" si="121"/>
        <v>60</v>
      </c>
      <c r="Q1550" t="s">
        <v>8337</v>
      </c>
      <c r="R1550" t="s">
        <v>8342</v>
      </c>
      <c r="S1550" s="9">
        <f t="shared" si="122"/>
        <v>42286.63217592593</v>
      </c>
      <c r="T1550" s="9">
        <f t="shared" si="123"/>
        <v>42316.673842592587</v>
      </c>
      <c r="U1550">
        <f t="shared" si="124"/>
        <v>2015</v>
      </c>
    </row>
    <row r="1551" spans="1:21"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20"/>
        <v>0.34</v>
      </c>
      <c r="P1551">
        <f t="shared" si="121"/>
        <v>28.333333333333332</v>
      </c>
      <c r="Q1551" t="s">
        <v>8337</v>
      </c>
      <c r="R1551" t="s">
        <v>8342</v>
      </c>
      <c r="S1551" s="9">
        <f t="shared" si="122"/>
        <v>42280.886099537034</v>
      </c>
      <c r="T1551" s="9">
        <f t="shared" si="123"/>
        <v>42310.927766203706</v>
      </c>
      <c r="U1551">
        <f t="shared" si="124"/>
        <v>2015</v>
      </c>
    </row>
    <row r="1552" spans="1:21"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20"/>
        <v>0.13466666666666666</v>
      </c>
      <c r="P1552">
        <f t="shared" si="121"/>
        <v>14.428571428571429</v>
      </c>
      <c r="Q1552" t="s">
        <v>8337</v>
      </c>
      <c r="R1552" t="s">
        <v>8342</v>
      </c>
      <c r="S1552" s="9">
        <f t="shared" si="122"/>
        <v>42472.199467592596</v>
      </c>
      <c r="T1552" s="9">
        <f t="shared" si="123"/>
        <v>42502.199467592596</v>
      </c>
      <c r="U1552">
        <f t="shared" si="124"/>
        <v>2016</v>
      </c>
    </row>
    <row r="1553" spans="1:21"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20"/>
        <v>0</v>
      </c>
      <c r="P1553" t="e">
        <f t="shared" si="121"/>
        <v>#DIV/0!</v>
      </c>
      <c r="Q1553" t="s">
        <v>8337</v>
      </c>
      <c r="R1553" t="s">
        <v>8342</v>
      </c>
      <c r="S1553" s="9">
        <f t="shared" si="122"/>
        <v>42121.574525462958</v>
      </c>
      <c r="T1553" s="9">
        <f t="shared" si="123"/>
        <v>42151.574525462958</v>
      </c>
      <c r="U1553">
        <f t="shared" si="124"/>
        <v>2015</v>
      </c>
    </row>
    <row r="1554" spans="1:21"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20"/>
        <v>0.49186046511627907</v>
      </c>
      <c r="P1554">
        <f t="shared" si="121"/>
        <v>132.1875</v>
      </c>
      <c r="Q1554" t="s">
        <v>8337</v>
      </c>
      <c r="R1554" t="s">
        <v>8342</v>
      </c>
      <c r="S1554" s="9">
        <f t="shared" si="122"/>
        <v>41892.438750000001</v>
      </c>
      <c r="T1554" s="9">
        <f t="shared" si="123"/>
        <v>41912.915972222225</v>
      </c>
      <c r="U1554">
        <f t="shared" si="124"/>
        <v>2014</v>
      </c>
    </row>
    <row r="1555" spans="1:21"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20"/>
        <v>0</v>
      </c>
      <c r="P1555" t="e">
        <f t="shared" si="121"/>
        <v>#DIV/0!</v>
      </c>
      <c r="Q1555" t="s">
        <v>8337</v>
      </c>
      <c r="R1555" t="s">
        <v>8342</v>
      </c>
      <c r="S1555" s="9">
        <f t="shared" si="122"/>
        <v>42219.032951388886</v>
      </c>
      <c r="T1555" s="9">
        <f t="shared" si="123"/>
        <v>42249.032951388886</v>
      </c>
      <c r="U1555">
        <f t="shared" si="124"/>
        <v>2015</v>
      </c>
    </row>
    <row r="1556" spans="1:21"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20"/>
        <v>0</v>
      </c>
      <c r="P1556" t="e">
        <f t="shared" si="121"/>
        <v>#DIV/0!</v>
      </c>
      <c r="Q1556" t="s">
        <v>8337</v>
      </c>
      <c r="R1556" t="s">
        <v>8342</v>
      </c>
      <c r="S1556" s="9">
        <f t="shared" si="122"/>
        <v>42188.002199074079</v>
      </c>
      <c r="T1556" s="9">
        <f t="shared" si="123"/>
        <v>42218.002199074079</v>
      </c>
      <c r="U1556">
        <f t="shared" si="124"/>
        <v>2015</v>
      </c>
    </row>
    <row r="1557" spans="1:21"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20"/>
        <v>0</v>
      </c>
      <c r="P1557" t="e">
        <f t="shared" si="121"/>
        <v>#DIV/0!</v>
      </c>
      <c r="Q1557" t="s">
        <v>8337</v>
      </c>
      <c r="R1557" t="s">
        <v>8342</v>
      </c>
      <c r="S1557" s="9">
        <f t="shared" si="122"/>
        <v>42241.363796296297</v>
      </c>
      <c r="T1557" s="9">
        <f t="shared" si="123"/>
        <v>42264.458333333328</v>
      </c>
      <c r="U1557">
        <f t="shared" si="124"/>
        <v>2015</v>
      </c>
    </row>
    <row r="1558" spans="1:21"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20"/>
        <v>0.45133333333333331</v>
      </c>
      <c r="P1558">
        <f t="shared" si="121"/>
        <v>56.416666666666664</v>
      </c>
      <c r="Q1558" t="s">
        <v>8337</v>
      </c>
      <c r="R1558" t="s">
        <v>8342</v>
      </c>
      <c r="S1558" s="9">
        <f t="shared" si="122"/>
        <v>42524.903055555551</v>
      </c>
      <c r="T1558" s="9">
        <f t="shared" si="123"/>
        <v>42554.903055555551</v>
      </c>
      <c r="U1558">
        <f t="shared" si="124"/>
        <v>2016</v>
      </c>
    </row>
    <row r="1559" spans="1:21"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20"/>
        <v>0.04</v>
      </c>
      <c r="P1559">
        <f t="shared" si="121"/>
        <v>100</v>
      </c>
      <c r="Q1559" t="s">
        <v>8337</v>
      </c>
      <c r="R1559" t="s">
        <v>8342</v>
      </c>
      <c r="S1559" s="9">
        <f t="shared" si="122"/>
        <v>41871.40315972222</v>
      </c>
      <c r="T1559" s="9">
        <f t="shared" si="123"/>
        <v>41902.40315972222</v>
      </c>
      <c r="U1559">
        <f t="shared" si="124"/>
        <v>2014</v>
      </c>
    </row>
    <row r="1560" spans="1:21"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20"/>
        <v>4.6666666666666669E-2</v>
      </c>
      <c r="P1560">
        <f t="shared" si="121"/>
        <v>11.666666666666666</v>
      </c>
      <c r="Q1560" t="s">
        <v>8337</v>
      </c>
      <c r="R1560" t="s">
        <v>8342</v>
      </c>
      <c r="S1560" s="9">
        <f t="shared" si="122"/>
        <v>42185.147673611107</v>
      </c>
      <c r="T1560" s="9">
        <f t="shared" si="123"/>
        <v>42244.258333333331</v>
      </c>
      <c r="U1560">
        <f t="shared" si="124"/>
        <v>2015</v>
      </c>
    </row>
    <row r="1561" spans="1:21"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20"/>
        <v>3.3333333333333335E-3</v>
      </c>
      <c r="P1561">
        <f t="shared" si="121"/>
        <v>50</v>
      </c>
      <c r="Q1561" t="s">
        <v>8337</v>
      </c>
      <c r="R1561" t="s">
        <v>8342</v>
      </c>
      <c r="S1561" s="9">
        <f t="shared" si="122"/>
        <v>42107.80322916666</v>
      </c>
      <c r="T1561" s="9">
        <f t="shared" si="123"/>
        <v>42122.80322916666</v>
      </c>
      <c r="U1561">
        <f t="shared" si="124"/>
        <v>2015</v>
      </c>
    </row>
    <row r="1562" spans="1:21"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20"/>
        <v>3.7600000000000001E-2</v>
      </c>
      <c r="P1562">
        <f t="shared" si="121"/>
        <v>23.5</v>
      </c>
      <c r="Q1562" t="s">
        <v>8337</v>
      </c>
      <c r="R1562" t="s">
        <v>8342</v>
      </c>
      <c r="S1562" s="9">
        <f t="shared" si="122"/>
        <v>41935.770752314813</v>
      </c>
      <c r="T1562" s="9">
        <f t="shared" si="123"/>
        <v>41955.812418981484</v>
      </c>
      <c r="U1562">
        <f t="shared" si="124"/>
        <v>2014</v>
      </c>
    </row>
    <row r="1563" spans="1:21"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20"/>
        <v>6.7000000000000002E-3</v>
      </c>
      <c r="P1563">
        <f t="shared" si="121"/>
        <v>67</v>
      </c>
      <c r="Q1563" t="s">
        <v>8321</v>
      </c>
      <c r="R1563" t="s">
        <v>8343</v>
      </c>
      <c r="S1563" s="9">
        <f t="shared" si="122"/>
        <v>41554.791701388887</v>
      </c>
      <c r="T1563" s="9">
        <f t="shared" si="123"/>
        <v>41584.833368055559</v>
      </c>
      <c r="U1563">
        <f t="shared" si="124"/>
        <v>2013</v>
      </c>
    </row>
    <row r="1564" spans="1:21"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20"/>
        <v>0</v>
      </c>
      <c r="P1564" t="e">
        <f t="shared" si="121"/>
        <v>#DIV/0!</v>
      </c>
      <c r="Q1564" t="s">
        <v>8321</v>
      </c>
      <c r="R1564" t="s">
        <v>8343</v>
      </c>
      <c r="S1564" s="9">
        <f t="shared" si="122"/>
        <v>40079.316157407404</v>
      </c>
      <c r="T1564" s="9">
        <f t="shared" si="123"/>
        <v>40148.784722222219</v>
      </c>
      <c r="U1564">
        <f t="shared" si="124"/>
        <v>2009</v>
      </c>
    </row>
    <row r="1565" spans="1:21"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20"/>
        <v>1.4166666666666666E-2</v>
      </c>
      <c r="P1565">
        <f t="shared" si="121"/>
        <v>42.5</v>
      </c>
      <c r="Q1565" t="s">
        <v>8321</v>
      </c>
      <c r="R1565" t="s">
        <v>8343</v>
      </c>
      <c r="S1565" s="9">
        <f t="shared" si="122"/>
        <v>41652.492488425924</v>
      </c>
      <c r="T1565" s="9">
        <f t="shared" si="123"/>
        <v>41712.450821759259</v>
      </c>
      <c r="U1565">
        <f t="shared" si="124"/>
        <v>2014</v>
      </c>
    </row>
    <row r="1566" spans="1:21"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20"/>
        <v>1E-3</v>
      </c>
      <c r="P1566">
        <f t="shared" si="121"/>
        <v>10</v>
      </c>
      <c r="Q1566" t="s">
        <v>8321</v>
      </c>
      <c r="R1566" t="s">
        <v>8343</v>
      </c>
      <c r="S1566" s="9">
        <f t="shared" si="122"/>
        <v>42121.117002314815</v>
      </c>
      <c r="T1566" s="9">
        <f t="shared" si="123"/>
        <v>42152.586805555555</v>
      </c>
      <c r="U1566">
        <f t="shared" si="124"/>
        <v>2015</v>
      </c>
    </row>
    <row r="1567" spans="1:21"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20"/>
        <v>2.5000000000000001E-2</v>
      </c>
      <c r="P1567">
        <f t="shared" si="121"/>
        <v>100</v>
      </c>
      <c r="Q1567" t="s">
        <v>8321</v>
      </c>
      <c r="R1567" t="s">
        <v>8343</v>
      </c>
      <c r="S1567" s="9">
        <f t="shared" si="122"/>
        <v>40672.479872685188</v>
      </c>
      <c r="T1567" s="9">
        <f t="shared" si="123"/>
        <v>40702.479872685188</v>
      </c>
      <c r="U1567">
        <f t="shared" si="124"/>
        <v>2011</v>
      </c>
    </row>
    <row r="1568" spans="1:21"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20"/>
        <v>0.21249999999999999</v>
      </c>
      <c r="P1568">
        <f t="shared" si="121"/>
        <v>108.05084745762711</v>
      </c>
      <c r="Q1568" t="s">
        <v>8321</v>
      </c>
      <c r="R1568" t="s">
        <v>8343</v>
      </c>
      <c r="S1568" s="9">
        <f t="shared" si="122"/>
        <v>42549.666712962964</v>
      </c>
      <c r="T1568" s="9">
        <f t="shared" si="123"/>
        <v>42578.666666666672</v>
      </c>
      <c r="U1568">
        <f t="shared" si="124"/>
        <v>2016</v>
      </c>
    </row>
    <row r="1569" spans="1:21"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20"/>
        <v>4.1176470588235294E-2</v>
      </c>
      <c r="P1569">
        <f t="shared" si="121"/>
        <v>26.923076923076923</v>
      </c>
      <c r="Q1569" t="s">
        <v>8321</v>
      </c>
      <c r="R1569" t="s">
        <v>8343</v>
      </c>
      <c r="S1569" s="9">
        <f t="shared" si="122"/>
        <v>41671.686863425923</v>
      </c>
      <c r="T1569" s="9">
        <f t="shared" si="123"/>
        <v>41686.75</v>
      </c>
      <c r="U1569">
        <f t="shared" si="124"/>
        <v>2014</v>
      </c>
    </row>
    <row r="1570" spans="1:21"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20"/>
        <v>0.13639999999999999</v>
      </c>
      <c r="P1570">
        <f t="shared" si="121"/>
        <v>155</v>
      </c>
      <c r="Q1570" t="s">
        <v>8321</v>
      </c>
      <c r="R1570" t="s">
        <v>8343</v>
      </c>
      <c r="S1570" s="9">
        <f t="shared" si="122"/>
        <v>41961.812326388885</v>
      </c>
      <c r="T1570" s="9">
        <f t="shared" si="123"/>
        <v>41996.812326388885</v>
      </c>
      <c r="U1570">
        <f t="shared" si="124"/>
        <v>2014</v>
      </c>
    </row>
    <row r="1571" spans="1:2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20"/>
        <v>0</v>
      </c>
      <c r="P1571" t="e">
        <f t="shared" si="121"/>
        <v>#DIV/0!</v>
      </c>
      <c r="Q1571" t="s">
        <v>8321</v>
      </c>
      <c r="R1571" t="s">
        <v>8343</v>
      </c>
      <c r="S1571" s="9">
        <f t="shared" si="122"/>
        <v>41389.429560185185</v>
      </c>
      <c r="T1571" s="9">
        <f t="shared" si="123"/>
        <v>41419.429560185185</v>
      </c>
      <c r="U1571">
        <f t="shared" si="124"/>
        <v>2013</v>
      </c>
    </row>
    <row r="1572" spans="1:21"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20"/>
        <v>0.41399999999999998</v>
      </c>
      <c r="P1572">
        <f t="shared" si="121"/>
        <v>47.769230769230766</v>
      </c>
      <c r="Q1572" t="s">
        <v>8321</v>
      </c>
      <c r="R1572" t="s">
        <v>8343</v>
      </c>
      <c r="S1572" s="9">
        <f t="shared" si="122"/>
        <v>42438.563449074078</v>
      </c>
      <c r="T1572" s="9">
        <f t="shared" si="123"/>
        <v>42468.521782407406</v>
      </c>
      <c r="U1572">
        <f t="shared" si="124"/>
        <v>2016</v>
      </c>
    </row>
    <row r="1573" spans="1:21"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20"/>
        <v>6.6115702479338841E-3</v>
      </c>
      <c r="P1573">
        <f t="shared" si="121"/>
        <v>20</v>
      </c>
      <c r="Q1573" t="s">
        <v>8321</v>
      </c>
      <c r="R1573" t="s">
        <v>8343</v>
      </c>
      <c r="S1573" s="9">
        <f t="shared" si="122"/>
        <v>42144.519479166673</v>
      </c>
      <c r="T1573" s="9">
        <f t="shared" si="123"/>
        <v>42174.519479166673</v>
      </c>
      <c r="U1573">
        <f t="shared" si="124"/>
        <v>2015</v>
      </c>
    </row>
    <row r="1574" spans="1:21"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20"/>
        <v>0.05</v>
      </c>
      <c r="P1574">
        <f t="shared" si="121"/>
        <v>41.666666666666664</v>
      </c>
      <c r="Q1574" t="s">
        <v>8321</v>
      </c>
      <c r="R1574" t="s">
        <v>8343</v>
      </c>
      <c r="S1574" s="9">
        <f t="shared" si="122"/>
        <v>42403.783090277779</v>
      </c>
      <c r="T1574" s="9">
        <f t="shared" si="123"/>
        <v>42428.749305555553</v>
      </c>
      <c r="U1574">
        <f t="shared" si="124"/>
        <v>2016</v>
      </c>
    </row>
    <row r="1575" spans="1:21"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20"/>
        <v>2.4777777777777777E-2</v>
      </c>
      <c r="P1575">
        <f t="shared" si="121"/>
        <v>74.333333333333329</v>
      </c>
      <c r="Q1575" t="s">
        <v>8321</v>
      </c>
      <c r="R1575" t="s">
        <v>8343</v>
      </c>
      <c r="S1575" s="9">
        <f t="shared" si="122"/>
        <v>42785.750023148154</v>
      </c>
      <c r="T1575" s="9">
        <f t="shared" si="123"/>
        <v>42825.915972222225</v>
      </c>
      <c r="U1575">
        <f t="shared" si="124"/>
        <v>2017</v>
      </c>
    </row>
    <row r="1576" spans="1:21"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20"/>
        <v>5.0599999999999999E-2</v>
      </c>
      <c r="P1576">
        <f t="shared" si="121"/>
        <v>84.333333333333329</v>
      </c>
      <c r="Q1576" t="s">
        <v>8321</v>
      </c>
      <c r="R1576" t="s">
        <v>8343</v>
      </c>
      <c r="S1576" s="9">
        <f t="shared" si="122"/>
        <v>42017.677418981482</v>
      </c>
      <c r="T1576" s="9">
        <f t="shared" si="123"/>
        <v>42052.677418981482</v>
      </c>
      <c r="U1576">
        <f t="shared" si="124"/>
        <v>2015</v>
      </c>
    </row>
    <row r="1577" spans="1:21"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20"/>
        <v>0.2291</v>
      </c>
      <c r="P1577">
        <f t="shared" si="121"/>
        <v>65.457142857142856</v>
      </c>
      <c r="Q1577" t="s">
        <v>8321</v>
      </c>
      <c r="R1577" t="s">
        <v>8343</v>
      </c>
      <c r="S1577" s="9">
        <f t="shared" si="122"/>
        <v>41799.274259259262</v>
      </c>
      <c r="T1577" s="9">
        <f t="shared" si="123"/>
        <v>41829.274259259262</v>
      </c>
      <c r="U1577">
        <f t="shared" si="124"/>
        <v>2014</v>
      </c>
    </row>
    <row r="1578" spans="1:21"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20"/>
        <v>0.13</v>
      </c>
      <c r="P1578">
        <f t="shared" si="121"/>
        <v>65</v>
      </c>
      <c r="Q1578" t="s">
        <v>8321</v>
      </c>
      <c r="R1578" t="s">
        <v>8343</v>
      </c>
      <c r="S1578" s="9">
        <f t="shared" si="122"/>
        <v>42140.629259259258</v>
      </c>
      <c r="T1578" s="9">
        <f t="shared" si="123"/>
        <v>42185.629259259258</v>
      </c>
      <c r="U1578">
        <f t="shared" si="124"/>
        <v>2015</v>
      </c>
    </row>
    <row r="1579" spans="1:21"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20"/>
        <v>5.4999999999999997E-3</v>
      </c>
      <c r="P1579">
        <f t="shared" si="121"/>
        <v>27.5</v>
      </c>
      <c r="Q1579" t="s">
        <v>8321</v>
      </c>
      <c r="R1579" t="s">
        <v>8343</v>
      </c>
      <c r="S1579" s="9">
        <f t="shared" si="122"/>
        <v>41054.597777777781</v>
      </c>
      <c r="T1579" s="9">
        <f t="shared" si="123"/>
        <v>41114.597777777781</v>
      </c>
      <c r="U1579">
        <f t="shared" si="124"/>
        <v>2012</v>
      </c>
    </row>
    <row r="1580" spans="1:21"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20"/>
        <v>0.10806536636794939</v>
      </c>
      <c r="P1580">
        <f t="shared" si="121"/>
        <v>51.25</v>
      </c>
      <c r="Q1580" t="s">
        <v>8321</v>
      </c>
      <c r="R1580" t="s">
        <v>8343</v>
      </c>
      <c r="S1580" s="9">
        <f t="shared" si="122"/>
        <v>40398.815868055557</v>
      </c>
      <c r="T1580" s="9">
        <f t="shared" si="123"/>
        <v>40422.833333333336</v>
      </c>
      <c r="U1580">
        <f t="shared" si="124"/>
        <v>2010</v>
      </c>
    </row>
    <row r="1581" spans="1:21"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20"/>
        <v>8.4008400840084006E-3</v>
      </c>
      <c r="P1581">
        <f t="shared" si="121"/>
        <v>14</v>
      </c>
      <c r="Q1581" t="s">
        <v>8321</v>
      </c>
      <c r="R1581" t="s">
        <v>8343</v>
      </c>
      <c r="S1581" s="9">
        <f t="shared" si="122"/>
        <v>41481.746423611112</v>
      </c>
      <c r="T1581" s="9">
        <f t="shared" si="123"/>
        <v>41514.746423611112</v>
      </c>
      <c r="U1581">
        <f t="shared" si="124"/>
        <v>2013</v>
      </c>
    </row>
    <row r="1582" spans="1:21"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20"/>
        <v>0</v>
      </c>
      <c r="P1582" t="e">
        <f t="shared" si="121"/>
        <v>#DIV/0!</v>
      </c>
      <c r="Q1582" t="s">
        <v>8321</v>
      </c>
      <c r="R1582" t="s">
        <v>8343</v>
      </c>
      <c r="S1582" s="9">
        <f t="shared" si="122"/>
        <v>40989.800069444449</v>
      </c>
      <c r="T1582" s="9">
        <f t="shared" si="123"/>
        <v>41049.800069444449</v>
      </c>
      <c r="U1582">
        <f t="shared" si="124"/>
        <v>2012</v>
      </c>
    </row>
    <row r="1583" spans="1:21"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20"/>
        <v>5.0000000000000001E-3</v>
      </c>
      <c r="P1583">
        <f t="shared" si="121"/>
        <v>5</v>
      </c>
      <c r="Q1583" t="s">
        <v>8337</v>
      </c>
      <c r="R1583" t="s">
        <v>8344</v>
      </c>
      <c r="S1583" s="9">
        <f t="shared" si="122"/>
        <v>42325.198958333334</v>
      </c>
      <c r="T1583" s="9">
        <f t="shared" si="123"/>
        <v>42357.198958333334</v>
      </c>
      <c r="U1583">
        <f t="shared" si="124"/>
        <v>2015</v>
      </c>
    </row>
    <row r="1584" spans="1:21"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20"/>
        <v>9.2999999999999999E-2</v>
      </c>
      <c r="P1584">
        <f t="shared" si="121"/>
        <v>31</v>
      </c>
      <c r="Q1584" t="s">
        <v>8337</v>
      </c>
      <c r="R1584" t="s">
        <v>8344</v>
      </c>
      <c r="S1584" s="9">
        <f t="shared" si="122"/>
        <v>42246.539965277778</v>
      </c>
      <c r="T1584" s="9">
        <f t="shared" si="123"/>
        <v>42303.638888888891</v>
      </c>
      <c r="U1584">
        <f t="shared" si="124"/>
        <v>2015</v>
      </c>
    </row>
    <row r="1585" spans="1:21"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20"/>
        <v>7.5000000000000002E-4</v>
      </c>
      <c r="P1585">
        <f t="shared" si="121"/>
        <v>15</v>
      </c>
      <c r="Q1585" t="s">
        <v>8337</v>
      </c>
      <c r="R1585" t="s">
        <v>8344</v>
      </c>
      <c r="S1585" s="9">
        <f t="shared" si="122"/>
        <v>41877.654988425929</v>
      </c>
      <c r="T1585" s="9">
        <f t="shared" si="123"/>
        <v>41907.654988425929</v>
      </c>
      <c r="U1585">
        <f t="shared" si="124"/>
        <v>2014</v>
      </c>
    </row>
    <row r="1586" spans="1:21"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20"/>
        <v>0</v>
      </c>
      <c r="P1586" t="e">
        <f t="shared" si="121"/>
        <v>#DIV/0!</v>
      </c>
      <c r="Q1586" t="s">
        <v>8337</v>
      </c>
      <c r="R1586" t="s">
        <v>8344</v>
      </c>
      <c r="S1586" s="9">
        <f t="shared" si="122"/>
        <v>41779.399317129632</v>
      </c>
      <c r="T1586" s="9">
        <f t="shared" si="123"/>
        <v>41789.399317129632</v>
      </c>
      <c r="U1586">
        <f t="shared" si="124"/>
        <v>2014</v>
      </c>
    </row>
    <row r="1587" spans="1:21"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20"/>
        <v>0.79</v>
      </c>
      <c r="P1587">
        <f t="shared" si="121"/>
        <v>131.66666666666666</v>
      </c>
      <c r="Q1587" t="s">
        <v>8337</v>
      </c>
      <c r="R1587" t="s">
        <v>8344</v>
      </c>
      <c r="S1587" s="9">
        <f t="shared" si="122"/>
        <v>42707.645462962959</v>
      </c>
      <c r="T1587" s="9">
        <f t="shared" si="123"/>
        <v>42729.208333333328</v>
      </c>
      <c r="U1587">
        <f t="shared" si="124"/>
        <v>2016</v>
      </c>
    </row>
    <row r="1588" spans="1:21"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20"/>
        <v>0</v>
      </c>
      <c r="P1588" t="e">
        <f t="shared" si="121"/>
        <v>#DIV/0!</v>
      </c>
      <c r="Q1588" t="s">
        <v>8337</v>
      </c>
      <c r="R1588" t="s">
        <v>8344</v>
      </c>
      <c r="S1588" s="9">
        <f t="shared" si="122"/>
        <v>42068.854421296302</v>
      </c>
      <c r="T1588" s="9">
        <f t="shared" si="123"/>
        <v>42098.812754629631</v>
      </c>
      <c r="U1588">
        <f t="shared" si="124"/>
        <v>2015</v>
      </c>
    </row>
    <row r="1589" spans="1:21"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20"/>
        <v>1.3333333333333334E-4</v>
      </c>
      <c r="P1589">
        <f t="shared" si="121"/>
        <v>1</v>
      </c>
      <c r="Q1589" t="s">
        <v>8337</v>
      </c>
      <c r="R1589" t="s">
        <v>8344</v>
      </c>
      <c r="S1589" s="9">
        <f t="shared" si="122"/>
        <v>41956.700983796298</v>
      </c>
      <c r="T1589" s="9">
        <f t="shared" si="123"/>
        <v>41986.700983796298</v>
      </c>
      <c r="U1589">
        <f t="shared" si="124"/>
        <v>2014</v>
      </c>
    </row>
    <row r="1590" spans="1:21"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20"/>
        <v>0</v>
      </c>
      <c r="P1590" t="e">
        <f t="shared" si="121"/>
        <v>#DIV/0!</v>
      </c>
      <c r="Q1590" t="s">
        <v>8337</v>
      </c>
      <c r="R1590" t="s">
        <v>8344</v>
      </c>
      <c r="S1590" s="9">
        <f t="shared" si="122"/>
        <v>42004.99998842593</v>
      </c>
      <c r="T1590" s="9">
        <f t="shared" si="123"/>
        <v>42035.591666666667</v>
      </c>
      <c r="U1590">
        <f t="shared" si="124"/>
        <v>2014</v>
      </c>
    </row>
    <row r="1591" spans="1:21"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20"/>
        <v>0</v>
      </c>
      <c r="P1591" t="e">
        <f t="shared" si="121"/>
        <v>#DIV/0!</v>
      </c>
      <c r="Q1591" t="s">
        <v>8337</v>
      </c>
      <c r="R1591" t="s">
        <v>8344</v>
      </c>
      <c r="S1591" s="9">
        <f t="shared" si="122"/>
        <v>42256.734791666662</v>
      </c>
      <c r="T1591" s="9">
        <f t="shared" si="123"/>
        <v>42286.734791666662</v>
      </c>
      <c r="U1591">
        <f t="shared" si="124"/>
        <v>2015</v>
      </c>
    </row>
    <row r="1592" spans="1:21"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20"/>
        <v>1.7000000000000001E-2</v>
      </c>
      <c r="P1592">
        <f t="shared" si="121"/>
        <v>510</v>
      </c>
      <c r="Q1592" t="s">
        <v>8337</v>
      </c>
      <c r="R1592" t="s">
        <v>8344</v>
      </c>
      <c r="S1592" s="9">
        <f t="shared" si="122"/>
        <v>42240.607222222221</v>
      </c>
      <c r="T1592" s="9">
        <f t="shared" si="123"/>
        <v>42270.607222222221</v>
      </c>
      <c r="U1592">
        <f t="shared" si="124"/>
        <v>2015</v>
      </c>
    </row>
    <row r="1593" spans="1:21"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20"/>
        <v>0.29228571428571426</v>
      </c>
      <c r="P1593">
        <f t="shared" si="121"/>
        <v>44.478260869565219</v>
      </c>
      <c r="Q1593" t="s">
        <v>8337</v>
      </c>
      <c r="R1593" t="s">
        <v>8344</v>
      </c>
      <c r="S1593" s="9">
        <f t="shared" si="122"/>
        <v>42433.476168981477</v>
      </c>
      <c r="T1593" s="9">
        <f t="shared" si="123"/>
        <v>42463.43450231482</v>
      </c>
      <c r="U1593">
        <f t="shared" si="124"/>
        <v>2016</v>
      </c>
    </row>
    <row r="1594" spans="1:21"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20"/>
        <v>0</v>
      </c>
      <c r="P1594" t="e">
        <f t="shared" si="121"/>
        <v>#DIV/0!</v>
      </c>
      <c r="Q1594" t="s">
        <v>8337</v>
      </c>
      <c r="R1594" t="s">
        <v>8344</v>
      </c>
      <c r="S1594" s="9">
        <f t="shared" si="122"/>
        <v>42045.822743055556</v>
      </c>
      <c r="T1594" s="9">
        <f t="shared" si="123"/>
        <v>42090.781076388885</v>
      </c>
      <c r="U1594">
        <f t="shared" si="124"/>
        <v>2015</v>
      </c>
    </row>
    <row r="1595" spans="1:21"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20"/>
        <v>1.3636363636363637E-4</v>
      </c>
      <c r="P1595">
        <f t="shared" si="121"/>
        <v>1</v>
      </c>
      <c r="Q1595" t="s">
        <v>8337</v>
      </c>
      <c r="R1595" t="s">
        <v>8344</v>
      </c>
      <c r="S1595" s="9">
        <f t="shared" si="122"/>
        <v>42033.595543981486</v>
      </c>
      <c r="T1595" s="9">
        <f t="shared" si="123"/>
        <v>42063.595543981486</v>
      </c>
      <c r="U1595">
        <f t="shared" si="124"/>
        <v>2015</v>
      </c>
    </row>
    <row r="1596" spans="1:21"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20"/>
        <v>0.20499999999999999</v>
      </c>
      <c r="P1596">
        <f t="shared" si="121"/>
        <v>20.5</v>
      </c>
      <c r="Q1596" t="s">
        <v>8337</v>
      </c>
      <c r="R1596" t="s">
        <v>8344</v>
      </c>
      <c r="S1596" s="9">
        <f t="shared" si="122"/>
        <v>42445.462754629625</v>
      </c>
      <c r="T1596" s="9">
        <f t="shared" si="123"/>
        <v>42505.431249999994</v>
      </c>
      <c r="U1596">
        <f t="shared" si="124"/>
        <v>2016</v>
      </c>
    </row>
    <row r="1597" spans="1:21"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20"/>
        <v>2.8E-3</v>
      </c>
      <c r="P1597">
        <f t="shared" si="121"/>
        <v>40</v>
      </c>
      <c r="Q1597" t="s">
        <v>8337</v>
      </c>
      <c r="R1597" t="s">
        <v>8344</v>
      </c>
      <c r="S1597" s="9">
        <f t="shared" si="122"/>
        <v>41779.800092592595</v>
      </c>
      <c r="T1597" s="9">
        <f t="shared" si="123"/>
        <v>41808.592361111114</v>
      </c>
      <c r="U1597">
        <f t="shared" si="124"/>
        <v>2014</v>
      </c>
    </row>
    <row r="1598" spans="1:21"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20"/>
        <v>2.3076923076923078E-2</v>
      </c>
      <c r="P1598">
        <f t="shared" si="121"/>
        <v>25</v>
      </c>
      <c r="Q1598" t="s">
        <v>8337</v>
      </c>
      <c r="R1598" t="s">
        <v>8344</v>
      </c>
      <c r="S1598" s="9">
        <f t="shared" si="122"/>
        <v>41941.180196759262</v>
      </c>
      <c r="T1598" s="9">
        <f t="shared" si="123"/>
        <v>41986.221863425926</v>
      </c>
      <c r="U1598">
        <f t="shared" si="124"/>
        <v>2014</v>
      </c>
    </row>
    <row r="1599" spans="1:21"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20"/>
        <v>0</v>
      </c>
      <c r="P1599" t="e">
        <f t="shared" si="121"/>
        <v>#DIV/0!</v>
      </c>
      <c r="Q1599" t="s">
        <v>8337</v>
      </c>
      <c r="R1599" t="s">
        <v>8344</v>
      </c>
      <c r="S1599" s="9">
        <f t="shared" si="122"/>
        <v>42603.104131944448</v>
      </c>
      <c r="T1599" s="9">
        <f t="shared" si="123"/>
        <v>42633.104131944448</v>
      </c>
      <c r="U1599">
        <f t="shared" si="124"/>
        <v>2016</v>
      </c>
    </row>
    <row r="1600" spans="1:21"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20"/>
        <v>1.25E-3</v>
      </c>
      <c r="P1600">
        <f t="shared" si="121"/>
        <v>1</v>
      </c>
      <c r="Q1600" t="s">
        <v>8337</v>
      </c>
      <c r="R1600" t="s">
        <v>8344</v>
      </c>
      <c r="S1600" s="9">
        <f t="shared" si="122"/>
        <v>42151.417337962965</v>
      </c>
      <c r="T1600" s="9">
        <f t="shared" si="123"/>
        <v>42211.417337962965</v>
      </c>
      <c r="U1600">
        <f t="shared" si="124"/>
        <v>2015</v>
      </c>
    </row>
    <row r="1601" spans="1:21"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20"/>
        <v>0</v>
      </c>
      <c r="P1601" t="e">
        <f t="shared" si="121"/>
        <v>#DIV/0!</v>
      </c>
      <c r="Q1601" t="s">
        <v>8337</v>
      </c>
      <c r="R1601" t="s">
        <v>8344</v>
      </c>
      <c r="S1601" s="9">
        <f t="shared" si="122"/>
        <v>42438.28907407407</v>
      </c>
      <c r="T1601" s="9">
        <f t="shared" si="123"/>
        <v>42468.247407407413</v>
      </c>
      <c r="U1601">
        <f t="shared" si="124"/>
        <v>2016</v>
      </c>
    </row>
    <row r="1602" spans="1:21"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si="120"/>
        <v>7.3400000000000007E-2</v>
      </c>
      <c r="P1602">
        <f t="shared" si="121"/>
        <v>40.777777777777779</v>
      </c>
      <c r="Q1602" t="s">
        <v>8337</v>
      </c>
      <c r="R1602" t="s">
        <v>8344</v>
      </c>
      <c r="S1602" s="9">
        <f t="shared" si="122"/>
        <v>41790.807314814818</v>
      </c>
      <c r="T1602" s="9">
        <f t="shared" si="123"/>
        <v>41834.96597222222</v>
      </c>
      <c r="U1602">
        <f t="shared" si="124"/>
        <v>2014</v>
      </c>
    </row>
    <row r="1603" spans="1:21"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ref="O1603:O1666" si="125">E1603/D1603</f>
        <v>1.082492</v>
      </c>
      <c r="P1603">
        <f t="shared" ref="P1603:P1666" si="126">E1603/L1603</f>
        <v>48.325535714285714</v>
      </c>
      <c r="Q1603" t="s">
        <v>8324</v>
      </c>
      <c r="R1603" t="s">
        <v>8325</v>
      </c>
      <c r="S1603" s="9">
        <f t="shared" ref="S1603:S1666" si="127">((J1603/60)/60)/24+DATE(1970,1,1)+(-6/24)</f>
        <v>40637.842974537038</v>
      </c>
      <c r="T1603" s="9">
        <f t="shared" ref="T1603:T1666" si="128">((I1603/60)/60)/24+DATE(1970,1,1)+(-6/24)</f>
        <v>40667.842974537038</v>
      </c>
      <c r="U1603">
        <f t="shared" ref="U1603:U1666" si="129">YEAR(S1603)</f>
        <v>2011</v>
      </c>
    </row>
    <row r="1604" spans="1:21"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25"/>
        <v>1.0016666666666667</v>
      </c>
      <c r="P1604">
        <f t="shared" si="126"/>
        <v>46.953125</v>
      </c>
      <c r="Q1604" t="s">
        <v>8324</v>
      </c>
      <c r="R1604" t="s">
        <v>8325</v>
      </c>
      <c r="S1604" s="9">
        <f t="shared" si="127"/>
        <v>40788.047650462962</v>
      </c>
      <c r="T1604" s="9">
        <f t="shared" si="128"/>
        <v>40830.708333333336</v>
      </c>
      <c r="U1604">
        <f t="shared" si="129"/>
        <v>2011</v>
      </c>
    </row>
    <row r="1605" spans="1:21"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25"/>
        <v>1.0003299999999999</v>
      </c>
      <c r="P1605">
        <f t="shared" si="126"/>
        <v>66.688666666666663</v>
      </c>
      <c r="Q1605" t="s">
        <v>8324</v>
      </c>
      <c r="R1605" t="s">
        <v>8325</v>
      </c>
      <c r="S1605" s="9">
        <f t="shared" si="127"/>
        <v>40875.919664351852</v>
      </c>
      <c r="T1605" s="9">
        <f t="shared" si="128"/>
        <v>40935.919664351852</v>
      </c>
      <c r="U1605">
        <f t="shared" si="129"/>
        <v>2011</v>
      </c>
    </row>
    <row r="1606" spans="1:21"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25"/>
        <v>1.2210714285714286</v>
      </c>
      <c r="P1606">
        <f t="shared" si="126"/>
        <v>48.842857142857142</v>
      </c>
      <c r="Q1606" t="s">
        <v>8324</v>
      </c>
      <c r="R1606" t="s">
        <v>8325</v>
      </c>
      <c r="S1606" s="9">
        <f t="shared" si="127"/>
        <v>40945.595312500001</v>
      </c>
      <c r="T1606" s="9">
        <f t="shared" si="128"/>
        <v>40985.55364583333</v>
      </c>
      <c r="U1606">
        <f t="shared" si="129"/>
        <v>2012</v>
      </c>
    </row>
    <row r="1607" spans="1:21"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25"/>
        <v>1.0069333333333335</v>
      </c>
      <c r="P1607">
        <f t="shared" si="126"/>
        <v>137.30909090909091</v>
      </c>
      <c r="Q1607" t="s">
        <v>8324</v>
      </c>
      <c r="R1607" t="s">
        <v>8325</v>
      </c>
      <c r="S1607" s="9">
        <f t="shared" si="127"/>
        <v>40746.762881944444</v>
      </c>
      <c r="T1607" s="9">
        <f t="shared" si="128"/>
        <v>40756.041666666664</v>
      </c>
      <c r="U1607">
        <f t="shared" si="129"/>
        <v>2011</v>
      </c>
    </row>
    <row r="1608" spans="1:21"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25"/>
        <v>1.01004125</v>
      </c>
      <c r="P1608">
        <f t="shared" si="126"/>
        <v>87.829673913043479</v>
      </c>
      <c r="Q1608" t="s">
        <v>8324</v>
      </c>
      <c r="R1608" t="s">
        <v>8325</v>
      </c>
      <c r="S1608" s="9">
        <f t="shared" si="127"/>
        <v>40535.861550925925</v>
      </c>
      <c r="T1608" s="9">
        <f t="shared" si="128"/>
        <v>40625.819884259261</v>
      </c>
      <c r="U1608">
        <f t="shared" si="129"/>
        <v>2010</v>
      </c>
    </row>
    <row r="1609" spans="1:21"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25"/>
        <v>1.4511000000000001</v>
      </c>
      <c r="P1609">
        <f t="shared" si="126"/>
        <v>70.785365853658533</v>
      </c>
      <c r="Q1609" t="s">
        <v>8324</v>
      </c>
      <c r="R1609" t="s">
        <v>8325</v>
      </c>
      <c r="S1609" s="9">
        <f t="shared" si="127"/>
        <v>41053.55846064815</v>
      </c>
      <c r="T1609" s="9">
        <f t="shared" si="128"/>
        <v>41074.55846064815</v>
      </c>
      <c r="U1609">
        <f t="shared" si="129"/>
        <v>2012</v>
      </c>
    </row>
    <row r="1610" spans="1:21"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25"/>
        <v>1.0125</v>
      </c>
      <c r="P1610">
        <f t="shared" si="126"/>
        <v>52.826086956521742</v>
      </c>
      <c r="Q1610" t="s">
        <v>8324</v>
      </c>
      <c r="R1610" t="s">
        <v>8325</v>
      </c>
      <c r="S1610" s="9">
        <f t="shared" si="127"/>
        <v>41607.58085648148</v>
      </c>
      <c r="T1610" s="9">
        <f t="shared" si="128"/>
        <v>41639.976388888892</v>
      </c>
      <c r="U1610">
        <f t="shared" si="129"/>
        <v>2013</v>
      </c>
    </row>
    <row r="1611" spans="1:21"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25"/>
        <v>1.1833333333333333</v>
      </c>
      <c r="P1611">
        <f t="shared" si="126"/>
        <v>443.75</v>
      </c>
      <c r="Q1611" t="s">
        <v>8324</v>
      </c>
      <c r="R1611" t="s">
        <v>8325</v>
      </c>
      <c r="S1611" s="9">
        <f t="shared" si="127"/>
        <v>40795.751261574071</v>
      </c>
      <c r="T1611" s="9">
        <f t="shared" si="128"/>
        <v>40849.083333333336</v>
      </c>
      <c r="U1611">
        <f t="shared" si="129"/>
        <v>2011</v>
      </c>
    </row>
    <row r="1612" spans="1:21"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25"/>
        <v>2.7185000000000001</v>
      </c>
      <c r="P1612">
        <f t="shared" si="126"/>
        <v>48.544642857142854</v>
      </c>
      <c r="Q1612" t="s">
        <v>8324</v>
      </c>
      <c r="R1612" t="s">
        <v>8325</v>
      </c>
      <c r="S1612" s="9">
        <f t="shared" si="127"/>
        <v>41228.674884259257</v>
      </c>
      <c r="T1612" s="9">
        <f t="shared" si="128"/>
        <v>41258.674884259257</v>
      </c>
      <c r="U1612">
        <f t="shared" si="129"/>
        <v>2012</v>
      </c>
    </row>
    <row r="1613" spans="1:2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25"/>
        <v>1.25125</v>
      </c>
      <c r="P1613">
        <f t="shared" si="126"/>
        <v>37.074074074074076</v>
      </c>
      <c r="Q1613" t="s">
        <v>8324</v>
      </c>
      <c r="R1613" t="s">
        <v>8325</v>
      </c>
      <c r="S1613" s="9">
        <f t="shared" si="127"/>
        <v>41408.75037037037</v>
      </c>
      <c r="T1613" s="9">
        <f t="shared" si="128"/>
        <v>41429.75037037037</v>
      </c>
      <c r="U1613">
        <f t="shared" si="129"/>
        <v>2013</v>
      </c>
    </row>
    <row r="1614" spans="1:21"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25"/>
        <v>1.1000000000000001</v>
      </c>
      <c r="P1614">
        <f t="shared" si="126"/>
        <v>50</v>
      </c>
      <c r="Q1614" t="s">
        <v>8324</v>
      </c>
      <c r="R1614" t="s">
        <v>8325</v>
      </c>
      <c r="S1614" s="9">
        <f t="shared" si="127"/>
        <v>41246.624814814815</v>
      </c>
      <c r="T1614" s="9">
        <f t="shared" si="128"/>
        <v>41276.624814814815</v>
      </c>
      <c r="U1614">
        <f t="shared" si="129"/>
        <v>2012</v>
      </c>
    </row>
    <row r="1615" spans="1:21"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25"/>
        <v>1.0149999999999999</v>
      </c>
      <c r="P1615">
        <f t="shared" si="126"/>
        <v>39.03846153846154</v>
      </c>
      <c r="Q1615" t="s">
        <v>8324</v>
      </c>
      <c r="R1615" t="s">
        <v>8325</v>
      </c>
      <c r="S1615" s="9">
        <f t="shared" si="127"/>
        <v>41081.819467592592</v>
      </c>
      <c r="T1615" s="9">
        <f t="shared" si="128"/>
        <v>41111.819467592592</v>
      </c>
      <c r="U1615">
        <f t="shared" si="129"/>
        <v>2012</v>
      </c>
    </row>
    <row r="1616" spans="1:21"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25"/>
        <v>1.0269999999999999</v>
      </c>
      <c r="P1616">
        <f t="shared" si="126"/>
        <v>66.688311688311686</v>
      </c>
      <c r="Q1616" t="s">
        <v>8324</v>
      </c>
      <c r="R1616" t="s">
        <v>8325</v>
      </c>
      <c r="S1616" s="9">
        <f t="shared" si="127"/>
        <v>41794.731122685182</v>
      </c>
      <c r="T1616" s="9">
        <f t="shared" si="128"/>
        <v>41854.458333333336</v>
      </c>
      <c r="U1616">
        <f t="shared" si="129"/>
        <v>2014</v>
      </c>
    </row>
    <row r="1617" spans="1:21"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25"/>
        <v>1.1412500000000001</v>
      </c>
      <c r="P1617">
        <f t="shared" si="126"/>
        <v>67.132352941176464</v>
      </c>
      <c r="Q1617" t="s">
        <v>8324</v>
      </c>
      <c r="R1617" t="s">
        <v>8325</v>
      </c>
      <c r="S1617" s="9">
        <f t="shared" si="127"/>
        <v>40844.800879629627</v>
      </c>
      <c r="T1617" s="9">
        <f t="shared" si="128"/>
        <v>40889.842546296299</v>
      </c>
      <c r="U1617">
        <f t="shared" si="129"/>
        <v>2011</v>
      </c>
    </row>
    <row r="1618" spans="1:21"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25"/>
        <v>1.042</v>
      </c>
      <c r="P1618">
        <f t="shared" si="126"/>
        <v>66.369426751592357</v>
      </c>
      <c r="Q1618" t="s">
        <v>8324</v>
      </c>
      <c r="R1618" t="s">
        <v>8325</v>
      </c>
      <c r="S1618" s="9">
        <f t="shared" si="127"/>
        <v>41194.465520833335</v>
      </c>
      <c r="T1618" s="9">
        <f t="shared" si="128"/>
        <v>41235.666666666664</v>
      </c>
      <c r="U1618">
        <f t="shared" si="129"/>
        <v>2012</v>
      </c>
    </row>
    <row r="1619" spans="1:21"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25"/>
        <v>1.4585714285714286</v>
      </c>
      <c r="P1619">
        <f t="shared" si="126"/>
        <v>64.620253164556956</v>
      </c>
      <c r="Q1619" t="s">
        <v>8324</v>
      </c>
      <c r="R1619" t="s">
        <v>8325</v>
      </c>
      <c r="S1619" s="9">
        <f t="shared" si="127"/>
        <v>41546.414212962962</v>
      </c>
      <c r="T1619" s="9">
        <f t="shared" si="128"/>
        <v>41579.541666666664</v>
      </c>
      <c r="U1619">
        <f t="shared" si="129"/>
        <v>2013</v>
      </c>
    </row>
    <row r="1620" spans="1:21"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25"/>
        <v>1.0506666666666666</v>
      </c>
      <c r="P1620">
        <f t="shared" si="126"/>
        <v>58.370370370370374</v>
      </c>
      <c r="Q1620" t="s">
        <v>8324</v>
      </c>
      <c r="R1620" t="s">
        <v>8325</v>
      </c>
      <c r="S1620" s="9">
        <f t="shared" si="127"/>
        <v>41301.404340277775</v>
      </c>
      <c r="T1620" s="9">
        <f t="shared" si="128"/>
        <v>41341.404340277775</v>
      </c>
      <c r="U1620">
        <f t="shared" si="129"/>
        <v>2013</v>
      </c>
    </row>
    <row r="1621" spans="1:21"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25"/>
        <v>1.3333333333333333</v>
      </c>
      <c r="P1621">
        <f t="shared" si="126"/>
        <v>86.956521739130437</v>
      </c>
      <c r="Q1621" t="s">
        <v>8324</v>
      </c>
      <c r="R1621" t="s">
        <v>8325</v>
      </c>
      <c r="S1621" s="9">
        <f t="shared" si="127"/>
        <v>41875.93618055556</v>
      </c>
      <c r="T1621" s="9">
        <f t="shared" si="128"/>
        <v>41896.93618055556</v>
      </c>
      <c r="U1621">
        <f t="shared" si="129"/>
        <v>2014</v>
      </c>
    </row>
    <row r="1622" spans="1:21"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25"/>
        <v>1.1299999999999999</v>
      </c>
      <c r="P1622">
        <f t="shared" si="126"/>
        <v>66.470588235294116</v>
      </c>
      <c r="Q1622" t="s">
        <v>8324</v>
      </c>
      <c r="R1622" t="s">
        <v>8325</v>
      </c>
      <c r="S1622" s="9">
        <f t="shared" si="127"/>
        <v>41321.089583333334</v>
      </c>
      <c r="T1622" s="9">
        <f t="shared" si="128"/>
        <v>41328.089583333334</v>
      </c>
      <c r="U1622">
        <f t="shared" si="129"/>
        <v>2013</v>
      </c>
    </row>
    <row r="1623" spans="1:21"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25"/>
        <v>1.212</v>
      </c>
      <c r="P1623">
        <f t="shared" si="126"/>
        <v>163.78378378378378</v>
      </c>
      <c r="Q1623" t="s">
        <v>8324</v>
      </c>
      <c r="R1623" t="s">
        <v>8325</v>
      </c>
      <c r="S1623" s="9">
        <f t="shared" si="127"/>
        <v>41003.35665509259</v>
      </c>
      <c r="T1623" s="9">
        <f t="shared" si="128"/>
        <v>41056.915972222225</v>
      </c>
      <c r="U1623">
        <f t="shared" si="129"/>
        <v>2012</v>
      </c>
    </row>
    <row r="1624" spans="1:21"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25"/>
        <v>1.0172463768115942</v>
      </c>
      <c r="P1624">
        <f t="shared" si="126"/>
        <v>107.98461538461538</v>
      </c>
      <c r="Q1624" t="s">
        <v>8324</v>
      </c>
      <c r="R1624" t="s">
        <v>8325</v>
      </c>
      <c r="S1624" s="9">
        <f t="shared" si="127"/>
        <v>41950.04483796296</v>
      </c>
      <c r="T1624" s="9">
        <f t="shared" si="128"/>
        <v>41990.082638888889</v>
      </c>
      <c r="U1624">
        <f t="shared" si="129"/>
        <v>2014</v>
      </c>
    </row>
    <row r="1625" spans="1:21"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25"/>
        <v>1.0106666666666666</v>
      </c>
      <c r="P1625">
        <f t="shared" si="126"/>
        <v>42.111111111111114</v>
      </c>
      <c r="Q1625" t="s">
        <v>8324</v>
      </c>
      <c r="R1625" t="s">
        <v>8325</v>
      </c>
      <c r="S1625" s="9">
        <f t="shared" si="127"/>
        <v>41453.438530092593</v>
      </c>
      <c r="T1625" s="9">
        <f t="shared" si="128"/>
        <v>41513.438530092593</v>
      </c>
      <c r="U1625">
        <f t="shared" si="129"/>
        <v>2013</v>
      </c>
    </row>
    <row r="1626" spans="1:21"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25"/>
        <v>1.18</v>
      </c>
      <c r="P1626">
        <f t="shared" si="126"/>
        <v>47.2</v>
      </c>
      <c r="Q1626" t="s">
        <v>8324</v>
      </c>
      <c r="R1626" t="s">
        <v>8325</v>
      </c>
      <c r="S1626" s="9">
        <f t="shared" si="127"/>
        <v>41243.117303240739</v>
      </c>
      <c r="T1626" s="9">
        <f t="shared" si="128"/>
        <v>41283.117303240739</v>
      </c>
      <c r="U1626">
        <f t="shared" si="129"/>
        <v>2012</v>
      </c>
    </row>
    <row r="1627" spans="1:21"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25"/>
        <v>1.5533333333333332</v>
      </c>
      <c r="P1627">
        <f t="shared" si="126"/>
        <v>112.01923076923077</v>
      </c>
      <c r="Q1627" t="s">
        <v>8324</v>
      </c>
      <c r="R1627" t="s">
        <v>8325</v>
      </c>
      <c r="S1627" s="9">
        <f t="shared" si="127"/>
        <v>41135.449687500004</v>
      </c>
      <c r="T1627" s="9">
        <f t="shared" si="128"/>
        <v>41163.449687500004</v>
      </c>
      <c r="U1627">
        <f t="shared" si="129"/>
        <v>2012</v>
      </c>
    </row>
    <row r="1628" spans="1:21"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25"/>
        <v>1.0118750000000001</v>
      </c>
      <c r="P1628">
        <f t="shared" si="126"/>
        <v>74.953703703703709</v>
      </c>
      <c r="Q1628" t="s">
        <v>8324</v>
      </c>
      <c r="R1628" t="s">
        <v>8325</v>
      </c>
      <c r="S1628" s="9">
        <f t="shared" si="127"/>
        <v>41579.597997685189</v>
      </c>
      <c r="T1628" s="9">
        <f t="shared" si="128"/>
        <v>41609.639664351853</v>
      </c>
      <c r="U1628">
        <f t="shared" si="129"/>
        <v>2013</v>
      </c>
    </row>
    <row r="1629" spans="1:21"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25"/>
        <v>1.17</v>
      </c>
      <c r="P1629">
        <f t="shared" si="126"/>
        <v>61.578947368421055</v>
      </c>
      <c r="Q1629" t="s">
        <v>8324</v>
      </c>
      <c r="R1629" t="s">
        <v>8325</v>
      </c>
      <c r="S1629" s="9">
        <f t="shared" si="127"/>
        <v>41205.457048611112</v>
      </c>
      <c r="T1629" s="9">
        <f t="shared" si="128"/>
        <v>41238.957638888889</v>
      </c>
      <c r="U1629">
        <f t="shared" si="129"/>
        <v>2012</v>
      </c>
    </row>
    <row r="1630" spans="1:21"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25"/>
        <v>1.00925</v>
      </c>
      <c r="P1630">
        <f t="shared" si="126"/>
        <v>45.875</v>
      </c>
      <c r="Q1630" t="s">
        <v>8324</v>
      </c>
      <c r="R1630" t="s">
        <v>8325</v>
      </c>
      <c r="S1630" s="9">
        <f t="shared" si="127"/>
        <v>41774.487060185187</v>
      </c>
      <c r="T1630" s="9">
        <f t="shared" si="128"/>
        <v>41807.487060185187</v>
      </c>
      <c r="U1630">
        <f t="shared" si="129"/>
        <v>2014</v>
      </c>
    </row>
    <row r="1631" spans="1:21"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25"/>
        <v>1.0366666666666666</v>
      </c>
      <c r="P1631">
        <f t="shared" si="126"/>
        <v>75.853658536585371</v>
      </c>
      <c r="Q1631" t="s">
        <v>8324</v>
      </c>
      <c r="R1631" t="s">
        <v>8325</v>
      </c>
      <c r="S1631" s="9">
        <f t="shared" si="127"/>
        <v>41645.617280092592</v>
      </c>
      <c r="T1631" s="9">
        <f t="shared" si="128"/>
        <v>41690.617280092592</v>
      </c>
      <c r="U1631">
        <f t="shared" si="129"/>
        <v>2014</v>
      </c>
    </row>
    <row r="1632" spans="1:21"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25"/>
        <v>2.6524999999999999</v>
      </c>
      <c r="P1632">
        <f t="shared" si="126"/>
        <v>84.206349206349202</v>
      </c>
      <c r="Q1632" t="s">
        <v>8324</v>
      </c>
      <c r="R1632" t="s">
        <v>8325</v>
      </c>
      <c r="S1632" s="9">
        <f t="shared" si="127"/>
        <v>40939.587673611109</v>
      </c>
      <c r="T1632" s="9">
        <f t="shared" si="128"/>
        <v>40970.040972222225</v>
      </c>
      <c r="U1632">
        <f t="shared" si="129"/>
        <v>2012</v>
      </c>
    </row>
    <row r="1633" spans="1:21"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25"/>
        <v>1.5590999999999999</v>
      </c>
      <c r="P1633">
        <f t="shared" si="126"/>
        <v>117.22556390977444</v>
      </c>
      <c r="Q1633" t="s">
        <v>8324</v>
      </c>
      <c r="R1633" t="s">
        <v>8325</v>
      </c>
      <c r="S1633" s="9">
        <f t="shared" si="127"/>
        <v>41164.609502314815</v>
      </c>
      <c r="T1633" s="9">
        <f t="shared" si="128"/>
        <v>41194.609502314815</v>
      </c>
      <c r="U1633">
        <f t="shared" si="129"/>
        <v>2012</v>
      </c>
    </row>
    <row r="1634" spans="1:21"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25"/>
        <v>1.0162500000000001</v>
      </c>
      <c r="P1634">
        <f t="shared" si="126"/>
        <v>86.489361702127653</v>
      </c>
      <c r="Q1634" t="s">
        <v>8324</v>
      </c>
      <c r="R1634" t="s">
        <v>8325</v>
      </c>
      <c r="S1634" s="9">
        <f t="shared" si="127"/>
        <v>40750.090902777774</v>
      </c>
      <c r="T1634" s="9">
        <f t="shared" si="128"/>
        <v>40810.090902777774</v>
      </c>
      <c r="U1634">
        <f t="shared" si="129"/>
        <v>2011</v>
      </c>
    </row>
    <row r="1635" spans="1:21"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25"/>
        <v>1</v>
      </c>
      <c r="P1635">
        <f t="shared" si="126"/>
        <v>172.41379310344828</v>
      </c>
      <c r="Q1635" t="s">
        <v>8324</v>
      </c>
      <c r="R1635" t="s">
        <v>8325</v>
      </c>
      <c r="S1635" s="9">
        <f t="shared" si="127"/>
        <v>40896.633750000001</v>
      </c>
      <c r="T1635" s="9">
        <f t="shared" si="128"/>
        <v>40923.958333333336</v>
      </c>
      <c r="U1635">
        <f t="shared" si="129"/>
        <v>2011</v>
      </c>
    </row>
    <row r="1636" spans="1:21"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25"/>
        <v>1.0049999999999999</v>
      </c>
      <c r="P1636">
        <f t="shared" si="126"/>
        <v>62.8125</v>
      </c>
      <c r="Q1636" t="s">
        <v>8324</v>
      </c>
      <c r="R1636" t="s">
        <v>8325</v>
      </c>
      <c r="S1636" s="9">
        <f t="shared" si="127"/>
        <v>40657.939826388887</v>
      </c>
      <c r="T1636" s="9">
        <f t="shared" si="128"/>
        <v>40695.999305555553</v>
      </c>
      <c r="U1636">
        <f t="shared" si="129"/>
        <v>2011</v>
      </c>
    </row>
    <row r="1637" spans="1:21"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25"/>
        <v>1.2529999999999999</v>
      </c>
      <c r="P1637">
        <f t="shared" si="126"/>
        <v>67.729729729729726</v>
      </c>
      <c r="Q1637" t="s">
        <v>8324</v>
      </c>
      <c r="R1637" t="s">
        <v>8325</v>
      </c>
      <c r="S1637" s="9">
        <f t="shared" si="127"/>
        <v>42502.618761574078</v>
      </c>
      <c r="T1637" s="9">
        <f t="shared" si="128"/>
        <v>42562.618761574078</v>
      </c>
      <c r="U1637">
        <f t="shared" si="129"/>
        <v>2016</v>
      </c>
    </row>
    <row r="1638" spans="1:21"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25"/>
        <v>1.0355555555555556</v>
      </c>
      <c r="P1638">
        <f t="shared" si="126"/>
        <v>53.5632183908046</v>
      </c>
      <c r="Q1638" t="s">
        <v>8324</v>
      </c>
      <c r="R1638" t="s">
        <v>8325</v>
      </c>
      <c r="S1638" s="9">
        <f t="shared" si="127"/>
        <v>40662.83666666667</v>
      </c>
      <c r="T1638" s="9">
        <f t="shared" si="128"/>
        <v>40705.916666666664</v>
      </c>
      <c r="U1638">
        <f t="shared" si="129"/>
        <v>2011</v>
      </c>
    </row>
    <row r="1639" spans="1:21"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25"/>
        <v>1.038</v>
      </c>
      <c r="P1639">
        <f t="shared" si="126"/>
        <v>34.6</v>
      </c>
      <c r="Q1639" t="s">
        <v>8324</v>
      </c>
      <c r="R1639" t="s">
        <v>8325</v>
      </c>
      <c r="S1639" s="9">
        <f t="shared" si="127"/>
        <v>40122.501620370371</v>
      </c>
      <c r="T1639" s="9">
        <f t="shared" si="128"/>
        <v>40178.73541666667</v>
      </c>
      <c r="U1639">
        <f t="shared" si="129"/>
        <v>2009</v>
      </c>
    </row>
    <row r="1640" spans="1:21"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25"/>
        <v>1.05</v>
      </c>
      <c r="P1640">
        <f t="shared" si="126"/>
        <v>38.888888888888886</v>
      </c>
      <c r="Q1640" t="s">
        <v>8324</v>
      </c>
      <c r="R1640" t="s">
        <v>8325</v>
      </c>
      <c r="S1640" s="9">
        <f t="shared" si="127"/>
        <v>41288.43712962963</v>
      </c>
      <c r="T1640" s="9">
        <f t="shared" si="128"/>
        <v>41333.642361111109</v>
      </c>
      <c r="U1640">
        <f t="shared" si="129"/>
        <v>2013</v>
      </c>
    </row>
    <row r="1641" spans="1:21"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25"/>
        <v>1</v>
      </c>
      <c r="P1641">
        <f t="shared" si="126"/>
        <v>94.736842105263165</v>
      </c>
      <c r="Q1641" t="s">
        <v>8324</v>
      </c>
      <c r="R1641" t="s">
        <v>8325</v>
      </c>
      <c r="S1641" s="9">
        <f t="shared" si="127"/>
        <v>40941.402372685188</v>
      </c>
      <c r="T1641" s="9">
        <f t="shared" si="128"/>
        <v>40971.402372685188</v>
      </c>
      <c r="U1641">
        <f t="shared" si="129"/>
        <v>2012</v>
      </c>
    </row>
    <row r="1642" spans="1:21"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25"/>
        <v>1.6986000000000001</v>
      </c>
      <c r="P1642">
        <f t="shared" si="126"/>
        <v>39.967058823529413</v>
      </c>
      <c r="Q1642" t="s">
        <v>8324</v>
      </c>
      <c r="R1642" t="s">
        <v>8325</v>
      </c>
      <c r="S1642" s="9">
        <f t="shared" si="127"/>
        <v>40378.98096064815</v>
      </c>
      <c r="T1642" s="9">
        <f t="shared" si="128"/>
        <v>40392.832638888889</v>
      </c>
      <c r="U1642">
        <f t="shared" si="129"/>
        <v>2010</v>
      </c>
    </row>
    <row r="1643" spans="1:21"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25"/>
        <v>1.014</v>
      </c>
      <c r="P1643">
        <f t="shared" si="126"/>
        <v>97.5</v>
      </c>
      <c r="Q1643" t="s">
        <v>8324</v>
      </c>
      <c r="R1643" t="s">
        <v>8345</v>
      </c>
      <c r="S1643" s="9">
        <f t="shared" si="127"/>
        <v>41962.346574074079</v>
      </c>
      <c r="T1643" s="9">
        <f t="shared" si="128"/>
        <v>41992.346574074079</v>
      </c>
      <c r="U1643">
        <f t="shared" si="129"/>
        <v>2014</v>
      </c>
    </row>
    <row r="1644" spans="1:21"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25"/>
        <v>1</v>
      </c>
      <c r="P1644">
        <f t="shared" si="126"/>
        <v>42.857142857142854</v>
      </c>
      <c r="Q1644" t="s">
        <v>8324</v>
      </c>
      <c r="R1644" t="s">
        <v>8345</v>
      </c>
      <c r="S1644" s="9">
        <f t="shared" si="127"/>
        <v>40687.774618055555</v>
      </c>
      <c r="T1644" s="9">
        <f t="shared" si="128"/>
        <v>40707.774618055555</v>
      </c>
      <c r="U1644">
        <f t="shared" si="129"/>
        <v>2011</v>
      </c>
    </row>
    <row r="1645" spans="1:21"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25"/>
        <v>1.2470000000000001</v>
      </c>
      <c r="P1645">
        <f t="shared" si="126"/>
        <v>168.51351351351352</v>
      </c>
      <c r="Q1645" t="s">
        <v>8324</v>
      </c>
      <c r="R1645" t="s">
        <v>8345</v>
      </c>
      <c r="S1645" s="9">
        <f t="shared" si="127"/>
        <v>41146.574212962965</v>
      </c>
      <c r="T1645" s="9">
        <f t="shared" si="128"/>
        <v>41176.574212962965</v>
      </c>
      <c r="U1645">
        <f t="shared" si="129"/>
        <v>2012</v>
      </c>
    </row>
    <row r="1646" spans="1:21"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25"/>
        <v>1.095</v>
      </c>
      <c r="P1646">
        <f t="shared" si="126"/>
        <v>85.546875</v>
      </c>
      <c r="Q1646" t="s">
        <v>8324</v>
      </c>
      <c r="R1646" t="s">
        <v>8345</v>
      </c>
      <c r="S1646" s="9">
        <f t="shared" si="127"/>
        <v>41174.80972222222</v>
      </c>
      <c r="T1646" s="9">
        <f t="shared" si="128"/>
        <v>41234.851388888892</v>
      </c>
      <c r="U1646">
        <f t="shared" si="129"/>
        <v>2012</v>
      </c>
    </row>
    <row r="1647" spans="1:21"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25"/>
        <v>1.1080000000000001</v>
      </c>
      <c r="P1647">
        <f t="shared" si="126"/>
        <v>554</v>
      </c>
      <c r="Q1647" t="s">
        <v>8324</v>
      </c>
      <c r="R1647" t="s">
        <v>8345</v>
      </c>
      <c r="S1647" s="9">
        <f t="shared" si="127"/>
        <v>41521.367361111108</v>
      </c>
      <c r="T1647" s="9">
        <f t="shared" si="128"/>
        <v>41535.367361111108</v>
      </c>
      <c r="U1647">
        <f t="shared" si="129"/>
        <v>2013</v>
      </c>
    </row>
    <row r="1648" spans="1:21"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25"/>
        <v>1.1020000000000001</v>
      </c>
      <c r="P1648">
        <f t="shared" si="126"/>
        <v>26.554216867469879</v>
      </c>
      <c r="Q1648" t="s">
        <v>8324</v>
      </c>
      <c r="R1648" t="s">
        <v>8345</v>
      </c>
      <c r="S1648" s="9">
        <f t="shared" si="127"/>
        <v>41833.200266203705</v>
      </c>
      <c r="T1648" s="9">
        <f t="shared" si="128"/>
        <v>41865.507638888892</v>
      </c>
      <c r="U1648">
        <f t="shared" si="129"/>
        <v>2014</v>
      </c>
    </row>
    <row r="1649" spans="1:21"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25"/>
        <v>1.0471999999999999</v>
      </c>
      <c r="P1649">
        <f t="shared" si="126"/>
        <v>113.82608695652173</v>
      </c>
      <c r="Q1649" t="s">
        <v>8324</v>
      </c>
      <c r="R1649" t="s">
        <v>8345</v>
      </c>
      <c r="S1649" s="9">
        <f t="shared" si="127"/>
        <v>41039.159456018519</v>
      </c>
      <c r="T1649" s="9">
        <f t="shared" si="128"/>
        <v>41069.159456018519</v>
      </c>
      <c r="U1649">
        <f t="shared" si="129"/>
        <v>2012</v>
      </c>
    </row>
    <row r="1650" spans="1:21"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25"/>
        <v>1.2526086956521738</v>
      </c>
      <c r="P1650">
        <f t="shared" si="126"/>
        <v>32.011111111111113</v>
      </c>
      <c r="Q1650" t="s">
        <v>8324</v>
      </c>
      <c r="R1650" t="s">
        <v>8345</v>
      </c>
      <c r="S1650" s="9">
        <f t="shared" si="127"/>
        <v>40592.454652777778</v>
      </c>
      <c r="T1650" s="9">
        <f t="shared" si="128"/>
        <v>40622.412986111114</v>
      </c>
      <c r="U1650">
        <f t="shared" si="129"/>
        <v>2011</v>
      </c>
    </row>
    <row r="1651" spans="1:21"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25"/>
        <v>1.0058763157894737</v>
      </c>
      <c r="P1651">
        <f t="shared" si="126"/>
        <v>47.189259259259259</v>
      </c>
      <c r="Q1651" t="s">
        <v>8324</v>
      </c>
      <c r="R1651" t="s">
        <v>8345</v>
      </c>
      <c r="S1651" s="9">
        <f t="shared" si="127"/>
        <v>41737.434664351851</v>
      </c>
      <c r="T1651" s="9">
        <f t="shared" si="128"/>
        <v>41782.434664351851</v>
      </c>
      <c r="U1651">
        <f t="shared" si="129"/>
        <v>2014</v>
      </c>
    </row>
    <row r="1652" spans="1:21"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25"/>
        <v>1.4155</v>
      </c>
      <c r="P1652">
        <f t="shared" si="126"/>
        <v>88.46875</v>
      </c>
      <c r="Q1652" t="s">
        <v>8324</v>
      </c>
      <c r="R1652" t="s">
        <v>8345</v>
      </c>
      <c r="S1652" s="9">
        <f t="shared" si="127"/>
        <v>41526.185613425929</v>
      </c>
      <c r="T1652" s="9">
        <f t="shared" si="128"/>
        <v>41556.185613425929</v>
      </c>
      <c r="U1652">
        <f t="shared" si="129"/>
        <v>2013</v>
      </c>
    </row>
    <row r="1653" spans="1:21"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25"/>
        <v>1.0075000000000001</v>
      </c>
      <c r="P1653">
        <f t="shared" si="126"/>
        <v>100.75</v>
      </c>
      <c r="Q1653" t="s">
        <v>8324</v>
      </c>
      <c r="R1653" t="s">
        <v>8345</v>
      </c>
      <c r="S1653" s="9">
        <f t="shared" si="127"/>
        <v>40625.650694444441</v>
      </c>
      <c r="T1653" s="9">
        <f t="shared" si="128"/>
        <v>40659.040972222225</v>
      </c>
      <c r="U1653">
        <f t="shared" si="129"/>
        <v>2011</v>
      </c>
    </row>
    <row r="1654" spans="1:21"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25"/>
        <v>1.0066666666666666</v>
      </c>
      <c r="P1654">
        <f t="shared" si="126"/>
        <v>64.714285714285708</v>
      </c>
      <c r="Q1654" t="s">
        <v>8324</v>
      </c>
      <c r="R1654" t="s">
        <v>8345</v>
      </c>
      <c r="S1654" s="9">
        <f t="shared" si="127"/>
        <v>41572.242974537039</v>
      </c>
      <c r="T1654" s="9">
        <f t="shared" si="128"/>
        <v>41602.284641203703</v>
      </c>
      <c r="U1654">
        <f t="shared" si="129"/>
        <v>2013</v>
      </c>
    </row>
    <row r="1655" spans="1:21"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25"/>
        <v>1.7423040000000001</v>
      </c>
      <c r="P1655">
        <f t="shared" si="126"/>
        <v>51.854285714285716</v>
      </c>
      <c r="Q1655" t="s">
        <v>8324</v>
      </c>
      <c r="R1655" t="s">
        <v>8345</v>
      </c>
      <c r="S1655" s="9">
        <f t="shared" si="127"/>
        <v>40626.584444444445</v>
      </c>
      <c r="T1655" s="9">
        <f t="shared" si="128"/>
        <v>40657.584444444445</v>
      </c>
      <c r="U1655">
        <f t="shared" si="129"/>
        <v>2011</v>
      </c>
    </row>
    <row r="1656" spans="1:21"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25"/>
        <v>1.199090909090909</v>
      </c>
      <c r="P1656">
        <f t="shared" si="126"/>
        <v>38.794117647058826</v>
      </c>
      <c r="Q1656" t="s">
        <v>8324</v>
      </c>
      <c r="R1656" t="s">
        <v>8345</v>
      </c>
      <c r="S1656" s="9">
        <f t="shared" si="127"/>
        <v>40987.640740740739</v>
      </c>
      <c r="T1656" s="9">
        <f t="shared" si="128"/>
        <v>41017.640740740739</v>
      </c>
      <c r="U1656">
        <f t="shared" si="129"/>
        <v>2012</v>
      </c>
    </row>
    <row r="1657" spans="1:21"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25"/>
        <v>1.4286666666666668</v>
      </c>
      <c r="P1657">
        <f t="shared" si="126"/>
        <v>44.645833333333336</v>
      </c>
      <c r="Q1657" t="s">
        <v>8324</v>
      </c>
      <c r="R1657" t="s">
        <v>8345</v>
      </c>
      <c r="S1657" s="9">
        <f t="shared" si="127"/>
        <v>40974.541898148149</v>
      </c>
      <c r="T1657" s="9">
        <f t="shared" si="128"/>
        <v>41004.500231481477</v>
      </c>
      <c r="U1657">
        <f t="shared" si="129"/>
        <v>2012</v>
      </c>
    </row>
    <row r="1658" spans="1:21"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25"/>
        <v>1.0033493333333334</v>
      </c>
      <c r="P1658">
        <f t="shared" si="126"/>
        <v>156.77333333333334</v>
      </c>
      <c r="Q1658" t="s">
        <v>8324</v>
      </c>
      <c r="R1658" t="s">
        <v>8345</v>
      </c>
      <c r="S1658" s="9">
        <f t="shared" si="127"/>
        <v>41226.678842592592</v>
      </c>
      <c r="T1658" s="9">
        <f t="shared" si="128"/>
        <v>41256.678842592592</v>
      </c>
      <c r="U1658">
        <f t="shared" si="129"/>
        <v>2012</v>
      </c>
    </row>
    <row r="1659" spans="1:21"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25"/>
        <v>1.0493380000000001</v>
      </c>
      <c r="P1659">
        <f t="shared" si="126"/>
        <v>118.70339366515837</v>
      </c>
      <c r="Q1659" t="s">
        <v>8324</v>
      </c>
      <c r="R1659" t="s">
        <v>8345</v>
      </c>
      <c r="S1659" s="9">
        <f t="shared" si="127"/>
        <v>41023.532037037039</v>
      </c>
      <c r="T1659" s="9">
        <f t="shared" si="128"/>
        <v>41053.532037037039</v>
      </c>
      <c r="U1659">
        <f t="shared" si="129"/>
        <v>2012</v>
      </c>
    </row>
    <row r="1660" spans="1:21"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25"/>
        <v>1.3223333333333334</v>
      </c>
      <c r="P1660">
        <f t="shared" si="126"/>
        <v>74.149532710280369</v>
      </c>
      <c r="Q1660" t="s">
        <v>8324</v>
      </c>
      <c r="R1660" t="s">
        <v>8345</v>
      </c>
      <c r="S1660" s="9">
        <f t="shared" si="127"/>
        <v>41222.97184027778</v>
      </c>
      <c r="T1660" s="9">
        <f t="shared" si="128"/>
        <v>41261.347222222219</v>
      </c>
      <c r="U1660">
        <f t="shared" si="129"/>
        <v>2012</v>
      </c>
    </row>
    <row r="1661" spans="1:21"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25"/>
        <v>1.1279999999999999</v>
      </c>
      <c r="P1661">
        <f t="shared" si="126"/>
        <v>12.533333333333333</v>
      </c>
      <c r="Q1661" t="s">
        <v>8324</v>
      </c>
      <c r="R1661" t="s">
        <v>8345</v>
      </c>
      <c r="S1661" s="9">
        <f t="shared" si="127"/>
        <v>41596.663437499999</v>
      </c>
      <c r="T1661" s="9">
        <f t="shared" si="128"/>
        <v>41625.25</v>
      </c>
      <c r="U1661">
        <f t="shared" si="129"/>
        <v>2013</v>
      </c>
    </row>
    <row r="1662" spans="1:21"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25"/>
        <v>12.5375</v>
      </c>
      <c r="P1662">
        <f t="shared" si="126"/>
        <v>27.861111111111111</v>
      </c>
      <c r="Q1662" t="s">
        <v>8324</v>
      </c>
      <c r="R1662" t="s">
        <v>8345</v>
      </c>
      <c r="S1662" s="9">
        <f t="shared" si="127"/>
        <v>42459.443865740745</v>
      </c>
      <c r="T1662" s="9">
        <f t="shared" si="128"/>
        <v>42490.665972222225</v>
      </c>
      <c r="U1662">
        <f t="shared" si="129"/>
        <v>2016</v>
      </c>
    </row>
    <row r="1663" spans="1:21"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25"/>
        <v>1.0250632911392406</v>
      </c>
      <c r="P1663">
        <f t="shared" si="126"/>
        <v>80.178217821782184</v>
      </c>
      <c r="Q1663" t="s">
        <v>8324</v>
      </c>
      <c r="R1663" t="s">
        <v>8345</v>
      </c>
      <c r="S1663" s="9">
        <f t="shared" si="127"/>
        <v>42343.748043981483</v>
      </c>
      <c r="T1663" s="9">
        <f t="shared" si="128"/>
        <v>42386.625</v>
      </c>
      <c r="U1663">
        <f t="shared" si="129"/>
        <v>2015</v>
      </c>
    </row>
    <row r="1664" spans="1:21"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25"/>
        <v>1.026375</v>
      </c>
      <c r="P1664">
        <f t="shared" si="126"/>
        <v>132.43548387096774</v>
      </c>
      <c r="Q1664" t="s">
        <v>8324</v>
      </c>
      <c r="R1664" t="s">
        <v>8345</v>
      </c>
      <c r="S1664" s="9">
        <f t="shared" si="127"/>
        <v>40847.948333333334</v>
      </c>
      <c r="T1664" s="9">
        <f t="shared" si="128"/>
        <v>40907.99</v>
      </c>
      <c r="U1664">
        <f t="shared" si="129"/>
        <v>2011</v>
      </c>
    </row>
    <row r="1665" spans="1:21"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25"/>
        <v>1.08</v>
      </c>
      <c r="P1665">
        <f t="shared" si="126"/>
        <v>33.75</v>
      </c>
      <c r="Q1665" t="s">
        <v>8324</v>
      </c>
      <c r="R1665" t="s">
        <v>8345</v>
      </c>
      <c r="S1665" s="9">
        <f t="shared" si="127"/>
        <v>42005.77207175926</v>
      </c>
      <c r="T1665" s="9">
        <f t="shared" si="128"/>
        <v>42035.77207175926</v>
      </c>
      <c r="U1665">
        <f t="shared" si="129"/>
        <v>2015</v>
      </c>
    </row>
    <row r="1666" spans="1:21"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si="125"/>
        <v>1.2240879999999998</v>
      </c>
      <c r="P1666">
        <f t="shared" si="126"/>
        <v>34.384494382022467</v>
      </c>
      <c r="Q1666" t="s">
        <v>8324</v>
      </c>
      <c r="R1666" t="s">
        <v>8345</v>
      </c>
      <c r="S1666" s="9">
        <f t="shared" si="127"/>
        <v>40939.511782407404</v>
      </c>
      <c r="T1666" s="9">
        <f t="shared" si="128"/>
        <v>40983.915972222225</v>
      </c>
      <c r="U1666">
        <f t="shared" si="129"/>
        <v>2012</v>
      </c>
    </row>
    <row r="1667" spans="1:21"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ref="O1667:O1730" si="130">E1667/D1667</f>
        <v>1.1945714285714286</v>
      </c>
      <c r="P1667">
        <f t="shared" ref="P1667:P1730" si="131">E1667/L1667</f>
        <v>44.956989247311824</v>
      </c>
      <c r="Q1667" t="s">
        <v>8324</v>
      </c>
      <c r="R1667" t="s">
        <v>8345</v>
      </c>
      <c r="S1667" s="9">
        <f t="shared" ref="S1667:S1730" si="132">((J1667/60)/60)/24+DATE(1970,1,1)+(-6/24)</f>
        <v>40564.399456018517</v>
      </c>
      <c r="T1667" s="9">
        <f t="shared" ref="T1667:T1730" si="133">((I1667/60)/60)/24+DATE(1970,1,1)+(-6/24)</f>
        <v>40595.875</v>
      </c>
      <c r="U1667">
        <f t="shared" ref="U1667:U1730" si="134">YEAR(S1667)</f>
        <v>2011</v>
      </c>
    </row>
    <row r="1668" spans="1:21"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30"/>
        <v>1.6088</v>
      </c>
      <c r="P1668">
        <f t="shared" si="131"/>
        <v>41.04081632653061</v>
      </c>
      <c r="Q1668" t="s">
        <v>8324</v>
      </c>
      <c r="R1668" t="s">
        <v>8345</v>
      </c>
      <c r="S1668" s="9">
        <f t="shared" si="132"/>
        <v>41331.003159722226</v>
      </c>
      <c r="T1668" s="9">
        <f t="shared" si="133"/>
        <v>41360.961493055554</v>
      </c>
      <c r="U1668">
        <f t="shared" si="134"/>
        <v>2013</v>
      </c>
    </row>
    <row r="1669" spans="1:21"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30"/>
        <v>1.2685294117647059</v>
      </c>
      <c r="P1669">
        <f t="shared" si="131"/>
        <v>52.597560975609753</v>
      </c>
      <c r="Q1669" t="s">
        <v>8324</v>
      </c>
      <c r="R1669" t="s">
        <v>8345</v>
      </c>
      <c r="S1669" s="9">
        <f t="shared" si="132"/>
        <v>41681.8205787037</v>
      </c>
      <c r="T1669" s="9">
        <f t="shared" si="133"/>
        <v>41709.040972222225</v>
      </c>
      <c r="U1669">
        <f t="shared" si="134"/>
        <v>2014</v>
      </c>
    </row>
    <row r="1670" spans="1:21"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30"/>
        <v>1.026375</v>
      </c>
      <c r="P1670">
        <f t="shared" si="131"/>
        <v>70.784482758620683</v>
      </c>
      <c r="Q1670" t="s">
        <v>8324</v>
      </c>
      <c r="R1670" t="s">
        <v>8345</v>
      </c>
      <c r="S1670" s="9">
        <f t="shared" si="132"/>
        <v>40844.89975694444</v>
      </c>
      <c r="T1670" s="9">
        <f t="shared" si="133"/>
        <v>40874.941423611112</v>
      </c>
      <c r="U1670">
        <f t="shared" si="134"/>
        <v>2011</v>
      </c>
    </row>
    <row r="1671" spans="1:21"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30"/>
        <v>1.3975</v>
      </c>
      <c r="P1671">
        <f t="shared" si="131"/>
        <v>53.75</v>
      </c>
      <c r="Q1671" t="s">
        <v>8324</v>
      </c>
      <c r="R1671" t="s">
        <v>8345</v>
      </c>
      <c r="S1671" s="9">
        <f t="shared" si="132"/>
        <v>42461.635138888887</v>
      </c>
      <c r="T1671" s="9">
        <f t="shared" si="133"/>
        <v>42521.635138888887</v>
      </c>
      <c r="U1671">
        <f t="shared" si="134"/>
        <v>2016</v>
      </c>
    </row>
    <row r="1672" spans="1:21"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30"/>
        <v>1.026</v>
      </c>
      <c r="P1672">
        <f t="shared" si="131"/>
        <v>44.608695652173914</v>
      </c>
      <c r="Q1672" t="s">
        <v>8324</v>
      </c>
      <c r="R1672" t="s">
        <v>8345</v>
      </c>
      <c r="S1672" s="9">
        <f t="shared" si="132"/>
        <v>40313.680543981485</v>
      </c>
      <c r="T1672" s="9">
        <f t="shared" si="133"/>
        <v>40363.916666666664</v>
      </c>
      <c r="U1672">
        <f t="shared" si="134"/>
        <v>2010</v>
      </c>
    </row>
    <row r="1673" spans="1:21"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30"/>
        <v>1.0067349999999999</v>
      </c>
      <c r="P1673">
        <f t="shared" si="131"/>
        <v>26.148961038961041</v>
      </c>
      <c r="Q1673" t="s">
        <v>8324</v>
      </c>
      <c r="R1673" t="s">
        <v>8345</v>
      </c>
      <c r="S1673" s="9">
        <f t="shared" si="132"/>
        <v>42553.29414351852</v>
      </c>
      <c r="T1673" s="9">
        <f t="shared" si="133"/>
        <v>42583.29414351852</v>
      </c>
      <c r="U1673">
        <f t="shared" si="134"/>
        <v>2016</v>
      </c>
    </row>
    <row r="1674" spans="1:21"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30"/>
        <v>1.1294117647058823</v>
      </c>
      <c r="P1674">
        <f t="shared" si="131"/>
        <v>39.183673469387756</v>
      </c>
      <c r="Q1674" t="s">
        <v>8324</v>
      </c>
      <c r="R1674" t="s">
        <v>8345</v>
      </c>
      <c r="S1674" s="9">
        <f t="shared" si="132"/>
        <v>41034.406597222223</v>
      </c>
      <c r="T1674" s="9">
        <f t="shared" si="133"/>
        <v>41064.406597222223</v>
      </c>
      <c r="U1674">
        <f t="shared" si="134"/>
        <v>2012</v>
      </c>
    </row>
    <row r="1675" spans="1:21"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30"/>
        <v>1.2809523809523808</v>
      </c>
      <c r="P1675">
        <f t="shared" si="131"/>
        <v>45.593220338983052</v>
      </c>
      <c r="Q1675" t="s">
        <v>8324</v>
      </c>
      <c r="R1675" t="s">
        <v>8345</v>
      </c>
      <c r="S1675" s="9">
        <f t="shared" si="132"/>
        <v>42039.628379629634</v>
      </c>
      <c r="T1675" s="9">
        <f t="shared" si="133"/>
        <v>42069.628379629634</v>
      </c>
      <c r="U1675">
        <f t="shared" si="134"/>
        <v>2015</v>
      </c>
    </row>
    <row r="1676" spans="1:21"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30"/>
        <v>2.0169999999999999</v>
      </c>
      <c r="P1676">
        <f t="shared" si="131"/>
        <v>89.247787610619469</v>
      </c>
      <c r="Q1676" t="s">
        <v>8324</v>
      </c>
      <c r="R1676" t="s">
        <v>8345</v>
      </c>
      <c r="S1676" s="9">
        <f t="shared" si="132"/>
        <v>42569.355393518519</v>
      </c>
      <c r="T1676" s="9">
        <f t="shared" si="133"/>
        <v>42600.040972222225</v>
      </c>
      <c r="U1676">
        <f t="shared" si="134"/>
        <v>2016</v>
      </c>
    </row>
    <row r="1677" spans="1:21"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30"/>
        <v>1.37416</v>
      </c>
      <c r="P1677">
        <f t="shared" si="131"/>
        <v>40.416470588235299</v>
      </c>
      <c r="Q1677" t="s">
        <v>8324</v>
      </c>
      <c r="R1677" t="s">
        <v>8345</v>
      </c>
      <c r="S1677" s="9">
        <f t="shared" si="132"/>
        <v>40802.483101851853</v>
      </c>
      <c r="T1677" s="9">
        <f t="shared" si="133"/>
        <v>40832.668749999997</v>
      </c>
      <c r="U1677">
        <f t="shared" si="134"/>
        <v>2011</v>
      </c>
    </row>
    <row r="1678" spans="1:21"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30"/>
        <v>1.1533333333333333</v>
      </c>
      <c r="P1678">
        <f t="shared" si="131"/>
        <v>82.38095238095238</v>
      </c>
      <c r="Q1678" t="s">
        <v>8324</v>
      </c>
      <c r="R1678" t="s">
        <v>8345</v>
      </c>
      <c r="S1678" s="9">
        <f t="shared" si="132"/>
        <v>40973.47623842593</v>
      </c>
      <c r="T1678" s="9">
        <f t="shared" si="133"/>
        <v>41019.915972222225</v>
      </c>
      <c r="U1678">
        <f t="shared" si="134"/>
        <v>2012</v>
      </c>
    </row>
    <row r="1679" spans="1:21"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30"/>
        <v>1.1166666666666667</v>
      </c>
      <c r="P1679">
        <f t="shared" si="131"/>
        <v>159.52380952380952</v>
      </c>
      <c r="Q1679" t="s">
        <v>8324</v>
      </c>
      <c r="R1679" t="s">
        <v>8345</v>
      </c>
      <c r="S1679" s="9">
        <f t="shared" si="132"/>
        <v>42416.157129629632</v>
      </c>
      <c r="T1679" s="9">
        <f t="shared" si="133"/>
        <v>42475.999305555553</v>
      </c>
      <c r="U1679">
        <f t="shared" si="134"/>
        <v>2016</v>
      </c>
    </row>
    <row r="1680" spans="1:21"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30"/>
        <v>1.1839999999999999</v>
      </c>
      <c r="P1680">
        <f t="shared" si="131"/>
        <v>36.244897959183675</v>
      </c>
      <c r="Q1680" t="s">
        <v>8324</v>
      </c>
      <c r="R1680" t="s">
        <v>8345</v>
      </c>
      <c r="S1680" s="9">
        <f t="shared" si="132"/>
        <v>41662.604988425926</v>
      </c>
      <c r="T1680" s="9">
        <f t="shared" si="133"/>
        <v>41676.604988425926</v>
      </c>
      <c r="U1680">
        <f t="shared" si="134"/>
        <v>2014</v>
      </c>
    </row>
    <row r="1681" spans="1:21"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30"/>
        <v>1.75</v>
      </c>
      <c r="P1681">
        <f t="shared" si="131"/>
        <v>62.5</v>
      </c>
      <c r="Q1681" t="s">
        <v>8324</v>
      </c>
      <c r="R1681" t="s">
        <v>8345</v>
      </c>
      <c r="S1681" s="9">
        <f t="shared" si="132"/>
        <v>40722.818807870368</v>
      </c>
      <c r="T1681" s="9">
        <f t="shared" si="133"/>
        <v>40745.818807870368</v>
      </c>
      <c r="U1681">
        <f t="shared" si="134"/>
        <v>2011</v>
      </c>
    </row>
    <row r="1682" spans="1:21"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30"/>
        <v>1.175</v>
      </c>
      <c r="P1682">
        <f t="shared" si="131"/>
        <v>47</v>
      </c>
      <c r="Q1682" t="s">
        <v>8324</v>
      </c>
      <c r="R1682" t="s">
        <v>8345</v>
      </c>
      <c r="S1682" s="9">
        <f t="shared" si="132"/>
        <v>41802.507719907408</v>
      </c>
      <c r="T1682" s="9">
        <f t="shared" si="133"/>
        <v>41832.507719907408</v>
      </c>
      <c r="U1682">
        <f t="shared" si="134"/>
        <v>2014</v>
      </c>
    </row>
    <row r="1683" spans="1:21"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30"/>
        <v>1.0142212307692309</v>
      </c>
      <c r="P1683">
        <f t="shared" si="131"/>
        <v>74.575090497737563</v>
      </c>
      <c r="Q1683" t="s">
        <v>8324</v>
      </c>
      <c r="R1683" t="s">
        <v>8346</v>
      </c>
      <c r="S1683" s="9">
        <f t="shared" si="132"/>
        <v>42773.871342592596</v>
      </c>
      <c r="T1683" s="9">
        <f t="shared" si="133"/>
        <v>42822.833333333328</v>
      </c>
      <c r="U1683">
        <f t="shared" si="134"/>
        <v>2017</v>
      </c>
    </row>
    <row r="1684" spans="1:21"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30"/>
        <v>0</v>
      </c>
      <c r="P1684" t="e">
        <f t="shared" si="131"/>
        <v>#DIV/0!</v>
      </c>
      <c r="Q1684" t="s">
        <v>8324</v>
      </c>
      <c r="R1684" t="s">
        <v>8346</v>
      </c>
      <c r="S1684" s="9">
        <f t="shared" si="132"/>
        <v>42778.96365740741</v>
      </c>
      <c r="T1684" s="9">
        <f t="shared" si="133"/>
        <v>42838.921990740739</v>
      </c>
      <c r="U1684">
        <f t="shared" si="134"/>
        <v>2017</v>
      </c>
    </row>
    <row r="1685" spans="1:21"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30"/>
        <v>0.21714285714285714</v>
      </c>
      <c r="P1685">
        <f t="shared" si="131"/>
        <v>76</v>
      </c>
      <c r="Q1685" t="s">
        <v>8324</v>
      </c>
      <c r="R1685" t="s">
        <v>8346</v>
      </c>
      <c r="S1685" s="9">
        <f t="shared" si="132"/>
        <v>42808.531689814816</v>
      </c>
      <c r="T1685" s="9">
        <f t="shared" si="133"/>
        <v>42832.531689814816</v>
      </c>
      <c r="U1685">
        <f t="shared" si="134"/>
        <v>2017</v>
      </c>
    </row>
    <row r="1686" spans="1:21"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30"/>
        <v>1.0912500000000001</v>
      </c>
      <c r="P1686">
        <f t="shared" si="131"/>
        <v>86.43564356435644</v>
      </c>
      <c r="Q1686" t="s">
        <v>8324</v>
      </c>
      <c r="R1686" t="s">
        <v>8346</v>
      </c>
      <c r="S1686" s="9">
        <f t="shared" si="132"/>
        <v>42783.565289351856</v>
      </c>
      <c r="T1686" s="9">
        <f t="shared" si="133"/>
        <v>42811.523622685185</v>
      </c>
      <c r="U1686">
        <f t="shared" si="134"/>
        <v>2017</v>
      </c>
    </row>
    <row r="1687" spans="1:21"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30"/>
        <v>1.0285714285714285</v>
      </c>
      <c r="P1687">
        <f t="shared" si="131"/>
        <v>24</v>
      </c>
      <c r="Q1687" t="s">
        <v>8324</v>
      </c>
      <c r="R1687" t="s">
        <v>8346</v>
      </c>
      <c r="S1687" s="9">
        <f t="shared" si="132"/>
        <v>42788.0002662037</v>
      </c>
      <c r="T1687" s="9">
        <f t="shared" si="133"/>
        <v>42817.958599537036</v>
      </c>
      <c r="U1687">
        <f t="shared" si="134"/>
        <v>2017</v>
      </c>
    </row>
    <row r="1688" spans="1:21"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30"/>
        <v>3.5999999999999999E-3</v>
      </c>
      <c r="P1688">
        <f t="shared" si="131"/>
        <v>18</v>
      </c>
      <c r="Q1688" t="s">
        <v>8324</v>
      </c>
      <c r="R1688" t="s">
        <v>8346</v>
      </c>
      <c r="S1688" s="9">
        <f t="shared" si="132"/>
        <v>42792.593969907408</v>
      </c>
      <c r="T1688" s="9">
        <f t="shared" si="133"/>
        <v>42852.552303240736</v>
      </c>
      <c r="U1688">
        <f t="shared" si="134"/>
        <v>2017</v>
      </c>
    </row>
    <row r="1689" spans="1:21"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30"/>
        <v>0.3125</v>
      </c>
      <c r="P1689">
        <f t="shared" si="131"/>
        <v>80.128205128205124</v>
      </c>
      <c r="Q1689" t="s">
        <v>8324</v>
      </c>
      <c r="R1689" t="s">
        <v>8346</v>
      </c>
      <c r="S1689" s="9">
        <f t="shared" si="132"/>
        <v>42801.796817129631</v>
      </c>
      <c r="T1689" s="9">
        <f t="shared" si="133"/>
        <v>42835.59375</v>
      </c>
      <c r="U1689">
        <f t="shared" si="134"/>
        <v>2017</v>
      </c>
    </row>
    <row r="1690" spans="1:21"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30"/>
        <v>0.443</v>
      </c>
      <c r="P1690">
        <f t="shared" si="131"/>
        <v>253.14285714285714</v>
      </c>
      <c r="Q1690" t="s">
        <v>8324</v>
      </c>
      <c r="R1690" t="s">
        <v>8346</v>
      </c>
      <c r="S1690" s="9">
        <f t="shared" si="132"/>
        <v>42804.284652777773</v>
      </c>
      <c r="T1690" s="9">
        <f t="shared" si="133"/>
        <v>42834.242986111116</v>
      </c>
      <c r="U1690">
        <f t="shared" si="134"/>
        <v>2017</v>
      </c>
    </row>
    <row r="1691" spans="1:21"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30"/>
        <v>1</v>
      </c>
      <c r="P1691">
        <f t="shared" si="131"/>
        <v>171.42857142857142</v>
      </c>
      <c r="Q1691" t="s">
        <v>8324</v>
      </c>
      <c r="R1691" t="s">
        <v>8346</v>
      </c>
      <c r="S1691" s="9">
        <f t="shared" si="132"/>
        <v>42780.692476851851</v>
      </c>
      <c r="T1691" s="9">
        <f t="shared" si="133"/>
        <v>42810.650810185187</v>
      </c>
      <c r="U1691">
        <f t="shared" si="134"/>
        <v>2017</v>
      </c>
    </row>
    <row r="1692" spans="1:21"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30"/>
        <v>0.254</v>
      </c>
      <c r="P1692">
        <f t="shared" si="131"/>
        <v>57.727272727272727</v>
      </c>
      <c r="Q1692" t="s">
        <v>8324</v>
      </c>
      <c r="R1692" t="s">
        <v>8346</v>
      </c>
      <c r="S1692" s="9">
        <f t="shared" si="132"/>
        <v>42801.18104166667</v>
      </c>
      <c r="T1692" s="9">
        <f t="shared" si="133"/>
        <v>42831.139374999999</v>
      </c>
      <c r="U1692">
        <f t="shared" si="134"/>
        <v>2017</v>
      </c>
    </row>
    <row r="1693" spans="1:21"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30"/>
        <v>0.33473333333333333</v>
      </c>
      <c r="P1693">
        <f t="shared" si="131"/>
        <v>264.26315789473682</v>
      </c>
      <c r="Q1693" t="s">
        <v>8324</v>
      </c>
      <c r="R1693" t="s">
        <v>8346</v>
      </c>
      <c r="S1693" s="9">
        <f t="shared" si="132"/>
        <v>42795.451481481476</v>
      </c>
      <c r="T1693" s="9">
        <f t="shared" si="133"/>
        <v>42827.791666666672</v>
      </c>
      <c r="U1693">
        <f t="shared" si="134"/>
        <v>2017</v>
      </c>
    </row>
    <row r="1694" spans="1:21"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30"/>
        <v>0.47799999999999998</v>
      </c>
      <c r="P1694">
        <f t="shared" si="131"/>
        <v>159.33333333333334</v>
      </c>
      <c r="Q1694" t="s">
        <v>8324</v>
      </c>
      <c r="R1694" t="s">
        <v>8346</v>
      </c>
      <c r="S1694" s="9">
        <f t="shared" si="132"/>
        <v>42787.901238425926</v>
      </c>
      <c r="T1694" s="9">
        <f t="shared" si="133"/>
        <v>42820.749305555553</v>
      </c>
      <c r="U1694">
        <f t="shared" si="134"/>
        <v>2017</v>
      </c>
    </row>
    <row r="1695" spans="1:21"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30"/>
        <v>9.3333333333333338E-2</v>
      </c>
      <c r="P1695">
        <f t="shared" si="131"/>
        <v>35</v>
      </c>
      <c r="Q1695" t="s">
        <v>8324</v>
      </c>
      <c r="R1695" t="s">
        <v>8346</v>
      </c>
      <c r="S1695" s="9">
        <f t="shared" si="132"/>
        <v>42803.670277777783</v>
      </c>
      <c r="T1695" s="9">
        <f t="shared" si="133"/>
        <v>42834.583333333328</v>
      </c>
      <c r="U1695">
        <f t="shared" si="134"/>
        <v>2017</v>
      </c>
    </row>
    <row r="1696" spans="1:21"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30"/>
        <v>5.0000000000000001E-4</v>
      </c>
      <c r="P1696">
        <f t="shared" si="131"/>
        <v>5</v>
      </c>
      <c r="Q1696" t="s">
        <v>8324</v>
      </c>
      <c r="R1696" t="s">
        <v>8346</v>
      </c>
      <c r="S1696" s="9">
        <f t="shared" si="132"/>
        <v>42791.419837962967</v>
      </c>
      <c r="T1696" s="9">
        <f t="shared" si="133"/>
        <v>42820.941666666666</v>
      </c>
      <c r="U1696">
        <f t="shared" si="134"/>
        <v>2017</v>
      </c>
    </row>
    <row r="1697" spans="1:21"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30"/>
        <v>0.11708333333333333</v>
      </c>
      <c r="P1697">
        <f t="shared" si="131"/>
        <v>61.086956521739133</v>
      </c>
      <c r="Q1697" t="s">
        <v>8324</v>
      </c>
      <c r="R1697" t="s">
        <v>8346</v>
      </c>
      <c r="S1697" s="9">
        <f t="shared" si="132"/>
        <v>42800.781412037039</v>
      </c>
      <c r="T1697" s="9">
        <f t="shared" si="133"/>
        <v>42834.791666666672</v>
      </c>
      <c r="U1697">
        <f t="shared" si="134"/>
        <v>2017</v>
      </c>
    </row>
    <row r="1698" spans="1:21"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30"/>
        <v>0</v>
      </c>
      <c r="P1698" t="e">
        <f t="shared" si="131"/>
        <v>#DIV/0!</v>
      </c>
      <c r="Q1698" t="s">
        <v>8324</v>
      </c>
      <c r="R1698" t="s">
        <v>8346</v>
      </c>
      <c r="S1698" s="9">
        <f t="shared" si="132"/>
        <v>42795.819571759261</v>
      </c>
      <c r="T1698" s="9">
        <f t="shared" si="133"/>
        <v>42825.777905092589</v>
      </c>
      <c r="U1698">
        <f t="shared" si="134"/>
        <v>2017</v>
      </c>
    </row>
    <row r="1699" spans="1:21"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30"/>
        <v>0.20208000000000001</v>
      </c>
      <c r="P1699">
        <f t="shared" si="131"/>
        <v>114.81818181818181</v>
      </c>
      <c r="Q1699" t="s">
        <v>8324</v>
      </c>
      <c r="R1699" t="s">
        <v>8346</v>
      </c>
      <c r="S1699" s="9">
        <f t="shared" si="132"/>
        <v>42804.782962962956</v>
      </c>
      <c r="T1699" s="9">
        <f t="shared" si="133"/>
        <v>42834.741296296299</v>
      </c>
      <c r="U1699">
        <f t="shared" si="134"/>
        <v>2017</v>
      </c>
    </row>
    <row r="1700" spans="1:21"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30"/>
        <v>0</v>
      </c>
      <c r="P1700" t="e">
        <f t="shared" si="131"/>
        <v>#DIV/0!</v>
      </c>
      <c r="Q1700" t="s">
        <v>8324</v>
      </c>
      <c r="R1700" t="s">
        <v>8346</v>
      </c>
      <c r="S1700" s="9">
        <f t="shared" si="132"/>
        <v>42795.957870370374</v>
      </c>
      <c r="T1700" s="9">
        <f t="shared" si="133"/>
        <v>42819.897916666669</v>
      </c>
      <c r="U1700">
        <f t="shared" si="134"/>
        <v>2017</v>
      </c>
    </row>
    <row r="1701" spans="1:21"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30"/>
        <v>4.2311459353574929E-2</v>
      </c>
      <c r="P1701">
        <f t="shared" si="131"/>
        <v>54</v>
      </c>
      <c r="Q1701" t="s">
        <v>8324</v>
      </c>
      <c r="R1701" t="s">
        <v>8346</v>
      </c>
      <c r="S1701" s="9">
        <f t="shared" si="132"/>
        <v>42806.613946759258</v>
      </c>
      <c r="T1701" s="9">
        <f t="shared" si="133"/>
        <v>42836.613946759258</v>
      </c>
      <c r="U1701">
        <f t="shared" si="134"/>
        <v>2017</v>
      </c>
    </row>
    <row r="1702" spans="1:21"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30"/>
        <v>0.2606</v>
      </c>
      <c r="P1702">
        <f t="shared" si="131"/>
        <v>65.974683544303801</v>
      </c>
      <c r="Q1702" t="s">
        <v>8324</v>
      </c>
      <c r="R1702" t="s">
        <v>8346</v>
      </c>
      <c r="S1702" s="9">
        <f t="shared" si="132"/>
        <v>42795.821643518517</v>
      </c>
      <c r="T1702" s="9">
        <f t="shared" si="133"/>
        <v>42825.916666666672</v>
      </c>
      <c r="U1702">
        <f t="shared" si="134"/>
        <v>2017</v>
      </c>
    </row>
    <row r="1703" spans="1:21"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30"/>
        <v>1.9801980198019802E-3</v>
      </c>
      <c r="P1703">
        <f t="shared" si="131"/>
        <v>5</v>
      </c>
      <c r="Q1703" t="s">
        <v>8324</v>
      </c>
      <c r="R1703" t="s">
        <v>8346</v>
      </c>
      <c r="S1703" s="9">
        <f t="shared" si="132"/>
        <v>41989.414409722223</v>
      </c>
      <c r="T1703" s="9">
        <f t="shared" si="133"/>
        <v>42019.414409722223</v>
      </c>
      <c r="U1703">
        <f t="shared" si="134"/>
        <v>2014</v>
      </c>
    </row>
    <row r="1704" spans="1:21"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30"/>
        <v>6.0606060606060605E-5</v>
      </c>
      <c r="P1704">
        <f t="shared" si="131"/>
        <v>1</v>
      </c>
      <c r="Q1704" t="s">
        <v>8324</v>
      </c>
      <c r="R1704" t="s">
        <v>8346</v>
      </c>
      <c r="S1704" s="9">
        <f t="shared" si="132"/>
        <v>42063.619791666672</v>
      </c>
      <c r="T1704" s="9">
        <f t="shared" si="133"/>
        <v>42093.578125</v>
      </c>
      <c r="U1704">
        <f t="shared" si="134"/>
        <v>2015</v>
      </c>
    </row>
    <row r="1705" spans="1:21"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30"/>
        <v>1.0200000000000001E-2</v>
      </c>
      <c r="P1705">
        <f t="shared" si="131"/>
        <v>25.5</v>
      </c>
      <c r="Q1705" t="s">
        <v>8324</v>
      </c>
      <c r="R1705" t="s">
        <v>8346</v>
      </c>
      <c r="S1705" s="9">
        <f t="shared" si="132"/>
        <v>42187.031678240746</v>
      </c>
      <c r="T1705" s="9">
        <f t="shared" si="133"/>
        <v>42247.031678240746</v>
      </c>
      <c r="U1705">
        <f t="shared" si="134"/>
        <v>2015</v>
      </c>
    </row>
    <row r="1706" spans="1:21"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30"/>
        <v>0.65100000000000002</v>
      </c>
      <c r="P1706">
        <f t="shared" si="131"/>
        <v>118.36363636363636</v>
      </c>
      <c r="Q1706" t="s">
        <v>8324</v>
      </c>
      <c r="R1706" t="s">
        <v>8346</v>
      </c>
      <c r="S1706" s="9">
        <f t="shared" si="132"/>
        <v>42020.889733796299</v>
      </c>
      <c r="T1706" s="9">
        <f t="shared" si="133"/>
        <v>42050.889733796299</v>
      </c>
      <c r="U1706">
        <f t="shared" si="134"/>
        <v>2015</v>
      </c>
    </row>
    <row r="1707" spans="1:21"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30"/>
        <v>0</v>
      </c>
      <c r="P1707" t="e">
        <f t="shared" si="131"/>
        <v>#DIV/0!</v>
      </c>
      <c r="Q1707" t="s">
        <v>8324</v>
      </c>
      <c r="R1707" t="s">
        <v>8346</v>
      </c>
      <c r="S1707" s="9">
        <f t="shared" si="132"/>
        <v>42244.766736111109</v>
      </c>
      <c r="T1707" s="9">
        <f t="shared" si="133"/>
        <v>42256.416666666672</v>
      </c>
      <c r="U1707">
        <f t="shared" si="134"/>
        <v>2015</v>
      </c>
    </row>
    <row r="1708" spans="1:21"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30"/>
        <v>0</v>
      </c>
      <c r="P1708" t="e">
        <f t="shared" si="131"/>
        <v>#DIV/0!</v>
      </c>
      <c r="Q1708" t="s">
        <v>8324</v>
      </c>
      <c r="R1708" t="s">
        <v>8346</v>
      </c>
      <c r="S1708" s="9">
        <f t="shared" si="132"/>
        <v>42179.056388888886</v>
      </c>
      <c r="T1708" s="9">
        <f t="shared" si="133"/>
        <v>42239.056388888886</v>
      </c>
      <c r="U1708">
        <f t="shared" si="134"/>
        <v>2015</v>
      </c>
    </row>
    <row r="1709" spans="1:21"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30"/>
        <v>9.74E-2</v>
      </c>
      <c r="P1709">
        <f t="shared" si="131"/>
        <v>54.111111111111114</v>
      </c>
      <c r="Q1709" t="s">
        <v>8324</v>
      </c>
      <c r="R1709" t="s">
        <v>8346</v>
      </c>
      <c r="S1709" s="9">
        <f t="shared" si="132"/>
        <v>42427.471006944441</v>
      </c>
      <c r="T1709" s="9">
        <f t="shared" si="133"/>
        <v>42457.429340277777</v>
      </c>
      <c r="U1709">
        <f t="shared" si="134"/>
        <v>2016</v>
      </c>
    </row>
    <row r="1710" spans="1:21"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30"/>
        <v>0</v>
      </c>
      <c r="P1710" t="e">
        <f t="shared" si="131"/>
        <v>#DIV/0!</v>
      </c>
      <c r="Q1710" t="s">
        <v>8324</v>
      </c>
      <c r="R1710" t="s">
        <v>8346</v>
      </c>
      <c r="S1710" s="9">
        <f t="shared" si="132"/>
        <v>42451.616967592592</v>
      </c>
      <c r="T1710" s="9">
        <f t="shared" si="133"/>
        <v>42491.616967592592</v>
      </c>
      <c r="U1710">
        <f t="shared" si="134"/>
        <v>2016</v>
      </c>
    </row>
    <row r="1711" spans="1:21"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30"/>
        <v>4.8571428571428571E-2</v>
      </c>
      <c r="P1711">
        <f t="shared" si="131"/>
        <v>21.25</v>
      </c>
      <c r="Q1711" t="s">
        <v>8324</v>
      </c>
      <c r="R1711" t="s">
        <v>8346</v>
      </c>
      <c r="S1711" s="9">
        <f t="shared" si="132"/>
        <v>41841.31381944444</v>
      </c>
      <c r="T1711" s="9">
        <f t="shared" si="133"/>
        <v>41882.568749999999</v>
      </c>
      <c r="U1711">
        <f t="shared" si="134"/>
        <v>2014</v>
      </c>
    </row>
    <row r="1712" spans="1:21"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30"/>
        <v>6.7999999999999996E-3</v>
      </c>
      <c r="P1712">
        <f t="shared" si="131"/>
        <v>34</v>
      </c>
      <c r="Q1712" t="s">
        <v>8324</v>
      </c>
      <c r="R1712" t="s">
        <v>8346</v>
      </c>
      <c r="S1712" s="9">
        <f t="shared" si="132"/>
        <v>42341.34129629629</v>
      </c>
      <c r="T1712" s="9">
        <f t="shared" si="133"/>
        <v>42387.291666666672</v>
      </c>
      <c r="U1712">
        <f t="shared" si="134"/>
        <v>2015</v>
      </c>
    </row>
    <row r="1713" spans="1:21"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30"/>
        <v>0.105</v>
      </c>
      <c r="P1713">
        <f t="shared" si="131"/>
        <v>525</v>
      </c>
      <c r="Q1713" t="s">
        <v>8324</v>
      </c>
      <c r="R1713" t="s">
        <v>8346</v>
      </c>
      <c r="S1713" s="9">
        <f t="shared" si="132"/>
        <v>41852.396226851852</v>
      </c>
      <c r="T1713" s="9">
        <f t="shared" si="133"/>
        <v>41883.396226851852</v>
      </c>
      <c r="U1713">
        <f t="shared" si="134"/>
        <v>2014</v>
      </c>
    </row>
    <row r="1714" spans="1:21"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30"/>
        <v>0</v>
      </c>
      <c r="P1714" t="e">
        <f t="shared" si="131"/>
        <v>#DIV/0!</v>
      </c>
      <c r="Q1714" t="s">
        <v>8324</v>
      </c>
      <c r="R1714" t="s">
        <v>8346</v>
      </c>
      <c r="S1714" s="9">
        <f t="shared" si="132"/>
        <v>42125.663807870369</v>
      </c>
      <c r="T1714" s="9">
        <f t="shared" si="133"/>
        <v>42185.663807870369</v>
      </c>
      <c r="U1714">
        <f t="shared" si="134"/>
        <v>2015</v>
      </c>
    </row>
    <row r="1715" spans="1:21"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30"/>
        <v>1.6666666666666666E-2</v>
      </c>
      <c r="P1715">
        <f t="shared" si="131"/>
        <v>50</v>
      </c>
      <c r="Q1715" t="s">
        <v>8324</v>
      </c>
      <c r="R1715" t="s">
        <v>8346</v>
      </c>
      <c r="S1715" s="9">
        <f t="shared" si="132"/>
        <v>41887.551064814819</v>
      </c>
      <c r="T1715" s="9">
        <f t="shared" si="133"/>
        <v>41917.551064814819</v>
      </c>
      <c r="U1715">
        <f t="shared" si="134"/>
        <v>2014</v>
      </c>
    </row>
    <row r="1716" spans="1:21"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30"/>
        <v>7.868E-2</v>
      </c>
      <c r="P1716">
        <f t="shared" si="131"/>
        <v>115.70588235294117</v>
      </c>
      <c r="Q1716" t="s">
        <v>8324</v>
      </c>
      <c r="R1716" t="s">
        <v>8346</v>
      </c>
      <c r="S1716" s="9">
        <f t="shared" si="132"/>
        <v>42095.668530092589</v>
      </c>
      <c r="T1716" s="9">
        <f t="shared" si="133"/>
        <v>42125.668530092589</v>
      </c>
      <c r="U1716">
        <f t="shared" si="134"/>
        <v>2015</v>
      </c>
    </row>
    <row r="1717" spans="1:21"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30"/>
        <v>2.2000000000000001E-3</v>
      </c>
      <c r="P1717">
        <f t="shared" si="131"/>
        <v>5.5</v>
      </c>
      <c r="Q1717" t="s">
        <v>8324</v>
      </c>
      <c r="R1717" t="s">
        <v>8346</v>
      </c>
      <c r="S1717" s="9">
        <f t="shared" si="132"/>
        <v>42063.967418981483</v>
      </c>
      <c r="T1717" s="9">
        <f t="shared" si="133"/>
        <v>42093.890277777777</v>
      </c>
      <c r="U1717">
        <f t="shared" si="134"/>
        <v>2015</v>
      </c>
    </row>
    <row r="1718" spans="1:21"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30"/>
        <v>7.4999999999999997E-2</v>
      </c>
      <c r="P1718">
        <f t="shared" si="131"/>
        <v>50</v>
      </c>
      <c r="Q1718" t="s">
        <v>8324</v>
      </c>
      <c r="R1718" t="s">
        <v>8346</v>
      </c>
      <c r="S1718" s="9">
        <f t="shared" si="132"/>
        <v>42673.327534722222</v>
      </c>
      <c r="T1718" s="9">
        <f t="shared" si="133"/>
        <v>42713.369201388887</v>
      </c>
      <c r="U1718">
        <f t="shared" si="134"/>
        <v>2016</v>
      </c>
    </row>
    <row r="1719" spans="1:21"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30"/>
        <v>0.42725880551301687</v>
      </c>
      <c r="P1719">
        <f t="shared" si="131"/>
        <v>34.024390243902438</v>
      </c>
      <c r="Q1719" t="s">
        <v>8324</v>
      </c>
      <c r="R1719" t="s">
        <v>8346</v>
      </c>
      <c r="S1719" s="9">
        <f t="shared" si="132"/>
        <v>42460.73192129629</v>
      </c>
      <c r="T1719" s="9">
        <f t="shared" si="133"/>
        <v>42480.916666666672</v>
      </c>
      <c r="U1719">
        <f t="shared" si="134"/>
        <v>2016</v>
      </c>
    </row>
    <row r="1720" spans="1:21"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30"/>
        <v>2.142857142857143E-3</v>
      </c>
      <c r="P1720">
        <f t="shared" si="131"/>
        <v>37.5</v>
      </c>
      <c r="Q1720" t="s">
        <v>8324</v>
      </c>
      <c r="R1720" t="s">
        <v>8346</v>
      </c>
      <c r="S1720" s="9">
        <f t="shared" si="132"/>
        <v>42460.360520833332</v>
      </c>
      <c r="T1720" s="9">
        <f t="shared" si="133"/>
        <v>42503.957638888889</v>
      </c>
      <c r="U1720">
        <f t="shared" si="134"/>
        <v>2016</v>
      </c>
    </row>
    <row r="1721" spans="1:21"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30"/>
        <v>8.7500000000000008E-3</v>
      </c>
      <c r="P1721">
        <f t="shared" si="131"/>
        <v>11.666666666666666</v>
      </c>
      <c r="Q1721" t="s">
        <v>8324</v>
      </c>
      <c r="R1721" t="s">
        <v>8346</v>
      </c>
      <c r="S1721" s="9">
        <f t="shared" si="132"/>
        <v>41869.284618055557</v>
      </c>
      <c r="T1721" s="9">
        <f t="shared" si="133"/>
        <v>41899.284618055557</v>
      </c>
      <c r="U1721">
        <f t="shared" si="134"/>
        <v>2014</v>
      </c>
    </row>
    <row r="1722" spans="1:21"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30"/>
        <v>5.6250000000000001E-2</v>
      </c>
      <c r="P1722">
        <f t="shared" si="131"/>
        <v>28.125</v>
      </c>
      <c r="Q1722" t="s">
        <v>8324</v>
      </c>
      <c r="R1722" t="s">
        <v>8346</v>
      </c>
      <c r="S1722" s="9">
        <f t="shared" si="132"/>
        <v>41922.533229166671</v>
      </c>
      <c r="T1722" s="9">
        <f t="shared" si="133"/>
        <v>41952.574895833335</v>
      </c>
      <c r="U1722">
        <f t="shared" si="134"/>
        <v>2014</v>
      </c>
    </row>
    <row r="1723" spans="1:21"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30"/>
        <v>0</v>
      </c>
      <c r="P1723" t="e">
        <f t="shared" si="131"/>
        <v>#DIV/0!</v>
      </c>
      <c r="Q1723" t="s">
        <v>8324</v>
      </c>
      <c r="R1723" t="s">
        <v>8346</v>
      </c>
      <c r="S1723" s="9">
        <f t="shared" si="132"/>
        <v>42319.211377314816</v>
      </c>
      <c r="T1723" s="9">
        <f t="shared" si="133"/>
        <v>42349.211377314816</v>
      </c>
      <c r="U1723">
        <f t="shared" si="134"/>
        <v>2015</v>
      </c>
    </row>
    <row r="1724" spans="1:21"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30"/>
        <v>3.4722222222222224E-4</v>
      </c>
      <c r="P1724">
        <f t="shared" si="131"/>
        <v>1</v>
      </c>
      <c r="Q1724" t="s">
        <v>8324</v>
      </c>
      <c r="R1724" t="s">
        <v>8346</v>
      </c>
      <c r="S1724" s="9">
        <f t="shared" si="132"/>
        <v>42425.710983796293</v>
      </c>
      <c r="T1724" s="9">
        <f t="shared" si="133"/>
        <v>42462.756944444445</v>
      </c>
      <c r="U1724">
        <f t="shared" si="134"/>
        <v>2016</v>
      </c>
    </row>
    <row r="1725" spans="1:21"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30"/>
        <v>6.5000000000000002E-2</v>
      </c>
      <c r="P1725">
        <f t="shared" si="131"/>
        <v>216.66666666666666</v>
      </c>
      <c r="Q1725" t="s">
        <v>8324</v>
      </c>
      <c r="R1725" t="s">
        <v>8346</v>
      </c>
      <c r="S1725" s="9">
        <f t="shared" si="132"/>
        <v>42129.57540509259</v>
      </c>
      <c r="T1725" s="9">
        <f t="shared" si="133"/>
        <v>42186</v>
      </c>
      <c r="U1725">
        <f t="shared" si="134"/>
        <v>2015</v>
      </c>
    </row>
    <row r="1726" spans="1:21"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30"/>
        <v>5.8333333333333336E-3</v>
      </c>
      <c r="P1726">
        <f t="shared" si="131"/>
        <v>8.75</v>
      </c>
      <c r="Q1726" t="s">
        <v>8324</v>
      </c>
      <c r="R1726" t="s">
        <v>8346</v>
      </c>
      <c r="S1726" s="9">
        <f t="shared" si="132"/>
        <v>41912.682430555556</v>
      </c>
      <c r="T1726" s="9">
        <f t="shared" si="133"/>
        <v>41942.682430555556</v>
      </c>
      <c r="U1726">
        <f t="shared" si="134"/>
        <v>2014</v>
      </c>
    </row>
    <row r="1727" spans="1:21"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30"/>
        <v>0.10181818181818182</v>
      </c>
      <c r="P1727">
        <f t="shared" si="131"/>
        <v>62.222222222222221</v>
      </c>
      <c r="Q1727" t="s">
        <v>8324</v>
      </c>
      <c r="R1727" t="s">
        <v>8346</v>
      </c>
      <c r="S1727" s="9">
        <f t="shared" si="132"/>
        <v>41845.718159722222</v>
      </c>
      <c r="T1727" s="9">
        <f t="shared" si="133"/>
        <v>41875.718159722222</v>
      </c>
      <c r="U1727">
        <f t="shared" si="134"/>
        <v>2014</v>
      </c>
    </row>
    <row r="1728" spans="1:21"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30"/>
        <v>0.33784615384615385</v>
      </c>
      <c r="P1728">
        <f t="shared" si="131"/>
        <v>137.25</v>
      </c>
      <c r="Q1728" t="s">
        <v>8324</v>
      </c>
      <c r="R1728" t="s">
        <v>8346</v>
      </c>
      <c r="S1728" s="9">
        <f t="shared" si="132"/>
        <v>41788.669722222221</v>
      </c>
      <c r="T1728" s="9">
        <f t="shared" si="133"/>
        <v>41817.669722222221</v>
      </c>
      <c r="U1728">
        <f t="shared" si="134"/>
        <v>2014</v>
      </c>
    </row>
    <row r="1729" spans="1:21"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30"/>
        <v>3.3333333333333332E-4</v>
      </c>
      <c r="P1729">
        <f t="shared" si="131"/>
        <v>1</v>
      </c>
      <c r="Q1729" t="s">
        <v>8324</v>
      </c>
      <c r="R1729" t="s">
        <v>8346</v>
      </c>
      <c r="S1729" s="9">
        <f t="shared" si="132"/>
        <v>42044.677974537044</v>
      </c>
      <c r="T1729" s="9">
        <f t="shared" si="133"/>
        <v>42099.208333333328</v>
      </c>
      <c r="U1729">
        <f t="shared" si="134"/>
        <v>2015</v>
      </c>
    </row>
    <row r="1730" spans="1:21"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si="130"/>
        <v>0.68400000000000005</v>
      </c>
      <c r="P1730">
        <f t="shared" si="131"/>
        <v>122.14285714285714</v>
      </c>
      <c r="Q1730" t="s">
        <v>8324</v>
      </c>
      <c r="R1730" t="s">
        <v>8346</v>
      </c>
      <c r="S1730" s="9">
        <f t="shared" si="132"/>
        <v>42268.375856481478</v>
      </c>
      <c r="T1730" s="9">
        <f t="shared" si="133"/>
        <v>42298.375856481478</v>
      </c>
      <c r="U1730">
        <f t="shared" si="134"/>
        <v>2015</v>
      </c>
    </row>
    <row r="1731" spans="1:21"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ref="O1731:O1794" si="135">E1731/D1731</f>
        <v>0</v>
      </c>
      <c r="P1731" t="e">
        <f t="shared" ref="P1731:P1794" si="136">E1731/L1731</f>
        <v>#DIV/0!</v>
      </c>
      <c r="Q1731" t="s">
        <v>8324</v>
      </c>
      <c r="R1731" t="s">
        <v>8346</v>
      </c>
      <c r="S1731" s="9">
        <f t="shared" ref="S1731:S1794" si="137">((J1731/60)/60)/24+DATE(1970,1,1)+(-6/24)</f>
        <v>42470.802152777775</v>
      </c>
      <c r="T1731" s="9">
        <f t="shared" ref="T1731:T1794" si="138">((I1731/60)/60)/24+DATE(1970,1,1)+(-6/24)</f>
        <v>42530.802152777775</v>
      </c>
      <c r="U1731">
        <f t="shared" ref="U1731:U1794" si="139">YEAR(S1731)</f>
        <v>2016</v>
      </c>
    </row>
    <row r="1732" spans="1:21"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35"/>
        <v>0</v>
      </c>
      <c r="P1732" t="e">
        <f t="shared" si="136"/>
        <v>#DIV/0!</v>
      </c>
      <c r="Q1732" t="s">
        <v>8324</v>
      </c>
      <c r="R1732" t="s">
        <v>8346</v>
      </c>
      <c r="S1732" s="9">
        <f t="shared" si="137"/>
        <v>42271.837766203709</v>
      </c>
      <c r="T1732" s="9">
        <f t="shared" si="138"/>
        <v>42301.837766203709</v>
      </c>
      <c r="U1732">
        <f t="shared" si="139"/>
        <v>2015</v>
      </c>
    </row>
    <row r="1733" spans="1:21"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35"/>
        <v>0</v>
      </c>
      <c r="P1733" t="e">
        <f t="shared" si="136"/>
        <v>#DIV/0!</v>
      </c>
      <c r="Q1733" t="s">
        <v>8324</v>
      </c>
      <c r="R1733" t="s">
        <v>8346</v>
      </c>
      <c r="S1733" s="9">
        <f t="shared" si="137"/>
        <v>42152.656851851847</v>
      </c>
      <c r="T1733" s="9">
        <f t="shared" si="138"/>
        <v>42166.375</v>
      </c>
      <c r="U1733">
        <f t="shared" si="139"/>
        <v>2015</v>
      </c>
    </row>
    <row r="1734" spans="1:21"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35"/>
        <v>0</v>
      </c>
      <c r="P1734" t="e">
        <f t="shared" si="136"/>
        <v>#DIV/0!</v>
      </c>
      <c r="Q1734" t="s">
        <v>8324</v>
      </c>
      <c r="R1734" t="s">
        <v>8346</v>
      </c>
      <c r="S1734" s="9">
        <f t="shared" si="137"/>
        <v>42325.433807870373</v>
      </c>
      <c r="T1734" s="9">
        <f t="shared" si="138"/>
        <v>42384.958333333328</v>
      </c>
      <c r="U1734">
        <f t="shared" si="139"/>
        <v>2015</v>
      </c>
    </row>
    <row r="1735" spans="1:21"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35"/>
        <v>0</v>
      </c>
      <c r="P1735" t="e">
        <f t="shared" si="136"/>
        <v>#DIV/0!</v>
      </c>
      <c r="Q1735" t="s">
        <v>8324</v>
      </c>
      <c r="R1735" t="s">
        <v>8346</v>
      </c>
      <c r="S1735" s="9">
        <f t="shared" si="137"/>
        <v>42614.425625000003</v>
      </c>
      <c r="T1735" s="9">
        <f t="shared" si="138"/>
        <v>42626.645833333328</v>
      </c>
      <c r="U1735">
        <f t="shared" si="139"/>
        <v>2016</v>
      </c>
    </row>
    <row r="1736" spans="1:21"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35"/>
        <v>2.2222222222222223E-4</v>
      </c>
      <c r="P1736">
        <f t="shared" si="136"/>
        <v>1</v>
      </c>
      <c r="Q1736" t="s">
        <v>8324</v>
      </c>
      <c r="R1736" t="s">
        <v>8346</v>
      </c>
      <c r="S1736" s="9">
        <f t="shared" si="137"/>
        <v>42101.786527777775</v>
      </c>
      <c r="T1736" s="9">
        <f t="shared" si="138"/>
        <v>42131.786527777775</v>
      </c>
      <c r="U1736">
        <f t="shared" si="139"/>
        <v>2015</v>
      </c>
    </row>
    <row r="1737" spans="1:21"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35"/>
        <v>0.11</v>
      </c>
      <c r="P1737">
        <f t="shared" si="136"/>
        <v>55</v>
      </c>
      <c r="Q1737" t="s">
        <v>8324</v>
      </c>
      <c r="R1737" t="s">
        <v>8346</v>
      </c>
      <c r="S1737" s="9">
        <f t="shared" si="137"/>
        <v>42559.564178240747</v>
      </c>
      <c r="T1737" s="9">
        <f t="shared" si="138"/>
        <v>42589.564178240747</v>
      </c>
      <c r="U1737">
        <f t="shared" si="139"/>
        <v>2016</v>
      </c>
    </row>
    <row r="1738" spans="1:21"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35"/>
        <v>7.3333333333333332E-3</v>
      </c>
      <c r="P1738">
        <f t="shared" si="136"/>
        <v>22</v>
      </c>
      <c r="Q1738" t="s">
        <v>8324</v>
      </c>
      <c r="R1738" t="s">
        <v>8346</v>
      </c>
      <c r="S1738" s="9">
        <f t="shared" si="137"/>
        <v>42286.611493055556</v>
      </c>
      <c r="T1738" s="9">
        <f t="shared" si="138"/>
        <v>42316.65315972222</v>
      </c>
      <c r="U1738">
        <f t="shared" si="139"/>
        <v>2015</v>
      </c>
    </row>
    <row r="1739" spans="1:21"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35"/>
        <v>0.21249999999999999</v>
      </c>
      <c r="P1739">
        <f t="shared" si="136"/>
        <v>56.666666666666664</v>
      </c>
      <c r="Q1739" t="s">
        <v>8324</v>
      </c>
      <c r="R1739" t="s">
        <v>8346</v>
      </c>
      <c r="S1739" s="9">
        <f t="shared" si="137"/>
        <v>42175.698981481488</v>
      </c>
      <c r="T1739" s="9">
        <f t="shared" si="138"/>
        <v>42205.698981481488</v>
      </c>
      <c r="U1739">
        <f t="shared" si="139"/>
        <v>2015</v>
      </c>
    </row>
    <row r="1740" spans="1:21"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35"/>
        <v>4.0000000000000001E-3</v>
      </c>
      <c r="P1740">
        <f t="shared" si="136"/>
        <v>20</v>
      </c>
      <c r="Q1740" t="s">
        <v>8324</v>
      </c>
      <c r="R1740" t="s">
        <v>8346</v>
      </c>
      <c r="S1740" s="9">
        <f t="shared" si="137"/>
        <v>41884.624328703707</v>
      </c>
      <c r="T1740" s="9">
        <f t="shared" si="138"/>
        <v>41914.624328703707</v>
      </c>
      <c r="U1740">
        <f t="shared" si="139"/>
        <v>2014</v>
      </c>
    </row>
    <row r="1741" spans="1:21"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35"/>
        <v>1E-3</v>
      </c>
      <c r="P1741">
        <f t="shared" si="136"/>
        <v>1</v>
      </c>
      <c r="Q1741" t="s">
        <v>8324</v>
      </c>
      <c r="R1741" t="s">
        <v>8346</v>
      </c>
      <c r="S1741" s="9">
        <f t="shared" si="137"/>
        <v>42435.624212962968</v>
      </c>
      <c r="T1741" s="9">
        <f t="shared" si="138"/>
        <v>42494.582546296297</v>
      </c>
      <c r="U1741">
        <f t="shared" si="139"/>
        <v>2016</v>
      </c>
    </row>
    <row r="1742" spans="1:21"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35"/>
        <v>0</v>
      </c>
      <c r="P1742" t="e">
        <f t="shared" si="136"/>
        <v>#DIV/0!</v>
      </c>
      <c r="Q1742" t="s">
        <v>8324</v>
      </c>
      <c r="R1742" t="s">
        <v>8346</v>
      </c>
      <c r="S1742" s="9">
        <f t="shared" si="137"/>
        <v>42171.567384259266</v>
      </c>
      <c r="T1742" s="9">
        <f t="shared" si="138"/>
        <v>42201.567384259266</v>
      </c>
      <c r="U1742">
        <f t="shared" si="139"/>
        <v>2015</v>
      </c>
    </row>
    <row r="1743" spans="1:21"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35"/>
        <v>1.1083333333333334</v>
      </c>
      <c r="P1743">
        <f t="shared" si="136"/>
        <v>25.576923076923077</v>
      </c>
      <c r="Q1743" t="s">
        <v>8337</v>
      </c>
      <c r="R1743" t="s">
        <v>8338</v>
      </c>
      <c r="S1743" s="9">
        <f t="shared" si="137"/>
        <v>42120.378136574072</v>
      </c>
      <c r="T1743" s="9">
        <f t="shared" si="138"/>
        <v>42165.378136574072</v>
      </c>
      <c r="U1743">
        <f t="shared" si="139"/>
        <v>2015</v>
      </c>
    </row>
    <row r="1744" spans="1:21"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35"/>
        <v>1.0874999999999999</v>
      </c>
      <c r="P1744">
        <f t="shared" si="136"/>
        <v>63.970588235294116</v>
      </c>
      <c r="Q1744" t="s">
        <v>8337</v>
      </c>
      <c r="R1744" t="s">
        <v>8338</v>
      </c>
      <c r="S1744" s="9">
        <f t="shared" si="137"/>
        <v>42710.626967592587</v>
      </c>
      <c r="T1744" s="9">
        <f t="shared" si="138"/>
        <v>42742.625</v>
      </c>
      <c r="U1744">
        <f t="shared" si="139"/>
        <v>2016</v>
      </c>
    </row>
    <row r="1745" spans="1:21"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35"/>
        <v>1.0041666666666667</v>
      </c>
      <c r="P1745">
        <f t="shared" si="136"/>
        <v>89.925373134328353</v>
      </c>
      <c r="Q1745" t="s">
        <v>8337</v>
      </c>
      <c r="R1745" t="s">
        <v>8338</v>
      </c>
      <c r="S1745" s="9">
        <f t="shared" si="137"/>
        <v>42586.675636574073</v>
      </c>
      <c r="T1745" s="9">
        <f t="shared" si="138"/>
        <v>42608.915972222225</v>
      </c>
      <c r="U1745">
        <f t="shared" si="139"/>
        <v>2016</v>
      </c>
    </row>
    <row r="1746" spans="1:21"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35"/>
        <v>1.1845454545454546</v>
      </c>
      <c r="P1746">
        <f t="shared" si="136"/>
        <v>93.071428571428569</v>
      </c>
      <c r="Q1746" t="s">
        <v>8337</v>
      </c>
      <c r="R1746" t="s">
        <v>8338</v>
      </c>
      <c r="S1746" s="9">
        <f t="shared" si="137"/>
        <v>42026.355057870373</v>
      </c>
      <c r="T1746" s="9">
        <f t="shared" si="138"/>
        <v>42071.313391203701</v>
      </c>
      <c r="U1746">
        <f t="shared" si="139"/>
        <v>2015</v>
      </c>
    </row>
    <row r="1747" spans="1:21"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35"/>
        <v>1.1401428571428571</v>
      </c>
      <c r="P1747">
        <f t="shared" si="136"/>
        <v>89.674157303370791</v>
      </c>
      <c r="Q1747" t="s">
        <v>8337</v>
      </c>
      <c r="R1747" t="s">
        <v>8338</v>
      </c>
      <c r="S1747" s="9">
        <f t="shared" si="137"/>
        <v>42690.009699074071</v>
      </c>
      <c r="T1747" s="9">
        <f t="shared" si="138"/>
        <v>42725.833333333328</v>
      </c>
      <c r="U1747">
        <f t="shared" si="139"/>
        <v>2016</v>
      </c>
    </row>
    <row r="1748" spans="1:21"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35"/>
        <v>1.4810000000000001</v>
      </c>
      <c r="P1748">
        <f t="shared" si="136"/>
        <v>207.61682242990653</v>
      </c>
      <c r="Q1748" t="s">
        <v>8337</v>
      </c>
      <c r="R1748" t="s">
        <v>8338</v>
      </c>
      <c r="S1748" s="9">
        <f t="shared" si="137"/>
        <v>42667.926701388889</v>
      </c>
      <c r="T1748" s="9">
        <f t="shared" si="138"/>
        <v>42697.833333333328</v>
      </c>
      <c r="U1748">
        <f t="shared" si="139"/>
        <v>2016</v>
      </c>
    </row>
    <row r="1749" spans="1:21"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35"/>
        <v>1.0495555555555556</v>
      </c>
      <c r="P1749">
        <f t="shared" si="136"/>
        <v>59.408805031446541</v>
      </c>
      <c r="Q1749" t="s">
        <v>8337</v>
      </c>
      <c r="R1749" t="s">
        <v>8338</v>
      </c>
      <c r="S1749" s="9">
        <f t="shared" si="137"/>
        <v>42292.185532407413</v>
      </c>
      <c r="T1749" s="9">
        <f t="shared" si="138"/>
        <v>42321.375</v>
      </c>
      <c r="U1749">
        <f t="shared" si="139"/>
        <v>2015</v>
      </c>
    </row>
    <row r="1750" spans="1:21"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35"/>
        <v>1.29948</v>
      </c>
      <c r="P1750">
        <f t="shared" si="136"/>
        <v>358.97237569060775</v>
      </c>
      <c r="Q1750" t="s">
        <v>8337</v>
      </c>
      <c r="R1750" t="s">
        <v>8338</v>
      </c>
      <c r="S1750" s="9">
        <f t="shared" si="137"/>
        <v>42219.700729166667</v>
      </c>
      <c r="T1750" s="9">
        <f t="shared" si="138"/>
        <v>42249.700729166667</v>
      </c>
      <c r="U1750">
        <f t="shared" si="139"/>
        <v>2015</v>
      </c>
    </row>
    <row r="1751" spans="1:21"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35"/>
        <v>1.2348756218905472</v>
      </c>
      <c r="P1751">
        <f t="shared" si="136"/>
        <v>94.736641221374043</v>
      </c>
      <c r="Q1751" t="s">
        <v>8337</v>
      </c>
      <c r="R1751" t="s">
        <v>8338</v>
      </c>
      <c r="S1751" s="9">
        <f t="shared" si="137"/>
        <v>42758.725937499999</v>
      </c>
      <c r="T1751" s="9">
        <f t="shared" si="138"/>
        <v>42795.541666666672</v>
      </c>
      <c r="U1751">
        <f t="shared" si="139"/>
        <v>2017</v>
      </c>
    </row>
    <row r="1752" spans="1:21"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35"/>
        <v>2.0162</v>
      </c>
      <c r="P1752">
        <f t="shared" si="136"/>
        <v>80.647999999999996</v>
      </c>
      <c r="Q1752" t="s">
        <v>8337</v>
      </c>
      <c r="R1752" t="s">
        <v>8338</v>
      </c>
      <c r="S1752" s="9">
        <f t="shared" si="137"/>
        <v>42454.586851851855</v>
      </c>
      <c r="T1752" s="9">
        <f t="shared" si="138"/>
        <v>42479.586851851855</v>
      </c>
      <c r="U1752">
        <f t="shared" si="139"/>
        <v>2016</v>
      </c>
    </row>
    <row r="1753" spans="1:21"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35"/>
        <v>1.0289999999999999</v>
      </c>
      <c r="P1753">
        <f t="shared" si="136"/>
        <v>168.68852459016392</v>
      </c>
      <c r="Q1753" t="s">
        <v>8337</v>
      </c>
      <c r="R1753" t="s">
        <v>8338</v>
      </c>
      <c r="S1753" s="9">
        <f t="shared" si="137"/>
        <v>42052.5315162037</v>
      </c>
      <c r="T1753" s="9">
        <f t="shared" si="138"/>
        <v>42082.489849537036</v>
      </c>
      <c r="U1753">
        <f t="shared" si="139"/>
        <v>2015</v>
      </c>
    </row>
    <row r="1754" spans="1:21"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35"/>
        <v>2.6016666666666666</v>
      </c>
      <c r="P1754">
        <f t="shared" si="136"/>
        <v>34.68888888888889</v>
      </c>
      <c r="Q1754" t="s">
        <v>8337</v>
      </c>
      <c r="R1754" t="s">
        <v>8338</v>
      </c>
      <c r="S1754" s="9">
        <f t="shared" si="137"/>
        <v>42627.003263888888</v>
      </c>
      <c r="T1754" s="9">
        <f t="shared" si="138"/>
        <v>42657.003263888888</v>
      </c>
      <c r="U1754">
        <f t="shared" si="139"/>
        <v>2016</v>
      </c>
    </row>
    <row r="1755" spans="1:21"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35"/>
        <v>1.08</v>
      </c>
      <c r="P1755">
        <f t="shared" si="136"/>
        <v>462.85714285714283</v>
      </c>
      <c r="Q1755" t="s">
        <v>8337</v>
      </c>
      <c r="R1755" t="s">
        <v>8338</v>
      </c>
      <c r="S1755" s="9">
        <f t="shared" si="137"/>
        <v>42420.49962962963</v>
      </c>
      <c r="T1755" s="9">
        <f t="shared" si="138"/>
        <v>42450.457962962959</v>
      </c>
      <c r="U1755">
        <f t="shared" si="139"/>
        <v>2016</v>
      </c>
    </row>
    <row r="1756" spans="1:21"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35"/>
        <v>1.1052941176470588</v>
      </c>
      <c r="P1756">
        <f t="shared" si="136"/>
        <v>104.38888888888889</v>
      </c>
      <c r="Q1756" t="s">
        <v>8337</v>
      </c>
      <c r="R1756" t="s">
        <v>8338</v>
      </c>
      <c r="S1756" s="9">
        <f t="shared" si="137"/>
        <v>42067.626770833333</v>
      </c>
      <c r="T1756" s="9">
        <f t="shared" si="138"/>
        <v>42097.585104166668</v>
      </c>
      <c r="U1756">
        <f t="shared" si="139"/>
        <v>2015</v>
      </c>
    </row>
    <row r="1757" spans="1:21"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35"/>
        <v>1.2</v>
      </c>
      <c r="P1757">
        <f t="shared" si="136"/>
        <v>7.5</v>
      </c>
      <c r="Q1757" t="s">
        <v>8337</v>
      </c>
      <c r="R1757" t="s">
        <v>8338</v>
      </c>
      <c r="S1757" s="9">
        <f t="shared" si="137"/>
        <v>42252.538900462961</v>
      </c>
      <c r="T1757" s="9">
        <f t="shared" si="138"/>
        <v>42282.538900462961</v>
      </c>
      <c r="U1757">
        <f t="shared" si="139"/>
        <v>2015</v>
      </c>
    </row>
    <row r="1758" spans="1:21"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35"/>
        <v>1.0282909090909091</v>
      </c>
      <c r="P1758">
        <f t="shared" si="136"/>
        <v>47.13</v>
      </c>
      <c r="Q1758" t="s">
        <v>8337</v>
      </c>
      <c r="R1758" t="s">
        <v>8338</v>
      </c>
      <c r="S1758" s="9">
        <f t="shared" si="137"/>
        <v>42570.917465277773</v>
      </c>
      <c r="T1758" s="9">
        <f t="shared" si="138"/>
        <v>42610.917465277773</v>
      </c>
      <c r="U1758">
        <f t="shared" si="139"/>
        <v>2016</v>
      </c>
    </row>
    <row r="1759" spans="1:21"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35"/>
        <v>1.1599999999999999</v>
      </c>
      <c r="P1759">
        <f t="shared" si="136"/>
        <v>414.28571428571428</v>
      </c>
      <c r="Q1759" t="s">
        <v>8337</v>
      </c>
      <c r="R1759" t="s">
        <v>8338</v>
      </c>
      <c r="S1759" s="9">
        <f t="shared" si="137"/>
        <v>42733.577349537038</v>
      </c>
      <c r="T1759" s="9">
        <f t="shared" si="138"/>
        <v>42763.561805555553</v>
      </c>
      <c r="U1759">
        <f t="shared" si="139"/>
        <v>2016</v>
      </c>
    </row>
    <row r="1760" spans="1:21"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35"/>
        <v>1.147</v>
      </c>
      <c r="P1760">
        <f t="shared" si="136"/>
        <v>42.481481481481481</v>
      </c>
      <c r="Q1760" t="s">
        <v>8337</v>
      </c>
      <c r="R1760" t="s">
        <v>8338</v>
      </c>
      <c r="S1760" s="9">
        <f t="shared" si="137"/>
        <v>42505.705925925926</v>
      </c>
      <c r="T1760" s="9">
        <f t="shared" si="138"/>
        <v>42565.705925925926</v>
      </c>
      <c r="U1760">
        <f t="shared" si="139"/>
        <v>2016</v>
      </c>
    </row>
    <row r="1761" spans="1:21"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35"/>
        <v>1.0660000000000001</v>
      </c>
      <c r="P1761">
        <f t="shared" si="136"/>
        <v>108.77551020408163</v>
      </c>
      <c r="Q1761" t="s">
        <v>8337</v>
      </c>
      <c r="R1761" t="s">
        <v>8338</v>
      </c>
      <c r="S1761" s="9">
        <f t="shared" si="137"/>
        <v>42068.579039351855</v>
      </c>
      <c r="T1761" s="9">
        <f t="shared" si="138"/>
        <v>42088.537372685183</v>
      </c>
      <c r="U1761">
        <f t="shared" si="139"/>
        <v>2015</v>
      </c>
    </row>
    <row r="1762" spans="1:21"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35"/>
        <v>1.6544000000000001</v>
      </c>
      <c r="P1762">
        <f t="shared" si="136"/>
        <v>81.098039215686271</v>
      </c>
      <c r="Q1762" t="s">
        <v>8337</v>
      </c>
      <c r="R1762" t="s">
        <v>8338</v>
      </c>
      <c r="S1762" s="9">
        <f t="shared" si="137"/>
        <v>42405.42260416667</v>
      </c>
      <c r="T1762" s="9">
        <f t="shared" si="138"/>
        <v>42425.42260416667</v>
      </c>
      <c r="U1762">
        <f t="shared" si="139"/>
        <v>2016</v>
      </c>
    </row>
    <row r="1763" spans="1:21"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35"/>
        <v>1.55</v>
      </c>
      <c r="P1763">
        <f t="shared" si="136"/>
        <v>51.666666666666664</v>
      </c>
      <c r="Q1763" t="s">
        <v>8337</v>
      </c>
      <c r="R1763" t="s">
        <v>8338</v>
      </c>
      <c r="S1763" s="9">
        <f t="shared" si="137"/>
        <v>42209.317824074074</v>
      </c>
      <c r="T1763" s="9">
        <f t="shared" si="138"/>
        <v>42259.317824074074</v>
      </c>
      <c r="U1763">
        <f t="shared" si="139"/>
        <v>2015</v>
      </c>
    </row>
    <row r="1764" spans="1:21"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35"/>
        <v>8.85</v>
      </c>
      <c r="P1764">
        <f t="shared" si="136"/>
        <v>35.4</v>
      </c>
      <c r="Q1764" t="s">
        <v>8337</v>
      </c>
      <c r="R1764" t="s">
        <v>8338</v>
      </c>
      <c r="S1764" s="9">
        <f t="shared" si="137"/>
        <v>42410.732002314813</v>
      </c>
      <c r="T1764" s="9">
        <f t="shared" si="138"/>
        <v>42440.732002314813</v>
      </c>
      <c r="U1764">
        <f t="shared" si="139"/>
        <v>2016</v>
      </c>
    </row>
    <row r="1765" spans="1:21"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35"/>
        <v>1.0190833333333333</v>
      </c>
      <c r="P1765">
        <f t="shared" si="136"/>
        <v>103.63559322033899</v>
      </c>
      <c r="Q1765" t="s">
        <v>8337</v>
      </c>
      <c r="R1765" t="s">
        <v>8338</v>
      </c>
      <c r="S1765" s="9">
        <f t="shared" si="137"/>
        <v>42636.618518518517</v>
      </c>
      <c r="T1765" s="9">
        <f t="shared" si="138"/>
        <v>42666.618518518517</v>
      </c>
      <c r="U1765">
        <f t="shared" si="139"/>
        <v>2016</v>
      </c>
    </row>
    <row r="1766" spans="1:21"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35"/>
        <v>0.19600000000000001</v>
      </c>
      <c r="P1766">
        <f t="shared" si="136"/>
        <v>55.282051282051285</v>
      </c>
      <c r="Q1766" t="s">
        <v>8337</v>
      </c>
      <c r="R1766" t="s">
        <v>8338</v>
      </c>
      <c r="S1766" s="9">
        <f t="shared" si="137"/>
        <v>41825.235868055555</v>
      </c>
      <c r="T1766" s="9">
        <f t="shared" si="138"/>
        <v>41854.235868055555</v>
      </c>
      <c r="U1766">
        <f t="shared" si="139"/>
        <v>2014</v>
      </c>
    </row>
    <row r="1767" spans="1:21"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35"/>
        <v>0.59467839999999994</v>
      </c>
      <c r="P1767">
        <f t="shared" si="136"/>
        <v>72.16970873786407</v>
      </c>
      <c r="Q1767" t="s">
        <v>8337</v>
      </c>
      <c r="R1767" t="s">
        <v>8338</v>
      </c>
      <c r="S1767" s="9">
        <f t="shared" si="137"/>
        <v>41834.730462962965</v>
      </c>
      <c r="T1767" s="9">
        <f t="shared" si="138"/>
        <v>41864.730462962965</v>
      </c>
      <c r="U1767">
        <f t="shared" si="139"/>
        <v>2014</v>
      </c>
    </row>
    <row r="1768" spans="1:21"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35"/>
        <v>0</v>
      </c>
      <c r="P1768" t="e">
        <f t="shared" si="136"/>
        <v>#DIV/0!</v>
      </c>
      <c r="Q1768" t="s">
        <v>8337</v>
      </c>
      <c r="R1768" t="s">
        <v>8338</v>
      </c>
      <c r="S1768" s="9">
        <f t="shared" si="137"/>
        <v>41855.609814814816</v>
      </c>
      <c r="T1768" s="9">
        <f t="shared" si="138"/>
        <v>41876.609814814816</v>
      </c>
      <c r="U1768">
        <f t="shared" si="139"/>
        <v>2014</v>
      </c>
    </row>
    <row r="1769" spans="1:21"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35"/>
        <v>0.4572</v>
      </c>
      <c r="P1769">
        <f t="shared" si="136"/>
        <v>58.615384615384613</v>
      </c>
      <c r="Q1769" t="s">
        <v>8337</v>
      </c>
      <c r="R1769" t="s">
        <v>8338</v>
      </c>
      <c r="S1769" s="9">
        <f t="shared" si="137"/>
        <v>41824.408379629633</v>
      </c>
      <c r="T1769" s="9">
        <f t="shared" si="138"/>
        <v>41854.408379629633</v>
      </c>
      <c r="U1769">
        <f t="shared" si="139"/>
        <v>2014</v>
      </c>
    </row>
    <row r="1770" spans="1:21"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35"/>
        <v>3.7400000000000003E-2</v>
      </c>
      <c r="P1770">
        <f t="shared" si="136"/>
        <v>12.466666666666667</v>
      </c>
      <c r="Q1770" t="s">
        <v>8337</v>
      </c>
      <c r="R1770" t="s">
        <v>8338</v>
      </c>
      <c r="S1770" s="9">
        <f t="shared" si="137"/>
        <v>41849.310694444444</v>
      </c>
      <c r="T1770" s="9">
        <f t="shared" si="138"/>
        <v>41909.310694444444</v>
      </c>
      <c r="U1770">
        <f t="shared" si="139"/>
        <v>2014</v>
      </c>
    </row>
    <row r="1771" spans="1:21"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35"/>
        <v>2.7025E-2</v>
      </c>
      <c r="P1771">
        <f t="shared" si="136"/>
        <v>49.136363636363633</v>
      </c>
      <c r="Q1771" t="s">
        <v>8337</v>
      </c>
      <c r="R1771" t="s">
        <v>8338</v>
      </c>
      <c r="S1771" s="9">
        <f t="shared" si="137"/>
        <v>41987.568969907406</v>
      </c>
      <c r="T1771" s="9">
        <f t="shared" si="138"/>
        <v>42017.568969907406</v>
      </c>
      <c r="U1771">
        <f t="shared" si="139"/>
        <v>2014</v>
      </c>
    </row>
    <row r="1772" spans="1:21"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35"/>
        <v>0.56514285714285717</v>
      </c>
      <c r="P1772">
        <f t="shared" si="136"/>
        <v>150.5</v>
      </c>
      <c r="Q1772" t="s">
        <v>8337</v>
      </c>
      <c r="R1772" t="s">
        <v>8338</v>
      </c>
      <c r="S1772" s="9">
        <f t="shared" si="137"/>
        <v>41891.530023148152</v>
      </c>
      <c r="T1772" s="9">
        <f t="shared" si="138"/>
        <v>41926.530023148152</v>
      </c>
      <c r="U1772">
        <f t="shared" si="139"/>
        <v>2014</v>
      </c>
    </row>
    <row r="1773" spans="1:21"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35"/>
        <v>0.21309523809523809</v>
      </c>
      <c r="P1773">
        <f t="shared" si="136"/>
        <v>35.799999999999997</v>
      </c>
      <c r="Q1773" t="s">
        <v>8337</v>
      </c>
      <c r="R1773" t="s">
        <v>8338</v>
      </c>
      <c r="S1773" s="9">
        <f t="shared" si="137"/>
        <v>41905.729629629634</v>
      </c>
      <c r="T1773" s="9">
        <f t="shared" si="138"/>
        <v>41935.729629629634</v>
      </c>
      <c r="U1773">
        <f t="shared" si="139"/>
        <v>2014</v>
      </c>
    </row>
    <row r="1774" spans="1:21"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35"/>
        <v>0.156</v>
      </c>
      <c r="P1774">
        <f t="shared" si="136"/>
        <v>45.157894736842103</v>
      </c>
      <c r="Q1774" t="s">
        <v>8337</v>
      </c>
      <c r="R1774" t="s">
        <v>8338</v>
      </c>
      <c r="S1774" s="9">
        <f t="shared" si="137"/>
        <v>41766.468009259261</v>
      </c>
      <c r="T1774" s="9">
        <f t="shared" si="138"/>
        <v>41826.468009259261</v>
      </c>
      <c r="U1774">
        <f t="shared" si="139"/>
        <v>2014</v>
      </c>
    </row>
    <row r="1775" spans="1:21"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35"/>
        <v>6.2566666666666673E-2</v>
      </c>
      <c r="P1775">
        <f t="shared" si="136"/>
        <v>98.78947368421052</v>
      </c>
      <c r="Q1775" t="s">
        <v>8337</v>
      </c>
      <c r="R1775" t="s">
        <v>8338</v>
      </c>
      <c r="S1775" s="9">
        <f t="shared" si="137"/>
        <v>41978.510393518518</v>
      </c>
      <c r="T1775" s="9">
        <f t="shared" si="138"/>
        <v>42023.510393518518</v>
      </c>
      <c r="U1775">
        <f t="shared" si="139"/>
        <v>2014</v>
      </c>
    </row>
    <row r="1776" spans="1:21"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35"/>
        <v>0.4592</v>
      </c>
      <c r="P1776">
        <f t="shared" si="136"/>
        <v>88.307692307692307</v>
      </c>
      <c r="Q1776" t="s">
        <v>8337</v>
      </c>
      <c r="R1776" t="s">
        <v>8338</v>
      </c>
      <c r="S1776" s="9">
        <f t="shared" si="137"/>
        <v>41929.968657407408</v>
      </c>
      <c r="T1776" s="9">
        <f t="shared" si="138"/>
        <v>41972.374305555553</v>
      </c>
      <c r="U1776">
        <f t="shared" si="139"/>
        <v>2014</v>
      </c>
    </row>
    <row r="1777" spans="1:21"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35"/>
        <v>0.65101538461538466</v>
      </c>
      <c r="P1777">
        <f t="shared" si="136"/>
        <v>170.62903225806451</v>
      </c>
      <c r="Q1777" t="s">
        <v>8337</v>
      </c>
      <c r="R1777" t="s">
        <v>8338</v>
      </c>
      <c r="S1777" s="9">
        <f t="shared" si="137"/>
        <v>41891.726388888892</v>
      </c>
      <c r="T1777" s="9">
        <f t="shared" si="138"/>
        <v>41936.726388888892</v>
      </c>
      <c r="U1777">
        <f t="shared" si="139"/>
        <v>2014</v>
      </c>
    </row>
    <row r="1778" spans="1:21"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35"/>
        <v>6.7000000000000004E-2</v>
      </c>
      <c r="P1778">
        <f t="shared" si="136"/>
        <v>83.75</v>
      </c>
      <c r="Q1778" t="s">
        <v>8337</v>
      </c>
      <c r="R1778" t="s">
        <v>8338</v>
      </c>
      <c r="S1778" s="9">
        <f t="shared" si="137"/>
        <v>41905.70684027778</v>
      </c>
      <c r="T1778" s="9">
        <f t="shared" si="138"/>
        <v>41941.70684027778</v>
      </c>
      <c r="U1778">
        <f t="shared" si="139"/>
        <v>2014</v>
      </c>
    </row>
    <row r="1779" spans="1:21"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35"/>
        <v>0.135625</v>
      </c>
      <c r="P1779">
        <f t="shared" si="136"/>
        <v>65.099999999999994</v>
      </c>
      <c r="Q1779" t="s">
        <v>8337</v>
      </c>
      <c r="R1779" t="s">
        <v>8338</v>
      </c>
      <c r="S1779" s="9">
        <f t="shared" si="137"/>
        <v>42025.107094907406</v>
      </c>
      <c r="T1779" s="9">
        <f t="shared" si="138"/>
        <v>42055.107094907406</v>
      </c>
      <c r="U1779">
        <f t="shared" si="139"/>
        <v>2015</v>
      </c>
    </row>
    <row r="1780" spans="1:21"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35"/>
        <v>1.9900000000000001E-2</v>
      </c>
      <c r="P1780">
        <f t="shared" si="136"/>
        <v>66.333333333333329</v>
      </c>
      <c r="Q1780" t="s">
        <v>8337</v>
      </c>
      <c r="R1780" t="s">
        <v>8338</v>
      </c>
      <c r="S1780" s="9">
        <f t="shared" si="137"/>
        <v>42045.61336805555</v>
      </c>
      <c r="T1780" s="9">
        <f t="shared" si="138"/>
        <v>42090.571701388893</v>
      </c>
      <c r="U1780">
        <f t="shared" si="139"/>
        <v>2015</v>
      </c>
    </row>
    <row r="1781" spans="1:21"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35"/>
        <v>0.36236363636363639</v>
      </c>
      <c r="P1781">
        <f t="shared" si="136"/>
        <v>104.89473684210526</v>
      </c>
      <c r="Q1781" t="s">
        <v>8337</v>
      </c>
      <c r="R1781" t="s">
        <v>8338</v>
      </c>
      <c r="S1781" s="9">
        <f t="shared" si="137"/>
        <v>42585.441898148143</v>
      </c>
      <c r="T1781" s="9">
        <f t="shared" si="138"/>
        <v>42615.441898148143</v>
      </c>
      <c r="U1781">
        <f t="shared" si="139"/>
        <v>2016</v>
      </c>
    </row>
    <row r="1782" spans="1:21"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35"/>
        <v>0.39743333333333336</v>
      </c>
      <c r="P1782">
        <f t="shared" si="136"/>
        <v>78.440789473684205</v>
      </c>
      <c r="Q1782" t="s">
        <v>8337</v>
      </c>
      <c r="R1782" t="s">
        <v>8338</v>
      </c>
      <c r="S1782" s="9">
        <f t="shared" si="137"/>
        <v>42493.350810185191</v>
      </c>
      <c r="T1782" s="9">
        <f t="shared" si="138"/>
        <v>42553.350810185191</v>
      </c>
      <c r="U1782">
        <f t="shared" si="139"/>
        <v>2016</v>
      </c>
    </row>
    <row r="1783" spans="1:21"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35"/>
        <v>0.25763636363636366</v>
      </c>
      <c r="P1783">
        <f t="shared" si="136"/>
        <v>59.041666666666664</v>
      </c>
      <c r="Q1783" t="s">
        <v>8337</v>
      </c>
      <c r="R1783" t="s">
        <v>8338</v>
      </c>
      <c r="S1783" s="9">
        <f t="shared" si="137"/>
        <v>42597.367418981477</v>
      </c>
      <c r="T1783" s="9">
        <f t="shared" si="138"/>
        <v>42628.367418981477</v>
      </c>
      <c r="U1783">
        <f t="shared" si="139"/>
        <v>2016</v>
      </c>
    </row>
    <row r="1784" spans="1:21"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35"/>
        <v>0.15491428571428573</v>
      </c>
      <c r="P1784">
        <f t="shared" si="136"/>
        <v>71.34210526315789</v>
      </c>
      <c r="Q1784" t="s">
        <v>8337</v>
      </c>
      <c r="R1784" t="s">
        <v>8338</v>
      </c>
      <c r="S1784" s="9">
        <f t="shared" si="137"/>
        <v>42388.325104166666</v>
      </c>
      <c r="T1784" s="9">
        <f t="shared" si="138"/>
        <v>42421.325104166666</v>
      </c>
      <c r="U1784">
        <f t="shared" si="139"/>
        <v>2016</v>
      </c>
    </row>
    <row r="1785" spans="1:21"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35"/>
        <v>0.236925</v>
      </c>
      <c r="P1785">
        <f t="shared" si="136"/>
        <v>51.227027027027027</v>
      </c>
      <c r="Q1785" t="s">
        <v>8337</v>
      </c>
      <c r="R1785" t="s">
        <v>8338</v>
      </c>
      <c r="S1785" s="9">
        <f t="shared" si="137"/>
        <v>42115.699976851851</v>
      </c>
      <c r="T1785" s="9">
        <f t="shared" si="138"/>
        <v>42145.699976851851</v>
      </c>
      <c r="U1785">
        <f t="shared" si="139"/>
        <v>2015</v>
      </c>
    </row>
    <row r="1786" spans="1:21"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35"/>
        <v>0.39760000000000001</v>
      </c>
      <c r="P1786">
        <f t="shared" si="136"/>
        <v>60.242424242424242</v>
      </c>
      <c r="Q1786" t="s">
        <v>8337</v>
      </c>
      <c r="R1786" t="s">
        <v>8338</v>
      </c>
      <c r="S1786" s="9">
        <f t="shared" si="137"/>
        <v>42003.405555555553</v>
      </c>
      <c r="T1786" s="9">
        <f t="shared" si="138"/>
        <v>42034.892361111109</v>
      </c>
      <c r="U1786">
        <f t="shared" si="139"/>
        <v>2014</v>
      </c>
    </row>
    <row r="1787" spans="1:21"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35"/>
        <v>0.20220833333333332</v>
      </c>
      <c r="P1787">
        <f t="shared" si="136"/>
        <v>44.935185185185183</v>
      </c>
      <c r="Q1787" t="s">
        <v>8337</v>
      </c>
      <c r="R1787" t="s">
        <v>8338</v>
      </c>
      <c r="S1787" s="9">
        <f t="shared" si="137"/>
        <v>41896.884895833333</v>
      </c>
      <c r="T1787" s="9">
        <f t="shared" si="138"/>
        <v>41927.75</v>
      </c>
      <c r="U1787">
        <f t="shared" si="139"/>
        <v>2014</v>
      </c>
    </row>
    <row r="1788" spans="1:21"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35"/>
        <v>0.47631578947368419</v>
      </c>
      <c r="P1788">
        <f t="shared" si="136"/>
        <v>31.206896551724139</v>
      </c>
      <c r="Q1788" t="s">
        <v>8337</v>
      </c>
      <c r="R1788" t="s">
        <v>8338</v>
      </c>
      <c r="S1788" s="9">
        <f t="shared" si="137"/>
        <v>41958.300659722227</v>
      </c>
      <c r="T1788" s="9">
        <f t="shared" si="138"/>
        <v>41988.300659722227</v>
      </c>
      <c r="U1788">
        <f t="shared" si="139"/>
        <v>2014</v>
      </c>
    </row>
    <row r="1789" spans="1:21"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35"/>
        <v>0.15329999999999999</v>
      </c>
      <c r="P1789">
        <f t="shared" si="136"/>
        <v>63.875</v>
      </c>
      <c r="Q1789" t="s">
        <v>8337</v>
      </c>
      <c r="R1789" t="s">
        <v>8338</v>
      </c>
      <c r="S1789" s="9">
        <f t="shared" si="137"/>
        <v>42068.40552083333</v>
      </c>
      <c r="T1789" s="9">
        <f t="shared" si="138"/>
        <v>42098.363854166666</v>
      </c>
      <c r="U1789">
        <f t="shared" si="139"/>
        <v>2015</v>
      </c>
    </row>
    <row r="1790" spans="1:21"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35"/>
        <v>1.3818181818181818E-2</v>
      </c>
      <c r="P1790">
        <f t="shared" si="136"/>
        <v>19</v>
      </c>
      <c r="Q1790" t="s">
        <v>8337</v>
      </c>
      <c r="R1790" t="s">
        <v>8338</v>
      </c>
      <c r="S1790" s="9">
        <f t="shared" si="137"/>
        <v>41913.69840277778</v>
      </c>
      <c r="T1790" s="9">
        <f t="shared" si="138"/>
        <v>41943.69840277778</v>
      </c>
      <c r="U1790">
        <f t="shared" si="139"/>
        <v>2014</v>
      </c>
    </row>
    <row r="1791" spans="1:21"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35"/>
        <v>5.0000000000000001E-3</v>
      </c>
      <c r="P1791">
        <f t="shared" si="136"/>
        <v>10</v>
      </c>
      <c r="Q1791" t="s">
        <v>8337</v>
      </c>
      <c r="R1791" t="s">
        <v>8338</v>
      </c>
      <c r="S1791" s="9">
        <f t="shared" si="137"/>
        <v>41956.000034722223</v>
      </c>
      <c r="T1791" s="9">
        <f t="shared" si="138"/>
        <v>42016.000034722223</v>
      </c>
      <c r="U1791">
        <f t="shared" si="139"/>
        <v>2014</v>
      </c>
    </row>
    <row r="1792" spans="1:21"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35"/>
        <v>4.9575757575757579E-2</v>
      </c>
      <c r="P1792">
        <f t="shared" si="136"/>
        <v>109.06666666666666</v>
      </c>
      <c r="Q1792" t="s">
        <v>8337</v>
      </c>
      <c r="R1792" t="s">
        <v>8338</v>
      </c>
      <c r="S1792" s="9">
        <f t="shared" si="137"/>
        <v>42010.424513888895</v>
      </c>
      <c r="T1792" s="9">
        <f t="shared" si="138"/>
        <v>42040.424513888895</v>
      </c>
      <c r="U1792">
        <f t="shared" si="139"/>
        <v>2015</v>
      </c>
    </row>
    <row r="1793" spans="1:21"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35"/>
        <v>3.5666666666666666E-2</v>
      </c>
      <c r="P1793">
        <f t="shared" si="136"/>
        <v>26.75</v>
      </c>
      <c r="Q1793" t="s">
        <v>8337</v>
      </c>
      <c r="R1793" t="s">
        <v>8338</v>
      </c>
      <c r="S1793" s="9">
        <f t="shared" si="137"/>
        <v>41973.490335648152</v>
      </c>
      <c r="T1793" s="9">
        <f t="shared" si="138"/>
        <v>42033.490335648152</v>
      </c>
      <c r="U1793">
        <f t="shared" si="139"/>
        <v>2014</v>
      </c>
    </row>
    <row r="1794" spans="1:21"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si="135"/>
        <v>0.61124000000000001</v>
      </c>
      <c r="P1794">
        <f t="shared" si="136"/>
        <v>109.93525179856115</v>
      </c>
      <c r="Q1794" t="s">
        <v>8337</v>
      </c>
      <c r="R1794" t="s">
        <v>8338</v>
      </c>
      <c r="S1794" s="9">
        <f t="shared" si="137"/>
        <v>42188.781041666662</v>
      </c>
      <c r="T1794" s="9">
        <f t="shared" si="138"/>
        <v>42226.040972222225</v>
      </c>
      <c r="U1794">
        <f t="shared" si="139"/>
        <v>2015</v>
      </c>
    </row>
    <row r="1795" spans="1:21"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ref="O1795:O1858" si="140">E1795/D1795</f>
        <v>1.3333333333333334E-2</v>
      </c>
      <c r="P1795">
        <f t="shared" ref="P1795:P1858" si="141">E1795/L1795</f>
        <v>20</v>
      </c>
      <c r="Q1795" t="s">
        <v>8337</v>
      </c>
      <c r="R1795" t="s">
        <v>8338</v>
      </c>
      <c r="S1795" s="9">
        <f t="shared" ref="S1795:S1858" si="142">((J1795/60)/60)/24+DATE(1970,1,1)+(-6/24)</f>
        <v>41940.64166666667</v>
      </c>
      <c r="T1795" s="9">
        <f t="shared" ref="T1795:T1858" si="143">((I1795/60)/60)/24+DATE(1970,1,1)+(-6/24)</f>
        <v>41970.683333333334</v>
      </c>
      <c r="U1795">
        <f t="shared" ref="U1795:U1858" si="144">YEAR(S1795)</f>
        <v>2014</v>
      </c>
    </row>
    <row r="1796" spans="1:21"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40"/>
        <v>0.11077777777777778</v>
      </c>
      <c r="P1796">
        <f t="shared" si="141"/>
        <v>55.388888888888886</v>
      </c>
      <c r="Q1796" t="s">
        <v>8337</v>
      </c>
      <c r="R1796" t="s">
        <v>8338</v>
      </c>
      <c r="S1796" s="9">
        <f t="shared" si="142"/>
        <v>42011.301180555558</v>
      </c>
      <c r="T1796" s="9">
        <f t="shared" si="143"/>
        <v>42046.301180555558</v>
      </c>
      <c r="U1796">
        <f t="shared" si="144"/>
        <v>2015</v>
      </c>
    </row>
    <row r="1797" spans="1:21"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40"/>
        <v>0.38735714285714284</v>
      </c>
      <c r="P1797">
        <f t="shared" si="141"/>
        <v>133.90123456790124</v>
      </c>
      <c r="Q1797" t="s">
        <v>8337</v>
      </c>
      <c r="R1797" t="s">
        <v>8338</v>
      </c>
      <c r="S1797" s="9">
        <f t="shared" si="142"/>
        <v>42628.038668981477</v>
      </c>
      <c r="T1797" s="9">
        <f t="shared" si="143"/>
        <v>42657.416666666672</v>
      </c>
      <c r="U1797">
        <f t="shared" si="144"/>
        <v>2016</v>
      </c>
    </row>
    <row r="1798" spans="1:21"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40"/>
        <v>0.22052631578947368</v>
      </c>
      <c r="P1798">
        <f t="shared" si="141"/>
        <v>48.720930232558139</v>
      </c>
      <c r="Q1798" t="s">
        <v>8337</v>
      </c>
      <c r="R1798" t="s">
        <v>8338</v>
      </c>
      <c r="S1798" s="9">
        <f t="shared" si="142"/>
        <v>42515.189421296294</v>
      </c>
      <c r="T1798" s="9">
        <f t="shared" si="143"/>
        <v>42575.189421296294</v>
      </c>
      <c r="U1798">
        <f t="shared" si="144"/>
        <v>2016</v>
      </c>
    </row>
    <row r="1799" spans="1:21"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40"/>
        <v>0.67549999999999999</v>
      </c>
      <c r="P1799">
        <f t="shared" si="141"/>
        <v>48.25</v>
      </c>
      <c r="Q1799" t="s">
        <v>8337</v>
      </c>
      <c r="R1799" t="s">
        <v>8338</v>
      </c>
      <c r="S1799" s="9">
        <f t="shared" si="142"/>
        <v>42689.31931712963</v>
      </c>
      <c r="T1799" s="9">
        <f t="shared" si="143"/>
        <v>42719.31931712963</v>
      </c>
      <c r="U1799">
        <f t="shared" si="144"/>
        <v>2016</v>
      </c>
    </row>
    <row r="1800" spans="1:21"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40"/>
        <v>0.136375</v>
      </c>
      <c r="P1800">
        <f t="shared" si="141"/>
        <v>58.972972972972975</v>
      </c>
      <c r="Q1800" t="s">
        <v>8337</v>
      </c>
      <c r="R1800" t="s">
        <v>8338</v>
      </c>
      <c r="S1800" s="9">
        <f t="shared" si="142"/>
        <v>42344.07677083333</v>
      </c>
      <c r="T1800" s="9">
        <f t="shared" si="143"/>
        <v>42404.07677083333</v>
      </c>
      <c r="U1800">
        <f t="shared" si="144"/>
        <v>2015</v>
      </c>
    </row>
    <row r="1801" spans="1:21"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40"/>
        <v>1.7457500000000001E-2</v>
      </c>
      <c r="P1801">
        <f t="shared" si="141"/>
        <v>11.638333333333334</v>
      </c>
      <c r="Q1801" t="s">
        <v>8337</v>
      </c>
      <c r="R1801" t="s">
        <v>8338</v>
      </c>
      <c r="S1801" s="9">
        <f t="shared" si="142"/>
        <v>41934.592685185184</v>
      </c>
      <c r="T1801" s="9">
        <f t="shared" si="143"/>
        <v>41954.634351851855</v>
      </c>
      <c r="U1801">
        <f t="shared" si="144"/>
        <v>2014</v>
      </c>
    </row>
    <row r="1802" spans="1:21"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40"/>
        <v>0.20449632511889321</v>
      </c>
      <c r="P1802">
        <f t="shared" si="141"/>
        <v>83.716814159292042</v>
      </c>
      <c r="Q1802" t="s">
        <v>8337</v>
      </c>
      <c r="R1802" t="s">
        <v>8338</v>
      </c>
      <c r="S1802" s="9">
        <f t="shared" si="142"/>
        <v>42623.356134259258</v>
      </c>
      <c r="T1802" s="9">
        <f t="shared" si="143"/>
        <v>42653.356134259258</v>
      </c>
      <c r="U1802">
        <f t="shared" si="144"/>
        <v>2016</v>
      </c>
    </row>
    <row r="1803" spans="1:21"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40"/>
        <v>0.13852941176470587</v>
      </c>
      <c r="P1803">
        <f t="shared" si="141"/>
        <v>63.648648648648646</v>
      </c>
      <c r="Q1803" t="s">
        <v>8337</v>
      </c>
      <c r="R1803" t="s">
        <v>8338</v>
      </c>
      <c r="S1803" s="9">
        <f t="shared" si="142"/>
        <v>42321.410509259258</v>
      </c>
      <c r="T1803" s="9">
        <f t="shared" si="143"/>
        <v>42353.256944444445</v>
      </c>
      <c r="U1803">
        <f t="shared" si="144"/>
        <v>2015</v>
      </c>
    </row>
    <row r="1804" spans="1:21"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40"/>
        <v>0.48485714285714288</v>
      </c>
      <c r="P1804">
        <f t="shared" si="141"/>
        <v>94.277777777777771</v>
      </c>
      <c r="Q1804" t="s">
        <v>8337</v>
      </c>
      <c r="R1804" t="s">
        <v>8338</v>
      </c>
      <c r="S1804" s="9">
        <f t="shared" si="142"/>
        <v>42159.22256944445</v>
      </c>
      <c r="T1804" s="9">
        <f t="shared" si="143"/>
        <v>42182.665972222225</v>
      </c>
      <c r="U1804">
        <f t="shared" si="144"/>
        <v>2015</v>
      </c>
    </row>
    <row r="1805" spans="1:21"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40"/>
        <v>0.308</v>
      </c>
      <c r="P1805">
        <f t="shared" si="141"/>
        <v>71.86666666666666</v>
      </c>
      <c r="Q1805" t="s">
        <v>8337</v>
      </c>
      <c r="R1805" t="s">
        <v>8338</v>
      </c>
      <c r="S1805" s="9">
        <f t="shared" si="142"/>
        <v>42017.821550925932</v>
      </c>
      <c r="T1805" s="9">
        <f t="shared" si="143"/>
        <v>42048.821550925932</v>
      </c>
      <c r="U1805">
        <f t="shared" si="144"/>
        <v>2015</v>
      </c>
    </row>
    <row r="1806" spans="1:21"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40"/>
        <v>0.35174193548387095</v>
      </c>
      <c r="P1806">
        <f t="shared" si="141"/>
        <v>104.84615384615384</v>
      </c>
      <c r="Q1806" t="s">
        <v>8337</v>
      </c>
      <c r="R1806" t="s">
        <v>8338</v>
      </c>
      <c r="S1806" s="9">
        <f t="shared" si="142"/>
        <v>42282.428287037037</v>
      </c>
      <c r="T1806" s="9">
        <f t="shared" si="143"/>
        <v>42322.469953703709</v>
      </c>
      <c r="U1806">
        <f t="shared" si="144"/>
        <v>2015</v>
      </c>
    </row>
    <row r="1807" spans="1:21"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40"/>
        <v>0.36404444444444445</v>
      </c>
      <c r="P1807">
        <f t="shared" si="141"/>
        <v>67.139344262295083</v>
      </c>
      <c r="Q1807" t="s">
        <v>8337</v>
      </c>
      <c r="R1807" t="s">
        <v>8338</v>
      </c>
      <c r="S1807" s="9">
        <f t="shared" si="142"/>
        <v>42247.553912037038</v>
      </c>
      <c r="T1807" s="9">
        <f t="shared" si="143"/>
        <v>42279.5</v>
      </c>
      <c r="U1807">
        <f t="shared" si="144"/>
        <v>2015</v>
      </c>
    </row>
    <row r="1808" spans="1:21"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40"/>
        <v>2.955E-2</v>
      </c>
      <c r="P1808">
        <f t="shared" si="141"/>
        <v>73.875</v>
      </c>
      <c r="Q1808" t="s">
        <v>8337</v>
      </c>
      <c r="R1808" t="s">
        <v>8338</v>
      </c>
      <c r="S1808" s="9">
        <f t="shared" si="142"/>
        <v>41877.388298611113</v>
      </c>
      <c r="T1808" s="9">
        <f t="shared" si="143"/>
        <v>41912.388298611113</v>
      </c>
      <c r="U1808">
        <f t="shared" si="144"/>
        <v>2014</v>
      </c>
    </row>
    <row r="1809" spans="1:21"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40"/>
        <v>0.1106</v>
      </c>
      <c r="P1809">
        <f t="shared" si="141"/>
        <v>69.125</v>
      </c>
      <c r="Q1809" t="s">
        <v>8337</v>
      </c>
      <c r="R1809" t="s">
        <v>8338</v>
      </c>
      <c r="S1809" s="9">
        <f t="shared" si="142"/>
        <v>41879.818437499998</v>
      </c>
      <c r="T1809" s="9">
        <f t="shared" si="143"/>
        <v>41909.818437499998</v>
      </c>
      <c r="U1809">
        <f t="shared" si="144"/>
        <v>2014</v>
      </c>
    </row>
    <row r="1810" spans="1:21"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40"/>
        <v>0.41407142857142859</v>
      </c>
      <c r="P1810">
        <f t="shared" si="141"/>
        <v>120.77083333333333</v>
      </c>
      <c r="Q1810" t="s">
        <v>8337</v>
      </c>
      <c r="R1810" t="s">
        <v>8338</v>
      </c>
      <c r="S1810" s="9">
        <f t="shared" si="142"/>
        <v>42742.430902777778</v>
      </c>
      <c r="T1810" s="9">
        <f t="shared" si="143"/>
        <v>42777.430902777778</v>
      </c>
      <c r="U1810">
        <f t="shared" si="144"/>
        <v>2017</v>
      </c>
    </row>
    <row r="1811" spans="1:21"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40"/>
        <v>0.10857142857142857</v>
      </c>
      <c r="P1811">
        <f t="shared" si="141"/>
        <v>42.222222222222221</v>
      </c>
      <c r="Q1811" t="s">
        <v>8337</v>
      </c>
      <c r="R1811" t="s">
        <v>8338</v>
      </c>
      <c r="S1811" s="9">
        <f t="shared" si="142"/>
        <v>42029.657858796301</v>
      </c>
      <c r="T1811" s="9">
        <f t="shared" si="143"/>
        <v>42064.657858796301</v>
      </c>
      <c r="U1811">
        <f t="shared" si="144"/>
        <v>2015</v>
      </c>
    </row>
    <row r="1812" spans="1:21"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40"/>
        <v>3.3333333333333333E-2</v>
      </c>
      <c r="P1812">
        <f t="shared" si="141"/>
        <v>7.5</v>
      </c>
      <c r="Q1812" t="s">
        <v>8337</v>
      </c>
      <c r="R1812" t="s">
        <v>8338</v>
      </c>
      <c r="S1812" s="9">
        <f t="shared" si="142"/>
        <v>41860.66002314815</v>
      </c>
      <c r="T1812" s="9">
        <f t="shared" si="143"/>
        <v>41872.66002314815</v>
      </c>
      <c r="U1812">
        <f t="shared" si="144"/>
        <v>2014</v>
      </c>
    </row>
    <row r="1813" spans="1:21"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40"/>
        <v>7.407407407407407E-4</v>
      </c>
      <c r="P1813">
        <f t="shared" si="141"/>
        <v>1.5384615384615385</v>
      </c>
      <c r="Q1813" t="s">
        <v>8337</v>
      </c>
      <c r="R1813" t="s">
        <v>8338</v>
      </c>
      <c r="S1813" s="9">
        <f t="shared" si="142"/>
        <v>41876.183680555558</v>
      </c>
      <c r="T1813" s="9">
        <f t="shared" si="143"/>
        <v>41935.916666666664</v>
      </c>
      <c r="U1813">
        <f t="shared" si="144"/>
        <v>2014</v>
      </c>
    </row>
    <row r="1814" spans="1:21"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40"/>
        <v>0.13307692307692306</v>
      </c>
      <c r="P1814">
        <f t="shared" si="141"/>
        <v>37.608695652173914</v>
      </c>
      <c r="Q1814" t="s">
        <v>8337</v>
      </c>
      <c r="R1814" t="s">
        <v>8338</v>
      </c>
      <c r="S1814" s="9">
        <f t="shared" si="142"/>
        <v>42524.068703703699</v>
      </c>
      <c r="T1814" s="9">
        <f t="shared" si="143"/>
        <v>42554.068703703699</v>
      </c>
      <c r="U1814">
        <f t="shared" si="144"/>
        <v>2016</v>
      </c>
    </row>
    <row r="1815" spans="1:21"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40"/>
        <v>0</v>
      </c>
      <c r="P1815" t="e">
        <f t="shared" si="141"/>
        <v>#DIV/0!</v>
      </c>
      <c r="Q1815" t="s">
        <v>8337</v>
      </c>
      <c r="R1815" t="s">
        <v>8338</v>
      </c>
      <c r="S1815" s="9">
        <f t="shared" si="142"/>
        <v>41829.639027777775</v>
      </c>
      <c r="T1815" s="9">
        <f t="shared" si="143"/>
        <v>41859.639027777775</v>
      </c>
      <c r="U1815">
        <f t="shared" si="144"/>
        <v>2014</v>
      </c>
    </row>
    <row r="1816" spans="1:21"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40"/>
        <v>0.49183333333333334</v>
      </c>
      <c r="P1816">
        <f t="shared" si="141"/>
        <v>42.157142857142858</v>
      </c>
      <c r="Q1816" t="s">
        <v>8337</v>
      </c>
      <c r="R1816" t="s">
        <v>8338</v>
      </c>
      <c r="S1816" s="9">
        <f t="shared" si="142"/>
        <v>42033.064074074078</v>
      </c>
      <c r="T1816" s="9">
        <f t="shared" si="143"/>
        <v>42063.064074074078</v>
      </c>
      <c r="U1816">
        <f t="shared" si="144"/>
        <v>2015</v>
      </c>
    </row>
    <row r="1817" spans="1:21"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40"/>
        <v>0</v>
      </c>
      <c r="P1817" t="e">
        <f t="shared" si="141"/>
        <v>#DIV/0!</v>
      </c>
      <c r="Q1817" t="s">
        <v>8337</v>
      </c>
      <c r="R1817" t="s">
        <v>8338</v>
      </c>
      <c r="S1817" s="9">
        <f t="shared" si="142"/>
        <v>42172.656678240746</v>
      </c>
      <c r="T1817" s="9">
        <f t="shared" si="143"/>
        <v>42186.656678240746</v>
      </c>
      <c r="U1817">
        <f t="shared" si="144"/>
        <v>2015</v>
      </c>
    </row>
    <row r="1818" spans="1:21"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40"/>
        <v>2.036E-2</v>
      </c>
      <c r="P1818">
        <f t="shared" si="141"/>
        <v>84.833333333333329</v>
      </c>
      <c r="Q1818" t="s">
        <v>8337</v>
      </c>
      <c r="R1818" t="s">
        <v>8338</v>
      </c>
      <c r="S1818" s="9">
        <f t="shared" si="142"/>
        <v>42548.626192129625</v>
      </c>
      <c r="T1818" s="9">
        <f t="shared" si="143"/>
        <v>42576.541666666672</v>
      </c>
      <c r="U1818">
        <f t="shared" si="144"/>
        <v>2016</v>
      </c>
    </row>
    <row r="1819" spans="1:21"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40"/>
        <v>0.52327777777777773</v>
      </c>
      <c r="P1819">
        <f t="shared" si="141"/>
        <v>94.19</v>
      </c>
      <c r="Q1819" t="s">
        <v>8337</v>
      </c>
      <c r="R1819" t="s">
        <v>8338</v>
      </c>
      <c r="S1819" s="9">
        <f t="shared" si="142"/>
        <v>42705.412118055552</v>
      </c>
      <c r="T1819" s="9">
        <f t="shared" si="143"/>
        <v>42765.040972222225</v>
      </c>
      <c r="U1819">
        <f t="shared" si="144"/>
        <v>2016</v>
      </c>
    </row>
    <row r="1820" spans="1:21"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40"/>
        <v>0</v>
      </c>
      <c r="P1820" t="e">
        <f t="shared" si="141"/>
        <v>#DIV/0!</v>
      </c>
      <c r="Q1820" t="s">
        <v>8337</v>
      </c>
      <c r="R1820" t="s">
        <v>8338</v>
      </c>
      <c r="S1820" s="9">
        <f t="shared" si="142"/>
        <v>42066.984375</v>
      </c>
      <c r="T1820" s="9">
        <f t="shared" si="143"/>
        <v>42096.942708333328</v>
      </c>
      <c r="U1820">
        <f t="shared" si="144"/>
        <v>2015</v>
      </c>
    </row>
    <row r="1821" spans="1:21"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40"/>
        <v>2.0833333333333332E-2</v>
      </c>
      <c r="P1821">
        <f t="shared" si="141"/>
        <v>6.25</v>
      </c>
      <c r="Q1821" t="s">
        <v>8337</v>
      </c>
      <c r="R1821" t="s">
        <v>8338</v>
      </c>
      <c r="S1821" s="9">
        <f t="shared" si="142"/>
        <v>41820.502268518518</v>
      </c>
      <c r="T1821" s="9">
        <f t="shared" si="143"/>
        <v>41850.502268518518</v>
      </c>
      <c r="U1821">
        <f t="shared" si="144"/>
        <v>2014</v>
      </c>
    </row>
    <row r="1822" spans="1:21"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40"/>
        <v>6.565384615384616E-2</v>
      </c>
      <c r="P1822">
        <f t="shared" si="141"/>
        <v>213.375</v>
      </c>
      <c r="Q1822" t="s">
        <v>8337</v>
      </c>
      <c r="R1822" t="s">
        <v>8338</v>
      </c>
      <c r="S1822" s="9">
        <f t="shared" si="142"/>
        <v>42064.834375000006</v>
      </c>
      <c r="T1822" s="9">
        <f t="shared" si="143"/>
        <v>42094.792708333334</v>
      </c>
      <c r="U1822">
        <f t="shared" si="144"/>
        <v>2015</v>
      </c>
    </row>
    <row r="1823" spans="1:21"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40"/>
        <v>1.3489</v>
      </c>
      <c r="P1823">
        <f t="shared" si="141"/>
        <v>59.162280701754383</v>
      </c>
      <c r="Q1823" t="s">
        <v>8324</v>
      </c>
      <c r="R1823" t="s">
        <v>8325</v>
      </c>
      <c r="S1823" s="9">
        <f t="shared" si="142"/>
        <v>40926.069062499999</v>
      </c>
      <c r="T1823" s="9">
        <f t="shared" si="143"/>
        <v>40971.069062499999</v>
      </c>
      <c r="U1823">
        <f t="shared" si="144"/>
        <v>2012</v>
      </c>
    </row>
    <row r="1824" spans="1:21"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40"/>
        <v>1</v>
      </c>
      <c r="P1824">
        <f t="shared" si="141"/>
        <v>27.272727272727273</v>
      </c>
      <c r="Q1824" t="s">
        <v>8324</v>
      </c>
      <c r="R1824" t="s">
        <v>8325</v>
      </c>
      <c r="S1824" s="9">
        <f t="shared" si="142"/>
        <v>41634.547013888885</v>
      </c>
      <c r="T1824" s="9">
        <f t="shared" si="143"/>
        <v>41670.542361111111</v>
      </c>
      <c r="U1824">
        <f t="shared" si="144"/>
        <v>2013</v>
      </c>
    </row>
    <row r="1825" spans="1:21"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40"/>
        <v>1.1585714285714286</v>
      </c>
      <c r="P1825">
        <f t="shared" si="141"/>
        <v>24.575757575757574</v>
      </c>
      <c r="Q1825" t="s">
        <v>8324</v>
      </c>
      <c r="R1825" t="s">
        <v>8325</v>
      </c>
      <c r="S1825" s="9">
        <f t="shared" si="142"/>
        <v>41176.434907407405</v>
      </c>
      <c r="T1825" s="9">
        <f t="shared" si="143"/>
        <v>41206.434907407405</v>
      </c>
      <c r="U1825">
        <f t="shared" si="144"/>
        <v>2012</v>
      </c>
    </row>
    <row r="1826" spans="1:2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40"/>
        <v>1.0006666666666666</v>
      </c>
      <c r="P1826">
        <f t="shared" si="141"/>
        <v>75.05</v>
      </c>
      <c r="Q1826" t="s">
        <v>8324</v>
      </c>
      <c r="R1826" t="s">
        <v>8325</v>
      </c>
      <c r="S1826" s="9">
        <f t="shared" si="142"/>
        <v>41626.666284722225</v>
      </c>
      <c r="T1826" s="9">
        <f t="shared" si="143"/>
        <v>41646.838888888888</v>
      </c>
      <c r="U1826">
        <f t="shared" si="144"/>
        <v>2013</v>
      </c>
    </row>
    <row r="1827" spans="1:21"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40"/>
        <v>1.0505</v>
      </c>
      <c r="P1827">
        <f t="shared" si="141"/>
        <v>42.02</v>
      </c>
      <c r="Q1827" t="s">
        <v>8324</v>
      </c>
      <c r="R1827" t="s">
        <v>8325</v>
      </c>
      <c r="S1827" s="9">
        <f t="shared" si="142"/>
        <v>41443.58452546296</v>
      </c>
      <c r="T1827" s="9">
        <f t="shared" si="143"/>
        <v>41466.58452546296</v>
      </c>
      <c r="U1827">
        <f t="shared" si="144"/>
        <v>2013</v>
      </c>
    </row>
    <row r="1828" spans="1:21"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40"/>
        <v>1.01</v>
      </c>
      <c r="P1828">
        <f t="shared" si="141"/>
        <v>53.157894736842103</v>
      </c>
      <c r="Q1828" t="s">
        <v>8324</v>
      </c>
      <c r="R1828" t="s">
        <v>8325</v>
      </c>
      <c r="S1828" s="9">
        <f t="shared" si="142"/>
        <v>41657.673807870371</v>
      </c>
      <c r="T1828" s="9">
        <f t="shared" si="143"/>
        <v>41687.673807870371</v>
      </c>
      <c r="U1828">
        <f t="shared" si="144"/>
        <v>2014</v>
      </c>
    </row>
    <row r="1829" spans="1:21"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40"/>
        <v>1.0066250000000001</v>
      </c>
      <c r="P1829">
        <f t="shared" si="141"/>
        <v>83.885416666666671</v>
      </c>
      <c r="Q1829" t="s">
        <v>8324</v>
      </c>
      <c r="R1829" t="s">
        <v>8325</v>
      </c>
      <c r="S1829" s="9">
        <f t="shared" si="142"/>
        <v>40555.075937499998</v>
      </c>
      <c r="T1829" s="9">
        <f t="shared" si="143"/>
        <v>40605.075937499998</v>
      </c>
      <c r="U1829">
        <f t="shared" si="144"/>
        <v>2011</v>
      </c>
    </row>
    <row r="1830" spans="1:21"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40"/>
        <v>1.0016</v>
      </c>
      <c r="P1830">
        <f t="shared" si="141"/>
        <v>417.33333333333331</v>
      </c>
      <c r="Q1830" t="s">
        <v>8324</v>
      </c>
      <c r="R1830" t="s">
        <v>8325</v>
      </c>
      <c r="S1830" s="9">
        <f t="shared" si="142"/>
        <v>41736.649652777778</v>
      </c>
      <c r="T1830" s="9">
        <f t="shared" si="143"/>
        <v>41768.666666666664</v>
      </c>
      <c r="U1830">
        <f t="shared" si="144"/>
        <v>2014</v>
      </c>
    </row>
    <row r="1831" spans="1:21"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40"/>
        <v>1.6668333333333334</v>
      </c>
      <c r="P1831">
        <f t="shared" si="141"/>
        <v>75.765151515151516</v>
      </c>
      <c r="Q1831" t="s">
        <v>8324</v>
      </c>
      <c r="R1831" t="s">
        <v>8325</v>
      </c>
      <c r="S1831" s="9">
        <f t="shared" si="142"/>
        <v>40515.837627314817</v>
      </c>
      <c r="T1831" s="9">
        <f t="shared" si="143"/>
        <v>40564.666666666664</v>
      </c>
      <c r="U1831">
        <f t="shared" si="144"/>
        <v>2010</v>
      </c>
    </row>
    <row r="1832" spans="1:21"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40"/>
        <v>1.0153333333333334</v>
      </c>
      <c r="P1832">
        <f t="shared" si="141"/>
        <v>67.389380530973455</v>
      </c>
      <c r="Q1832" t="s">
        <v>8324</v>
      </c>
      <c r="R1832" t="s">
        <v>8325</v>
      </c>
      <c r="S1832" s="9">
        <f t="shared" si="142"/>
        <v>41664.434108796297</v>
      </c>
      <c r="T1832" s="9">
        <f t="shared" si="143"/>
        <v>41694.434108796297</v>
      </c>
      <c r="U1832">
        <f t="shared" si="144"/>
        <v>2014</v>
      </c>
    </row>
    <row r="1833" spans="1:21"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40"/>
        <v>1.03</v>
      </c>
      <c r="P1833">
        <f t="shared" si="141"/>
        <v>73.571428571428569</v>
      </c>
      <c r="Q1833" t="s">
        <v>8324</v>
      </c>
      <c r="R1833" t="s">
        <v>8325</v>
      </c>
      <c r="S1833" s="9">
        <f t="shared" si="142"/>
        <v>41026.746099537035</v>
      </c>
      <c r="T1833" s="9">
        <f t="shared" si="143"/>
        <v>41041.746099537035</v>
      </c>
      <c r="U1833">
        <f t="shared" si="144"/>
        <v>2012</v>
      </c>
    </row>
    <row r="1834" spans="1:21"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40"/>
        <v>1.4285714285714286</v>
      </c>
      <c r="P1834">
        <f t="shared" si="141"/>
        <v>25</v>
      </c>
      <c r="Q1834" t="s">
        <v>8324</v>
      </c>
      <c r="R1834" t="s">
        <v>8325</v>
      </c>
      <c r="S1834" s="9">
        <f t="shared" si="142"/>
        <v>40576.289664351854</v>
      </c>
      <c r="T1834" s="9">
        <f t="shared" si="143"/>
        <v>40606.289664351854</v>
      </c>
      <c r="U1834">
        <f t="shared" si="144"/>
        <v>2011</v>
      </c>
    </row>
    <row r="1835" spans="1:21"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40"/>
        <v>2.625</v>
      </c>
      <c r="P1835">
        <f t="shared" si="141"/>
        <v>42</v>
      </c>
      <c r="Q1835" t="s">
        <v>8324</v>
      </c>
      <c r="R1835" t="s">
        <v>8325</v>
      </c>
      <c r="S1835" s="9">
        <f t="shared" si="142"/>
        <v>41302.794016203705</v>
      </c>
      <c r="T1835" s="9">
        <f t="shared" si="143"/>
        <v>41335.082638888889</v>
      </c>
      <c r="U1835">
        <f t="shared" si="144"/>
        <v>2013</v>
      </c>
    </row>
    <row r="1836" spans="1:21"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40"/>
        <v>1.1805000000000001</v>
      </c>
      <c r="P1836">
        <f t="shared" si="141"/>
        <v>131.16666666666666</v>
      </c>
      <c r="Q1836" t="s">
        <v>8324</v>
      </c>
      <c r="R1836" t="s">
        <v>8325</v>
      </c>
      <c r="S1836" s="9">
        <f t="shared" si="142"/>
        <v>41988.714062500003</v>
      </c>
      <c r="T1836" s="9">
        <f t="shared" si="143"/>
        <v>42028.714062500003</v>
      </c>
      <c r="U1836">
        <f t="shared" si="144"/>
        <v>2014</v>
      </c>
    </row>
    <row r="1837" spans="1:21"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40"/>
        <v>1.04</v>
      </c>
      <c r="P1837">
        <f t="shared" si="141"/>
        <v>47.272727272727273</v>
      </c>
      <c r="Q1837" t="s">
        <v>8324</v>
      </c>
      <c r="R1837" t="s">
        <v>8325</v>
      </c>
      <c r="S1837" s="9">
        <f t="shared" si="142"/>
        <v>42430.452210648145</v>
      </c>
      <c r="T1837" s="9">
        <f t="shared" si="143"/>
        <v>42460.410543981481</v>
      </c>
      <c r="U1837">
        <f t="shared" si="144"/>
        <v>2016</v>
      </c>
    </row>
    <row r="1838" spans="1:21"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40"/>
        <v>2.0034000000000001</v>
      </c>
      <c r="P1838">
        <f t="shared" si="141"/>
        <v>182.12727272727273</v>
      </c>
      <c r="Q1838" t="s">
        <v>8324</v>
      </c>
      <c r="R1838" t="s">
        <v>8325</v>
      </c>
      <c r="S1838" s="9">
        <f t="shared" si="142"/>
        <v>41305.559363425928</v>
      </c>
      <c r="T1838" s="9">
        <f t="shared" si="143"/>
        <v>41322.559363425928</v>
      </c>
      <c r="U1838">
        <f t="shared" si="144"/>
        <v>2013</v>
      </c>
    </row>
    <row r="1839" spans="1:21"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40"/>
        <v>3.0683333333333334</v>
      </c>
      <c r="P1839">
        <f t="shared" si="141"/>
        <v>61.366666666666667</v>
      </c>
      <c r="Q1839" t="s">
        <v>8324</v>
      </c>
      <c r="R1839" t="s">
        <v>8325</v>
      </c>
      <c r="S1839" s="9">
        <f t="shared" si="142"/>
        <v>40925.797858796301</v>
      </c>
      <c r="T1839" s="9">
        <f t="shared" si="143"/>
        <v>40985.756192129629</v>
      </c>
      <c r="U1839">
        <f t="shared" si="144"/>
        <v>2012</v>
      </c>
    </row>
    <row r="1840" spans="1:21"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40"/>
        <v>1.00149</v>
      </c>
      <c r="P1840">
        <f t="shared" si="141"/>
        <v>35.767499999999998</v>
      </c>
      <c r="Q1840" t="s">
        <v>8324</v>
      </c>
      <c r="R1840" t="s">
        <v>8325</v>
      </c>
      <c r="S1840" s="9">
        <f t="shared" si="142"/>
        <v>40788.536539351851</v>
      </c>
      <c r="T1840" s="9">
        <f t="shared" si="143"/>
        <v>40816.875</v>
      </c>
      <c r="U1840">
        <f t="shared" si="144"/>
        <v>2011</v>
      </c>
    </row>
    <row r="1841" spans="1:21"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40"/>
        <v>2.0529999999999999</v>
      </c>
      <c r="P1841">
        <f t="shared" si="141"/>
        <v>45.62222222222222</v>
      </c>
      <c r="Q1841" t="s">
        <v>8324</v>
      </c>
      <c r="R1841" t="s">
        <v>8325</v>
      </c>
      <c r="S1841" s="9">
        <f t="shared" si="142"/>
        <v>42614.472013888888</v>
      </c>
      <c r="T1841" s="9">
        <f t="shared" si="143"/>
        <v>42644.472013888888</v>
      </c>
      <c r="U1841">
        <f t="shared" si="144"/>
        <v>2016</v>
      </c>
    </row>
    <row r="1842" spans="1:21"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40"/>
        <v>1.0888888888888888</v>
      </c>
      <c r="P1842">
        <f t="shared" si="141"/>
        <v>75.384615384615387</v>
      </c>
      <c r="Q1842" t="s">
        <v>8324</v>
      </c>
      <c r="R1842" t="s">
        <v>8325</v>
      </c>
      <c r="S1842" s="9">
        <f t="shared" si="142"/>
        <v>41381.846180555556</v>
      </c>
      <c r="T1842" s="9">
        <f t="shared" si="143"/>
        <v>41400.957638888889</v>
      </c>
      <c r="U1842">
        <f t="shared" si="144"/>
        <v>2013</v>
      </c>
    </row>
    <row r="1843" spans="1:21"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40"/>
        <v>1.0175000000000001</v>
      </c>
      <c r="P1843">
        <f t="shared" si="141"/>
        <v>50.875</v>
      </c>
      <c r="Q1843" t="s">
        <v>8324</v>
      </c>
      <c r="R1843" t="s">
        <v>8325</v>
      </c>
      <c r="S1843" s="9">
        <f t="shared" si="142"/>
        <v>41745.59542824074</v>
      </c>
      <c r="T1843" s="9">
        <f t="shared" si="143"/>
        <v>41778.957638888889</v>
      </c>
      <c r="U1843">
        <f t="shared" si="144"/>
        <v>2014</v>
      </c>
    </row>
    <row r="1844" spans="1:21"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40"/>
        <v>1.2524999999999999</v>
      </c>
      <c r="P1844">
        <f t="shared" si="141"/>
        <v>119.28571428571429</v>
      </c>
      <c r="Q1844" t="s">
        <v>8324</v>
      </c>
      <c r="R1844" t="s">
        <v>8325</v>
      </c>
      <c r="S1844" s="9">
        <f t="shared" si="142"/>
        <v>42031.381724537037</v>
      </c>
      <c r="T1844" s="9">
        <f t="shared" si="143"/>
        <v>42064.999305555553</v>
      </c>
      <c r="U1844">
        <f t="shared" si="144"/>
        <v>2015</v>
      </c>
    </row>
    <row r="1845" spans="1:21"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40"/>
        <v>1.2400610000000001</v>
      </c>
      <c r="P1845">
        <f t="shared" si="141"/>
        <v>92.541865671641801</v>
      </c>
      <c r="Q1845" t="s">
        <v>8324</v>
      </c>
      <c r="R1845" t="s">
        <v>8325</v>
      </c>
      <c r="S1845" s="9">
        <f t="shared" si="142"/>
        <v>40564.744837962964</v>
      </c>
      <c r="T1845" s="9">
        <f t="shared" si="143"/>
        <v>40594.744837962964</v>
      </c>
      <c r="U1845">
        <f t="shared" si="144"/>
        <v>2011</v>
      </c>
    </row>
    <row r="1846" spans="1:21"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40"/>
        <v>1.014</v>
      </c>
      <c r="P1846">
        <f t="shared" si="141"/>
        <v>76.05</v>
      </c>
      <c r="Q1846" t="s">
        <v>8324</v>
      </c>
      <c r="R1846" t="s">
        <v>8325</v>
      </c>
      <c r="S1846" s="9">
        <f t="shared" si="142"/>
        <v>40666.723541666666</v>
      </c>
      <c r="T1846" s="9">
        <f t="shared" si="143"/>
        <v>40704.875</v>
      </c>
      <c r="U1846">
        <f t="shared" si="144"/>
        <v>2011</v>
      </c>
    </row>
    <row r="1847" spans="1:21"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40"/>
        <v>1</v>
      </c>
      <c r="P1847">
        <f t="shared" si="141"/>
        <v>52.631578947368418</v>
      </c>
      <c r="Q1847" t="s">
        <v>8324</v>
      </c>
      <c r="R1847" t="s">
        <v>8325</v>
      </c>
      <c r="S1847" s="9">
        <f t="shared" si="142"/>
        <v>42523.083310185189</v>
      </c>
      <c r="T1847" s="9">
        <f t="shared" si="143"/>
        <v>42537.954861111109</v>
      </c>
      <c r="U1847">
        <f t="shared" si="144"/>
        <v>2016</v>
      </c>
    </row>
    <row r="1848" spans="1:21"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40"/>
        <v>1.3792666666666666</v>
      </c>
      <c r="P1848">
        <f t="shared" si="141"/>
        <v>98.990430622009569</v>
      </c>
      <c r="Q1848" t="s">
        <v>8324</v>
      </c>
      <c r="R1848" t="s">
        <v>8325</v>
      </c>
      <c r="S1848" s="9">
        <f t="shared" si="142"/>
        <v>41228.400196759263</v>
      </c>
      <c r="T1848" s="9">
        <f t="shared" si="143"/>
        <v>41258.400196759263</v>
      </c>
      <c r="U1848">
        <f t="shared" si="144"/>
        <v>2012</v>
      </c>
    </row>
    <row r="1849" spans="1:21"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40"/>
        <v>1.2088000000000001</v>
      </c>
      <c r="P1849">
        <f t="shared" si="141"/>
        <v>79.526315789473685</v>
      </c>
      <c r="Q1849" t="s">
        <v>8324</v>
      </c>
      <c r="R1849" t="s">
        <v>8325</v>
      </c>
      <c r="S1849" s="9">
        <f t="shared" si="142"/>
        <v>42093.986481481479</v>
      </c>
      <c r="T1849" s="9">
        <f t="shared" si="143"/>
        <v>42114.986481481479</v>
      </c>
      <c r="U1849">
        <f t="shared" si="144"/>
        <v>2015</v>
      </c>
    </row>
    <row r="1850" spans="1:21"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40"/>
        <v>1.0736666666666668</v>
      </c>
      <c r="P1850">
        <f t="shared" si="141"/>
        <v>134.20833333333334</v>
      </c>
      <c r="Q1850" t="s">
        <v>8324</v>
      </c>
      <c r="R1850" t="s">
        <v>8325</v>
      </c>
      <c r="S1850" s="9">
        <f t="shared" si="142"/>
        <v>40691.538055555553</v>
      </c>
      <c r="T1850" s="9">
        <f t="shared" si="143"/>
        <v>40755.040972222225</v>
      </c>
      <c r="U1850">
        <f t="shared" si="144"/>
        <v>2011</v>
      </c>
    </row>
    <row r="1851" spans="1:21"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40"/>
        <v>1.0033333333333334</v>
      </c>
      <c r="P1851">
        <f t="shared" si="141"/>
        <v>37.625</v>
      </c>
      <c r="Q1851" t="s">
        <v>8324</v>
      </c>
      <c r="R1851" t="s">
        <v>8325</v>
      </c>
      <c r="S1851" s="9">
        <f t="shared" si="142"/>
        <v>41169.595590277779</v>
      </c>
      <c r="T1851" s="9">
        <f t="shared" si="143"/>
        <v>41199.595590277779</v>
      </c>
      <c r="U1851">
        <f t="shared" si="144"/>
        <v>2012</v>
      </c>
    </row>
    <row r="1852" spans="1:21"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40"/>
        <v>1.0152222222222222</v>
      </c>
      <c r="P1852">
        <f t="shared" si="141"/>
        <v>51.044692737430168</v>
      </c>
      <c r="Q1852" t="s">
        <v>8324</v>
      </c>
      <c r="R1852" t="s">
        <v>8325</v>
      </c>
      <c r="S1852" s="9">
        <f t="shared" si="142"/>
        <v>41800.709490740745</v>
      </c>
      <c r="T1852" s="9">
        <f t="shared" si="143"/>
        <v>41830.709490740745</v>
      </c>
      <c r="U1852">
        <f t="shared" si="144"/>
        <v>2014</v>
      </c>
    </row>
    <row r="1853" spans="1:21"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40"/>
        <v>1.0007692307692309</v>
      </c>
      <c r="P1853">
        <f t="shared" si="141"/>
        <v>50.03846153846154</v>
      </c>
      <c r="Q1853" t="s">
        <v>8324</v>
      </c>
      <c r="R1853" t="s">
        <v>8325</v>
      </c>
      <c r="S1853" s="9">
        <f t="shared" si="142"/>
        <v>41827.656689814816</v>
      </c>
      <c r="T1853" s="9">
        <f t="shared" si="143"/>
        <v>41847.791666666664</v>
      </c>
      <c r="U1853">
        <f t="shared" si="144"/>
        <v>2014</v>
      </c>
    </row>
    <row r="1854" spans="1:21"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40"/>
        <v>1.1696666666666666</v>
      </c>
      <c r="P1854">
        <f t="shared" si="141"/>
        <v>133.93129770992365</v>
      </c>
      <c r="Q1854" t="s">
        <v>8324</v>
      </c>
      <c r="R1854" t="s">
        <v>8325</v>
      </c>
      <c r="S1854" s="9">
        <f t="shared" si="142"/>
        <v>42081.52143518519</v>
      </c>
      <c r="T1854" s="9">
        <f t="shared" si="143"/>
        <v>42118.75</v>
      </c>
      <c r="U1854">
        <f t="shared" si="144"/>
        <v>2015</v>
      </c>
    </row>
    <row r="1855" spans="1:21"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40"/>
        <v>1.01875</v>
      </c>
      <c r="P1855">
        <f t="shared" si="141"/>
        <v>58.214285714285715</v>
      </c>
      <c r="Q1855" t="s">
        <v>8324</v>
      </c>
      <c r="R1855" t="s">
        <v>8325</v>
      </c>
      <c r="S1855" s="9">
        <f t="shared" si="142"/>
        <v>41176.810381944444</v>
      </c>
      <c r="T1855" s="9">
        <f t="shared" si="143"/>
        <v>41226.852048611108</v>
      </c>
      <c r="U1855">
        <f t="shared" si="144"/>
        <v>2012</v>
      </c>
    </row>
    <row r="1856" spans="1:21"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40"/>
        <v>1.0212366666666666</v>
      </c>
      <c r="P1856">
        <f t="shared" si="141"/>
        <v>88.037643678160919</v>
      </c>
      <c r="Q1856" t="s">
        <v>8324</v>
      </c>
      <c r="R1856" t="s">
        <v>8325</v>
      </c>
      <c r="S1856" s="9">
        <f t="shared" si="142"/>
        <v>41387.771261574075</v>
      </c>
      <c r="T1856" s="9">
        <f t="shared" si="143"/>
        <v>41417.771261574075</v>
      </c>
      <c r="U1856">
        <f t="shared" si="144"/>
        <v>2013</v>
      </c>
    </row>
    <row r="1857" spans="1:21"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40"/>
        <v>1.5405897142857143</v>
      </c>
      <c r="P1857">
        <f t="shared" si="141"/>
        <v>70.576753926701571</v>
      </c>
      <c r="Q1857" t="s">
        <v>8324</v>
      </c>
      <c r="R1857" t="s">
        <v>8325</v>
      </c>
      <c r="S1857" s="9">
        <f t="shared" si="142"/>
        <v>41600.288657407407</v>
      </c>
      <c r="T1857" s="9">
        <f t="shared" si="143"/>
        <v>41645.288657407407</v>
      </c>
      <c r="U1857">
        <f t="shared" si="144"/>
        <v>2013</v>
      </c>
    </row>
    <row r="1858" spans="1:21"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si="140"/>
        <v>1.0125</v>
      </c>
      <c r="P1858">
        <f t="shared" si="141"/>
        <v>53.289473684210527</v>
      </c>
      <c r="Q1858" t="s">
        <v>8324</v>
      </c>
      <c r="R1858" t="s">
        <v>8325</v>
      </c>
      <c r="S1858" s="9">
        <f t="shared" si="142"/>
        <v>41817.604999999996</v>
      </c>
      <c r="T1858" s="9">
        <f t="shared" si="143"/>
        <v>41838.604999999996</v>
      </c>
      <c r="U1858">
        <f t="shared" si="144"/>
        <v>2014</v>
      </c>
    </row>
    <row r="1859" spans="1:21"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ref="O1859:O1922" si="145">E1859/D1859</f>
        <v>1</v>
      </c>
      <c r="P1859">
        <f t="shared" ref="P1859:P1922" si="146">E1859/L1859</f>
        <v>136.36363636363637</v>
      </c>
      <c r="Q1859" t="s">
        <v>8324</v>
      </c>
      <c r="R1859" t="s">
        <v>8325</v>
      </c>
      <c r="S1859" s="9">
        <f t="shared" ref="S1859:S1922" si="147">((J1859/60)/60)/24+DATE(1970,1,1)+(-6/24)</f>
        <v>41864.51866898148</v>
      </c>
      <c r="T1859" s="9">
        <f t="shared" ref="T1859:T1922" si="148">((I1859/60)/60)/24+DATE(1970,1,1)+(-6/24)</f>
        <v>41894.51866898148</v>
      </c>
      <c r="U1859">
        <f t="shared" ref="U1859:U1922" si="149">YEAR(S1859)</f>
        <v>2014</v>
      </c>
    </row>
    <row r="1860" spans="1:21"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145"/>
        <v>1.0874800874800874</v>
      </c>
      <c r="P1860">
        <f t="shared" si="146"/>
        <v>40.547315436241611</v>
      </c>
      <c r="Q1860" t="s">
        <v>8324</v>
      </c>
      <c r="R1860" t="s">
        <v>8325</v>
      </c>
      <c r="S1860" s="9">
        <f t="shared" si="147"/>
        <v>40832.950474537036</v>
      </c>
      <c r="T1860" s="9">
        <f t="shared" si="148"/>
        <v>40892.992141203707</v>
      </c>
      <c r="U1860">
        <f t="shared" si="149"/>
        <v>2011</v>
      </c>
    </row>
    <row r="1861" spans="1:21"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145"/>
        <v>1.3183333333333334</v>
      </c>
      <c r="P1861">
        <f t="shared" si="146"/>
        <v>70.625</v>
      </c>
      <c r="Q1861" t="s">
        <v>8324</v>
      </c>
      <c r="R1861" t="s">
        <v>8325</v>
      </c>
      <c r="S1861" s="9">
        <f t="shared" si="147"/>
        <v>40778.520011574074</v>
      </c>
      <c r="T1861" s="9">
        <f t="shared" si="148"/>
        <v>40808.520011574074</v>
      </c>
      <c r="U1861">
        <f t="shared" si="149"/>
        <v>2011</v>
      </c>
    </row>
    <row r="1862" spans="1:21"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145"/>
        <v>1.3346666666666667</v>
      </c>
      <c r="P1862">
        <f t="shared" si="146"/>
        <v>52.684210526315788</v>
      </c>
      <c r="Q1862" t="s">
        <v>8324</v>
      </c>
      <c r="R1862" t="s">
        <v>8325</v>
      </c>
      <c r="S1862" s="9">
        <f t="shared" si="147"/>
        <v>41655.459305555552</v>
      </c>
      <c r="T1862" s="9">
        <f t="shared" si="148"/>
        <v>41676.459305555552</v>
      </c>
      <c r="U1862">
        <f t="shared" si="149"/>
        <v>2014</v>
      </c>
    </row>
    <row r="1863" spans="1:21"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145"/>
        <v>0</v>
      </c>
      <c r="P1863" t="e">
        <f t="shared" si="146"/>
        <v>#DIV/0!</v>
      </c>
      <c r="Q1863" t="s">
        <v>8332</v>
      </c>
      <c r="R1863" t="s">
        <v>8334</v>
      </c>
      <c r="S1863" s="9">
        <f t="shared" si="147"/>
        <v>42000.050243055557</v>
      </c>
      <c r="T1863" s="9">
        <f t="shared" si="148"/>
        <v>42030.050243055557</v>
      </c>
      <c r="U1863">
        <f t="shared" si="149"/>
        <v>2014</v>
      </c>
    </row>
    <row r="1864" spans="1:21"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145"/>
        <v>8.0833333333333326E-2</v>
      </c>
      <c r="P1864">
        <f t="shared" si="146"/>
        <v>90.9375</v>
      </c>
      <c r="Q1864" t="s">
        <v>8332</v>
      </c>
      <c r="R1864" t="s">
        <v>8334</v>
      </c>
      <c r="S1864" s="9">
        <f t="shared" si="147"/>
        <v>42755.242754629624</v>
      </c>
      <c r="T1864" s="9">
        <f t="shared" si="148"/>
        <v>42802.0625</v>
      </c>
      <c r="U1864">
        <f t="shared" si="149"/>
        <v>2017</v>
      </c>
    </row>
    <row r="1865" spans="1:21"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145"/>
        <v>4.0000000000000001E-3</v>
      </c>
      <c r="P1865">
        <f t="shared" si="146"/>
        <v>5</v>
      </c>
      <c r="Q1865" t="s">
        <v>8332</v>
      </c>
      <c r="R1865" t="s">
        <v>8334</v>
      </c>
      <c r="S1865" s="9">
        <f t="shared" si="147"/>
        <v>41772.547280092593</v>
      </c>
      <c r="T1865" s="9">
        <f t="shared" si="148"/>
        <v>41802.547280092593</v>
      </c>
      <c r="U1865">
        <f t="shared" si="149"/>
        <v>2014</v>
      </c>
    </row>
    <row r="1866" spans="1:21"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145"/>
        <v>0.42892307692307691</v>
      </c>
      <c r="P1866">
        <f t="shared" si="146"/>
        <v>58.083333333333336</v>
      </c>
      <c r="Q1866" t="s">
        <v>8332</v>
      </c>
      <c r="R1866" t="s">
        <v>8334</v>
      </c>
      <c r="S1866" s="9">
        <f t="shared" si="147"/>
        <v>41733.466435185182</v>
      </c>
      <c r="T1866" s="9">
        <f t="shared" si="148"/>
        <v>41763.466435185182</v>
      </c>
      <c r="U1866">
        <f t="shared" si="149"/>
        <v>2014</v>
      </c>
    </row>
    <row r="1867" spans="1:21"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145"/>
        <v>3.6363636363636364E-5</v>
      </c>
      <c r="P1867">
        <f t="shared" si="146"/>
        <v>2</v>
      </c>
      <c r="Q1867" t="s">
        <v>8332</v>
      </c>
      <c r="R1867" t="s">
        <v>8334</v>
      </c>
      <c r="S1867" s="9">
        <f t="shared" si="147"/>
        <v>42645.117442129631</v>
      </c>
      <c r="T1867" s="9">
        <f t="shared" si="148"/>
        <v>42680.159108796302</v>
      </c>
      <c r="U1867">
        <f t="shared" si="149"/>
        <v>2016</v>
      </c>
    </row>
    <row r="1868" spans="1:21"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145"/>
        <v>5.0000000000000001E-3</v>
      </c>
      <c r="P1868">
        <f t="shared" si="146"/>
        <v>62.5</v>
      </c>
      <c r="Q1868" t="s">
        <v>8332</v>
      </c>
      <c r="R1868" t="s">
        <v>8334</v>
      </c>
      <c r="S1868" s="9">
        <f t="shared" si="147"/>
        <v>42741.996493055558</v>
      </c>
      <c r="T1868" s="9">
        <f t="shared" si="148"/>
        <v>42794.916666666672</v>
      </c>
      <c r="U1868">
        <f t="shared" si="149"/>
        <v>2017</v>
      </c>
    </row>
    <row r="1869" spans="1:21"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145"/>
        <v>5.0000000000000001E-4</v>
      </c>
      <c r="P1869">
        <f t="shared" si="146"/>
        <v>10</v>
      </c>
      <c r="Q1869" t="s">
        <v>8332</v>
      </c>
      <c r="R1869" t="s">
        <v>8334</v>
      </c>
      <c r="S1869" s="9">
        <f t="shared" si="147"/>
        <v>42649.674907407403</v>
      </c>
      <c r="T1869" s="9">
        <f t="shared" si="148"/>
        <v>42679.674907407403</v>
      </c>
      <c r="U1869">
        <f t="shared" si="149"/>
        <v>2016</v>
      </c>
    </row>
    <row r="1870" spans="1:21"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145"/>
        <v>4.8680000000000001E-2</v>
      </c>
      <c r="P1870">
        <f t="shared" si="146"/>
        <v>71.588235294117652</v>
      </c>
      <c r="Q1870" t="s">
        <v>8332</v>
      </c>
      <c r="R1870" t="s">
        <v>8334</v>
      </c>
      <c r="S1870" s="9">
        <f t="shared" si="147"/>
        <v>42328.529224537036</v>
      </c>
      <c r="T1870" s="9">
        <f t="shared" si="148"/>
        <v>42353.082638888889</v>
      </c>
      <c r="U1870">
        <f t="shared" si="149"/>
        <v>2015</v>
      </c>
    </row>
    <row r="1871" spans="1:21"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145"/>
        <v>0</v>
      </c>
      <c r="P1871" t="e">
        <f t="shared" si="146"/>
        <v>#DIV/0!</v>
      </c>
      <c r="Q1871" t="s">
        <v>8332</v>
      </c>
      <c r="R1871" t="s">
        <v>8334</v>
      </c>
      <c r="S1871" s="9">
        <f t="shared" si="147"/>
        <v>42708.752881944441</v>
      </c>
      <c r="T1871" s="9">
        <f t="shared" si="148"/>
        <v>42738.752881944441</v>
      </c>
      <c r="U1871">
        <f t="shared" si="149"/>
        <v>2016</v>
      </c>
    </row>
    <row r="1872" spans="1:21"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145"/>
        <v>0.10314285714285715</v>
      </c>
      <c r="P1872">
        <f t="shared" si="146"/>
        <v>32.81818181818182</v>
      </c>
      <c r="Q1872" t="s">
        <v>8332</v>
      </c>
      <c r="R1872" t="s">
        <v>8334</v>
      </c>
      <c r="S1872" s="9">
        <f t="shared" si="147"/>
        <v>42371.105729166666</v>
      </c>
      <c r="T1872" s="9">
        <f t="shared" si="148"/>
        <v>42399.928472222222</v>
      </c>
      <c r="U1872">
        <f t="shared" si="149"/>
        <v>2016</v>
      </c>
    </row>
    <row r="1873" spans="1:21"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145"/>
        <v>0.7178461538461538</v>
      </c>
      <c r="P1873">
        <f t="shared" si="146"/>
        <v>49.11578947368421</v>
      </c>
      <c r="Q1873" t="s">
        <v>8332</v>
      </c>
      <c r="R1873" t="s">
        <v>8334</v>
      </c>
      <c r="S1873" s="9">
        <f t="shared" si="147"/>
        <v>41923.533576388887</v>
      </c>
      <c r="T1873" s="9">
        <f t="shared" si="148"/>
        <v>41963.575243055559</v>
      </c>
      <c r="U1873">
        <f t="shared" si="149"/>
        <v>2014</v>
      </c>
    </row>
    <row r="1874" spans="1:21"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145"/>
        <v>1.06E-2</v>
      </c>
      <c r="P1874">
        <f t="shared" si="146"/>
        <v>16.307692307692307</v>
      </c>
      <c r="Q1874" t="s">
        <v>8332</v>
      </c>
      <c r="R1874" t="s">
        <v>8334</v>
      </c>
      <c r="S1874" s="9">
        <f t="shared" si="147"/>
        <v>42154.879652777774</v>
      </c>
      <c r="T1874" s="9">
        <f t="shared" si="148"/>
        <v>42184.879652777774</v>
      </c>
      <c r="U1874">
        <f t="shared" si="149"/>
        <v>2015</v>
      </c>
    </row>
    <row r="1875" spans="1:21"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145"/>
        <v>4.4999999999999997E-3</v>
      </c>
      <c r="P1875">
        <f t="shared" si="146"/>
        <v>18</v>
      </c>
      <c r="Q1875" t="s">
        <v>8332</v>
      </c>
      <c r="R1875" t="s">
        <v>8334</v>
      </c>
      <c r="S1875" s="9">
        <f t="shared" si="147"/>
        <v>42164.365856481483</v>
      </c>
      <c r="T1875" s="9">
        <f t="shared" si="148"/>
        <v>42193.447916666672</v>
      </c>
      <c r="U1875">
        <f t="shared" si="149"/>
        <v>2015</v>
      </c>
    </row>
    <row r="1876" spans="1:21"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145"/>
        <v>1.6249999999999999E-4</v>
      </c>
      <c r="P1876">
        <f t="shared" si="146"/>
        <v>13</v>
      </c>
      <c r="Q1876" t="s">
        <v>8332</v>
      </c>
      <c r="R1876" t="s">
        <v>8334</v>
      </c>
      <c r="S1876" s="9">
        <f t="shared" si="147"/>
        <v>42529.719131944439</v>
      </c>
      <c r="T1876" s="9">
        <f t="shared" si="148"/>
        <v>42549.719131944439</v>
      </c>
      <c r="U1876">
        <f t="shared" si="149"/>
        <v>2016</v>
      </c>
    </row>
    <row r="1877" spans="1:21"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145"/>
        <v>5.1000000000000004E-3</v>
      </c>
      <c r="P1877">
        <f t="shared" si="146"/>
        <v>17</v>
      </c>
      <c r="Q1877" t="s">
        <v>8332</v>
      </c>
      <c r="R1877" t="s">
        <v>8334</v>
      </c>
      <c r="S1877" s="9">
        <f t="shared" si="147"/>
        <v>42528.649398148147</v>
      </c>
      <c r="T1877" s="9">
        <f t="shared" si="148"/>
        <v>42588.649398148147</v>
      </c>
      <c r="U1877">
        <f t="shared" si="149"/>
        <v>2016</v>
      </c>
    </row>
    <row r="1878" spans="1:21"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145"/>
        <v>0</v>
      </c>
      <c r="P1878" t="e">
        <f t="shared" si="146"/>
        <v>#DIV/0!</v>
      </c>
      <c r="Q1878" t="s">
        <v>8332</v>
      </c>
      <c r="R1878" t="s">
        <v>8334</v>
      </c>
      <c r="S1878" s="9">
        <f t="shared" si="147"/>
        <v>41776.034780092588</v>
      </c>
      <c r="T1878" s="9">
        <f t="shared" si="148"/>
        <v>41806.034780092588</v>
      </c>
      <c r="U1878">
        <f t="shared" si="149"/>
        <v>2014</v>
      </c>
    </row>
    <row r="1879" spans="1:21"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145"/>
        <v>0</v>
      </c>
      <c r="P1879" t="e">
        <f t="shared" si="146"/>
        <v>#DIV/0!</v>
      </c>
      <c r="Q1879" t="s">
        <v>8332</v>
      </c>
      <c r="R1879" t="s">
        <v>8334</v>
      </c>
      <c r="S1879" s="9">
        <f t="shared" si="147"/>
        <v>42034.779224537036</v>
      </c>
      <c r="T1879" s="9">
        <f t="shared" si="148"/>
        <v>42063.779224537036</v>
      </c>
      <c r="U1879">
        <f t="shared" si="149"/>
        <v>2015</v>
      </c>
    </row>
    <row r="1880" spans="1:21"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145"/>
        <v>0</v>
      </c>
      <c r="P1880" t="e">
        <f t="shared" si="146"/>
        <v>#DIV/0!</v>
      </c>
      <c r="Q1880" t="s">
        <v>8332</v>
      </c>
      <c r="R1880" t="s">
        <v>8334</v>
      </c>
      <c r="S1880" s="9">
        <f t="shared" si="147"/>
        <v>41772.758738425924</v>
      </c>
      <c r="T1880" s="9">
        <f t="shared" si="148"/>
        <v>41802.758738425924</v>
      </c>
      <c r="U1880">
        <f t="shared" si="149"/>
        <v>2014</v>
      </c>
    </row>
    <row r="1881" spans="1:21"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145"/>
        <v>1.1999999999999999E-3</v>
      </c>
      <c r="P1881">
        <f t="shared" si="146"/>
        <v>3</v>
      </c>
      <c r="Q1881" t="s">
        <v>8332</v>
      </c>
      <c r="R1881" t="s">
        <v>8334</v>
      </c>
      <c r="S1881" s="9">
        <f t="shared" si="147"/>
        <v>42413.399641203709</v>
      </c>
      <c r="T1881" s="9">
        <f t="shared" si="148"/>
        <v>42443.357974537037</v>
      </c>
      <c r="U1881">
        <f t="shared" si="149"/>
        <v>2016</v>
      </c>
    </row>
    <row r="1882" spans="1:21"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145"/>
        <v>0.20080000000000001</v>
      </c>
      <c r="P1882">
        <f t="shared" si="146"/>
        <v>41.833333333333336</v>
      </c>
      <c r="Q1882" t="s">
        <v>8332</v>
      </c>
      <c r="R1882" t="s">
        <v>8334</v>
      </c>
      <c r="S1882" s="9">
        <f t="shared" si="147"/>
        <v>42430.316898148143</v>
      </c>
      <c r="T1882" s="9">
        <f t="shared" si="148"/>
        <v>42459.275231481486</v>
      </c>
      <c r="U1882">
        <f t="shared" si="149"/>
        <v>2016</v>
      </c>
    </row>
    <row r="1883" spans="1:21"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145"/>
        <v>1.726845</v>
      </c>
      <c r="P1883">
        <f t="shared" si="146"/>
        <v>49.338428571428572</v>
      </c>
      <c r="Q1883" t="s">
        <v>8324</v>
      </c>
      <c r="R1883" t="s">
        <v>8328</v>
      </c>
      <c r="S1883" s="9">
        <f t="shared" si="147"/>
        <v>42042.902650462958</v>
      </c>
      <c r="T1883" s="9">
        <f t="shared" si="148"/>
        <v>42072.860983796301</v>
      </c>
      <c r="U1883">
        <f t="shared" si="149"/>
        <v>2015</v>
      </c>
    </row>
    <row r="1884" spans="1:21"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145"/>
        <v>1.008955223880597</v>
      </c>
      <c r="P1884">
        <f t="shared" si="146"/>
        <v>41.728395061728392</v>
      </c>
      <c r="Q1884" t="s">
        <v>8324</v>
      </c>
      <c r="R1884" t="s">
        <v>8328</v>
      </c>
      <c r="S1884" s="9">
        <f t="shared" si="147"/>
        <v>41067.699212962965</v>
      </c>
      <c r="T1884" s="9">
        <f t="shared" si="148"/>
        <v>41100.741666666669</v>
      </c>
      <c r="U1884">
        <f t="shared" si="149"/>
        <v>2012</v>
      </c>
    </row>
    <row r="1885" spans="1:21"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145"/>
        <v>1.0480480480480481</v>
      </c>
      <c r="P1885">
        <f t="shared" si="146"/>
        <v>32.71875</v>
      </c>
      <c r="Q1885" t="s">
        <v>8324</v>
      </c>
      <c r="R1885" t="s">
        <v>8328</v>
      </c>
      <c r="S1885" s="9">
        <f t="shared" si="147"/>
        <v>40977.698009259257</v>
      </c>
      <c r="T1885" s="9">
        <f t="shared" si="148"/>
        <v>41007.656342592592</v>
      </c>
      <c r="U1885">
        <f t="shared" si="149"/>
        <v>2012</v>
      </c>
    </row>
    <row r="1886" spans="1:21"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145"/>
        <v>1.351</v>
      </c>
      <c r="P1886">
        <f t="shared" si="146"/>
        <v>51.96153846153846</v>
      </c>
      <c r="Q1886" t="s">
        <v>8324</v>
      </c>
      <c r="R1886" t="s">
        <v>8328</v>
      </c>
      <c r="S1886" s="9">
        <f t="shared" si="147"/>
        <v>41204.948321759257</v>
      </c>
      <c r="T1886" s="9">
        <f t="shared" si="148"/>
        <v>41240.25</v>
      </c>
      <c r="U1886">
        <f t="shared" si="149"/>
        <v>2012</v>
      </c>
    </row>
    <row r="1887" spans="1:21"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145"/>
        <v>1.1632786885245903</v>
      </c>
      <c r="P1887">
        <f t="shared" si="146"/>
        <v>50.685714285714283</v>
      </c>
      <c r="Q1887" t="s">
        <v>8324</v>
      </c>
      <c r="R1887" t="s">
        <v>8328</v>
      </c>
      <c r="S1887" s="9">
        <f t="shared" si="147"/>
        <v>41098.843865740739</v>
      </c>
      <c r="T1887" s="9">
        <f t="shared" si="148"/>
        <v>41131.666666666664</v>
      </c>
      <c r="U1887">
        <f t="shared" si="149"/>
        <v>2012</v>
      </c>
    </row>
    <row r="1888" spans="1:21"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145"/>
        <v>1.0208333333333333</v>
      </c>
      <c r="P1888">
        <f t="shared" si="146"/>
        <v>42.241379310344826</v>
      </c>
      <c r="Q1888" t="s">
        <v>8324</v>
      </c>
      <c r="R1888" t="s">
        <v>8328</v>
      </c>
      <c r="S1888" s="9">
        <f t="shared" si="147"/>
        <v>41925.656689814816</v>
      </c>
      <c r="T1888" s="9">
        <f t="shared" si="148"/>
        <v>41955.69835648148</v>
      </c>
      <c r="U1888">
        <f t="shared" si="149"/>
        <v>2014</v>
      </c>
    </row>
    <row r="1889" spans="1:21"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145"/>
        <v>1.1116666666666666</v>
      </c>
      <c r="P1889">
        <f t="shared" si="146"/>
        <v>416.875</v>
      </c>
      <c r="Q1889" t="s">
        <v>8324</v>
      </c>
      <c r="R1889" t="s">
        <v>8328</v>
      </c>
      <c r="S1889" s="9">
        <f t="shared" si="147"/>
        <v>42323.550138888888</v>
      </c>
      <c r="T1889" s="9">
        <f t="shared" si="148"/>
        <v>42341.645833333328</v>
      </c>
      <c r="U1889">
        <f t="shared" si="149"/>
        <v>2015</v>
      </c>
    </row>
    <row r="1890" spans="1:21"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145"/>
        <v>1.6608000000000001</v>
      </c>
      <c r="P1890">
        <f t="shared" si="146"/>
        <v>46.651685393258425</v>
      </c>
      <c r="Q1890" t="s">
        <v>8324</v>
      </c>
      <c r="R1890" t="s">
        <v>8328</v>
      </c>
      <c r="S1890" s="9">
        <f t="shared" si="147"/>
        <v>40298.989953703705</v>
      </c>
      <c r="T1890" s="9">
        <f t="shared" si="148"/>
        <v>40329.957638888889</v>
      </c>
      <c r="U1890">
        <f t="shared" si="149"/>
        <v>2010</v>
      </c>
    </row>
    <row r="1891" spans="1:21"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145"/>
        <v>1.0660000000000001</v>
      </c>
      <c r="P1891">
        <f t="shared" si="146"/>
        <v>48.454545454545453</v>
      </c>
      <c r="Q1891" t="s">
        <v>8324</v>
      </c>
      <c r="R1891" t="s">
        <v>8328</v>
      </c>
      <c r="S1891" s="9">
        <f t="shared" si="147"/>
        <v>41299.543356481481</v>
      </c>
      <c r="T1891" s="9">
        <f t="shared" si="148"/>
        <v>41344.501689814817</v>
      </c>
      <c r="U1891">
        <f t="shared" si="149"/>
        <v>2013</v>
      </c>
    </row>
    <row r="1892" spans="1:21"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145"/>
        <v>1.4458441666666668</v>
      </c>
      <c r="P1892">
        <f t="shared" si="146"/>
        <v>70.5289837398374</v>
      </c>
      <c r="Q1892" t="s">
        <v>8324</v>
      </c>
      <c r="R1892" t="s">
        <v>8328</v>
      </c>
      <c r="S1892" s="9">
        <f t="shared" si="147"/>
        <v>41228.536203703705</v>
      </c>
      <c r="T1892" s="9">
        <f t="shared" si="148"/>
        <v>41258.536203703705</v>
      </c>
      <c r="U1892">
        <f t="shared" si="149"/>
        <v>2012</v>
      </c>
    </row>
    <row r="1893" spans="1:21"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145"/>
        <v>1.0555000000000001</v>
      </c>
      <c r="P1893">
        <f t="shared" si="146"/>
        <v>87.958333333333329</v>
      </c>
      <c r="Q1893" t="s">
        <v>8324</v>
      </c>
      <c r="R1893" t="s">
        <v>8328</v>
      </c>
      <c r="S1893" s="9">
        <f t="shared" si="147"/>
        <v>40335.548078703701</v>
      </c>
      <c r="T1893" s="9">
        <f t="shared" si="148"/>
        <v>40381</v>
      </c>
      <c r="U1893">
        <f t="shared" si="149"/>
        <v>2010</v>
      </c>
    </row>
    <row r="1894" spans="1:21"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145"/>
        <v>1.3660000000000001</v>
      </c>
      <c r="P1894">
        <f t="shared" si="146"/>
        <v>26.26923076923077</v>
      </c>
      <c r="Q1894" t="s">
        <v>8324</v>
      </c>
      <c r="R1894" t="s">
        <v>8328</v>
      </c>
      <c r="S1894" s="9">
        <f t="shared" si="147"/>
        <v>40671.387511574074</v>
      </c>
      <c r="T1894" s="9">
        <f t="shared" si="148"/>
        <v>40701.387511574074</v>
      </c>
      <c r="U1894">
        <f t="shared" si="149"/>
        <v>2011</v>
      </c>
    </row>
    <row r="1895" spans="1:21"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145"/>
        <v>1.04</v>
      </c>
      <c r="P1895">
        <f t="shared" si="146"/>
        <v>57.777777777777779</v>
      </c>
      <c r="Q1895" t="s">
        <v>8324</v>
      </c>
      <c r="R1895" t="s">
        <v>8328</v>
      </c>
      <c r="S1895" s="9">
        <f t="shared" si="147"/>
        <v>40632.69195601852</v>
      </c>
      <c r="T1895" s="9">
        <f t="shared" si="148"/>
        <v>40648.915972222225</v>
      </c>
      <c r="U1895">
        <f t="shared" si="149"/>
        <v>2011</v>
      </c>
    </row>
    <row r="1896" spans="1:21"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145"/>
        <v>1.145</v>
      </c>
      <c r="P1896">
        <f t="shared" si="146"/>
        <v>57.25</v>
      </c>
      <c r="Q1896" t="s">
        <v>8324</v>
      </c>
      <c r="R1896" t="s">
        <v>8328</v>
      </c>
      <c r="S1896" s="9">
        <f t="shared" si="147"/>
        <v>40920.654895833337</v>
      </c>
      <c r="T1896" s="9">
        <f t="shared" si="148"/>
        <v>40951.654895833337</v>
      </c>
      <c r="U1896">
        <f t="shared" si="149"/>
        <v>2012</v>
      </c>
    </row>
    <row r="1897" spans="1:21"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145"/>
        <v>1.0171957671957672</v>
      </c>
      <c r="P1897">
        <f t="shared" si="146"/>
        <v>196.34042553191489</v>
      </c>
      <c r="Q1897" t="s">
        <v>8324</v>
      </c>
      <c r="R1897" t="s">
        <v>8328</v>
      </c>
      <c r="S1897" s="9">
        <f t="shared" si="147"/>
        <v>42267.496782407412</v>
      </c>
      <c r="T1897" s="9">
        <f t="shared" si="148"/>
        <v>42297.496782407412</v>
      </c>
      <c r="U1897">
        <f t="shared" si="149"/>
        <v>2015</v>
      </c>
    </row>
    <row r="1898" spans="1:21"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145"/>
        <v>1.2394678492239468</v>
      </c>
      <c r="P1898">
        <f t="shared" si="146"/>
        <v>43</v>
      </c>
      <c r="Q1898" t="s">
        <v>8324</v>
      </c>
      <c r="R1898" t="s">
        <v>8328</v>
      </c>
      <c r="S1898" s="9">
        <f t="shared" si="147"/>
        <v>40981.460243055553</v>
      </c>
      <c r="T1898" s="9">
        <f t="shared" si="148"/>
        <v>41011.460243055553</v>
      </c>
      <c r="U1898">
        <f t="shared" si="149"/>
        <v>2012</v>
      </c>
    </row>
    <row r="1899" spans="1:21"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145"/>
        <v>1.0245669291338582</v>
      </c>
      <c r="P1899">
        <f t="shared" si="146"/>
        <v>35.551912568306008</v>
      </c>
      <c r="Q1899" t="s">
        <v>8324</v>
      </c>
      <c r="R1899" t="s">
        <v>8328</v>
      </c>
      <c r="S1899" s="9">
        <f t="shared" si="147"/>
        <v>41680.333402777782</v>
      </c>
      <c r="T1899" s="9">
        <f t="shared" si="148"/>
        <v>41702.625</v>
      </c>
      <c r="U1899">
        <f t="shared" si="149"/>
        <v>2014</v>
      </c>
    </row>
    <row r="1900" spans="1:21"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145"/>
        <v>1.4450000000000001</v>
      </c>
      <c r="P1900">
        <f t="shared" si="146"/>
        <v>68.80952380952381</v>
      </c>
      <c r="Q1900" t="s">
        <v>8324</v>
      </c>
      <c r="R1900" t="s">
        <v>8328</v>
      </c>
      <c r="S1900" s="9">
        <f t="shared" si="147"/>
        <v>42365.942974537036</v>
      </c>
      <c r="T1900" s="9">
        <f t="shared" si="148"/>
        <v>42401.5</v>
      </c>
      <c r="U1900">
        <f t="shared" si="149"/>
        <v>2015</v>
      </c>
    </row>
    <row r="1901" spans="1:21"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145"/>
        <v>1.3333333333333333</v>
      </c>
      <c r="P1901">
        <f t="shared" si="146"/>
        <v>28.571428571428573</v>
      </c>
      <c r="Q1901" t="s">
        <v>8324</v>
      </c>
      <c r="R1901" t="s">
        <v>8328</v>
      </c>
      <c r="S1901" s="9">
        <f t="shared" si="147"/>
        <v>42058.691736111112</v>
      </c>
      <c r="T1901" s="9">
        <f t="shared" si="148"/>
        <v>42088.65006944444</v>
      </c>
      <c r="U1901">
        <f t="shared" si="149"/>
        <v>2015</v>
      </c>
    </row>
    <row r="1902" spans="1:21"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145"/>
        <v>1.0936440000000001</v>
      </c>
      <c r="P1902">
        <f t="shared" si="146"/>
        <v>50.631666666666668</v>
      </c>
      <c r="Q1902" t="s">
        <v>8324</v>
      </c>
      <c r="R1902" t="s">
        <v>8328</v>
      </c>
      <c r="S1902" s="9">
        <f t="shared" si="147"/>
        <v>41160.621886574074</v>
      </c>
      <c r="T1902" s="9">
        <f t="shared" si="148"/>
        <v>41188.165972222225</v>
      </c>
      <c r="U1902">
        <f t="shared" si="149"/>
        <v>2012</v>
      </c>
    </row>
    <row r="1903" spans="1:21"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145"/>
        <v>2.696969696969697E-2</v>
      </c>
      <c r="P1903">
        <f t="shared" si="146"/>
        <v>106.8</v>
      </c>
      <c r="Q1903" t="s">
        <v>8318</v>
      </c>
      <c r="R1903" t="s">
        <v>8347</v>
      </c>
      <c r="S1903" s="9">
        <f t="shared" si="147"/>
        <v>42116.29315972222</v>
      </c>
      <c r="T1903" s="9">
        <f t="shared" si="148"/>
        <v>42146.291666666672</v>
      </c>
      <c r="U1903">
        <f t="shared" si="149"/>
        <v>2015</v>
      </c>
    </row>
    <row r="1904" spans="1:21"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145"/>
        <v>1.2E-2</v>
      </c>
      <c r="P1904">
        <f t="shared" si="146"/>
        <v>4</v>
      </c>
      <c r="Q1904" t="s">
        <v>8318</v>
      </c>
      <c r="R1904" t="s">
        <v>8347</v>
      </c>
      <c r="S1904" s="9">
        <f t="shared" si="147"/>
        <v>42037.539895833332</v>
      </c>
      <c r="T1904" s="9">
        <f t="shared" si="148"/>
        <v>42067.539895833332</v>
      </c>
      <c r="U1904">
        <f t="shared" si="149"/>
        <v>2015</v>
      </c>
    </row>
    <row r="1905" spans="1:21"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145"/>
        <v>0.46600000000000003</v>
      </c>
      <c r="P1905">
        <f t="shared" si="146"/>
        <v>34.097560975609753</v>
      </c>
      <c r="Q1905" t="s">
        <v>8318</v>
      </c>
      <c r="R1905" t="s">
        <v>8347</v>
      </c>
      <c r="S1905" s="9">
        <f t="shared" si="147"/>
        <v>42702.520729166667</v>
      </c>
      <c r="T1905" s="9">
        <f t="shared" si="148"/>
        <v>42762.520729166667</v>
      </c>
      <c r="U1905">
        <f t="shared" si="149"/>
        <v>2016</v>
      </c>
    </row>
    <row r="1906" spans="1:21"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145"/>
        <v>1E-3</v>
      </c>
      <c r="P1906">
        <f t="shared" si="146"/>
        <v>25</v>
      </c>
      <c r="Q1906" t="s">
        <v>8318</v>
      </c>
      <c r="R1906" t="s">
        <v>8347</v>
      </c>
      <c r="S1906" s="9">
        <f t="shared" si="147"/>
        <v>42326.435428240744</v>
      </c>
      <c r="T1906" s="9">
        <f t="shared" si="148"/>
        <v>42371.435428240744</v>
      </c>
      <c r="U1906">
        <f t="shared" si="149"/>
        <v>2015</v>
      </c>
    </row>
    <row r="1907" spans="1:21"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145"/>
        <v>1.6800000000000001E-3</v>
      </c>
      <c r="P1907">
        <f t="shared" si="146"/>
        <v>10.5</v>
      </c>
      <c r="Q1907" t="s">
        <v>8318</v>
      </c>
      <c r="R1907" t="s">
        <v>8347</v>
      </c>
      <c r="S1907" s="9">
        <f t="shared" si="147"/>
        <v>41859.675856481481</v>
      </c>
      <c r="T1907" s="9">
        <f t="shared" si="148"/>
        <v>41889.675856481481</v>
      </c>
      <c r="U1907">
        <f t="shared" si="149"/>
        <v>2014</v>
      </c>
    </row>
    <row r="1908" spans="1:21"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145"/>
        <v>0.42759999999999998</v>
      </c>
      <c r="P1908">
        <f t="shared" si="146"/>
        <v>215.95959595959596</v>
      </c>
      <c r="Q1908" t="s">
        <v>8318</v>
      </c>
      <c r="R1908" t="s">
        <v>8347</v>
      </c>
      <c r="S1908" s="9">
        <f t="shared" si="147"/>
        <v>42514.421099537038</v>
      </c>
      <c r="T1908" s="9">
        <f t="shared" si="148"/>
        <v>42544.421099537038</v>
      </c>
      <c r="U1908">
        <f t="shared" si="149"/>
        <v>2016</v>
      </c>
    </row>
    <row r="1909" spans="1:21"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145"/>
        <v>2.8333333333333335E-3</v>
      </c>
      <c r="P1909">
        <f t="shared" si="146"/>
        <v>21.25</v>
      </c>
      <c r="Q1909" t="s">
        <v>8318</v>
      </c>
      <c r="R1909" t="s">
        <v>8347</v>
      </c>
      <c r="S1909" s="9">
        <f t="shared" si="147"/>
        <v>41767.337094907409</v>
      </c>
      <c r="T1909" s="9">
        <f t="shared" si="148"/>
        <v>41782.337094907409</v>
      </c>
      <c r="U1909">
        <f t="shared" si="149"/>
        <v>2014</v>
      </c>
    </row>
    <row r="1910" spans="1:21"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145"/>
        <v>1.7319999999999999E-2</v>
      </c>
      <c r="P1910">
        <f t="shared" si="146"/>
        <v>108.25</v>
      </c>
      <c r="Q1910" t="s">
        <v>8318</v>
      </c>
      <c r="R1910" t="s">
        <v>8347</v>
      </c>
      <c r="S1910" s="9">
        <f t="shared" si="147"/>
        <v>42703.667824074073</v>
      </c>
      <c r="T1910" s="9">
        <f t="shared" si="148"/>
        <v>42733.667824074073</v>
      </c>
      <c r="U1910">
        <f t="shared" si="149"/>
        <v>2016</v>
      </c>
    </row>
    <row r="1911" spans="1:21"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145"/>
        <v>0.14111428571428572</v>
      </c>
      <c r="P1911">
        <f t="shared" si="146"/>
        <v>129.97368421052633</v>
      </c>
      <c r="Q1911" t="s">
        <v>8318</v>
      </c>
      <c r="R1911" t="s">
        <v>8347</v>
      </c>
      <c r="S1911" s="9">
        <f t="shared" si="147"/>
        <v>41905.179155092592</v>
      </c>
      <c r="T1911" s="9">
        <f t="shared" si="148"/>
        <v>41935.179155092592</v>
      </c>
      <c r="U1911">
        <f t="shared" si="149"/>
        <v>2014</v>
      </c>
    </row>
    <row r="1912" spans="1:21"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145"/>
        <v>0.39395294117647056</v>
      </c>
      <c r="P1912">
        <f t="shared" si="146"/>
        <v>117.49473684210527</v>
      </c>
      <c r="Q1912" t="s">
        <v>8318</v>
      </c>
      <c r="R1912" t="s">
        <v>8347</v>
      </c>
      <c r="S1912" s="9">
        <f t="shared" si="147"/>
        <v>42264.713159722218</v>
      </c>
      <c r="T1912" s="9">
        <f t="shared" si="148"/>
        <v>42308.697916666672</v>
      </c>
      <c r="U1912">
        <f t="shared" si="149"/>
        <v>2015</v>
      </c>
    </row>
    <row r="1913" spans="1:21"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145"/>
        <v>2.3529411764705883E-4</v>
      </c>
      <c r="P1913">
        <f t="shared" si="146"/>
        <v>10</v>
      </c>
      <c r="Q1913" t="s">
        <v>8318</v>
      </c>
      <c r="R1913" t="s">
        <v>8347</v>
      </c>
      <c r="S1913" s="9">
        <f t="shared" si="147"/>
        <v>41829.783958333333</v>
      </c>
      <c r="T1913" s="9">
        <f t="shared" si="148"/>
        <v>41859.783958333333</v>
      </c>
      <c r="U1913">
        <f t="shared" si="149"/>
        <v>2014</v>
      </c>
    </row>
    <row r="1914" spans="1:21"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145"/>
        <v>0.59299999999999997</v>
      </c>
      <c r="P1914">
        <f t="shared" si="146"/>
        <v>70.595238095238102</v>
      </c>
      <c r="Q1914" t="s">
        <v>8318</v>
      </c>
      <c r="R1914" t="s">
        <v>8347</v>
      </c>
      <c r="S1914" s="9">
        <f t="shared" si="147"/>
        <v>42128.976388888885</v>
      </c>
      <c r="T1914" s="9">
        <f t="shared" si="148"/>
        <v>42158.976388888885</v>
      </c>
      <c r="U1914">
        <f t="shared" si="149"/>
        <v>2015</v>
      </c>
    </row>
    <row r="1915" spans="1:21"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145"/>
        <v>1.3270833333333334E-2</v>
      </c>
      <c r="P1915">
        <f t="shared" si="146"/>
        <v>24.5</v>
      </c>
      <c r="Q1915" t="s">
        <v>8318</v>
      </c>
      <c r="R1915" t="s">
        <v>8347</v>
      </c>
      <c r="S1915" s="9">
        <f t="shared" si="147"/>
        <v>41890.261319444442</v>
      </c>
      <c r="T1915" s="9">
        <f t="shared" si="148"/>
        <v>41920.261319444442</v>
      </c>
      <c r="U1915">
        <f t="shared" si="149"/>
        <v>2014</v>
      </c>
    </row>
    <row r="1916" spans="1:21"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145"/>
        <v>9.0090090090090086E-2</v>
      </c>
      <c r="P1916">
        <f t="shared" si="146"/>
        <v>30</v>
      </c>
      <c r="Q1916" t="s">
        <v>8318</v>
      </c>
      <c r="R1916" t="s">
        <v>8347</v>
      </c>
      <c r="S1916" s="9">
        <f t="shared" si="147"/>
        <v>41928.924456018518</v>
      </c>
      <c r="T1916" s="9">
        <f t="shared" si="148"/>
        <v>41943.915972222225</v>
      </c>
      <c r="U1916">
        <f t="shared" si="149"/>
        <v>2014</v>
      </c>
    </row>
    <row r="1917" spans="1:21"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145"/>
        <v>1.6E-2</v>
      </c>
      <c r="P1917">
        <f t="shared" si="146"/>
        <v>2</v>
      </c>
      <c r="Q1917" t="s">
        <v>8318</v>
      </c>
      <c r="R1917" t="s">
        <v>8347</v>
      </c>
      <c r="S1917" s="9">
        <f t="shared" si="147"/>
        <v>41863.79886574074</v>
      </c>
      <c r="T1917" s="9">
        <f t="shared" si="148"/>
        <v>41883.79886574074</v>
      </c>
      <c r="U1917">
        <f t="shared" si="149"/>
        <v>2014</v>
      </c>
    </row>
    <row r="1918" spans="1:21"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145"/>
        <v>5.1000000000000004E-3</v>
      </c>
      <c r="P1918">
        <f t="shared" si="146"/>
        <v>17</v>
      </c>
      <c r="Q1918" t="s">
        <v>8318</v>
      </c>
      <c r="R1918" t="s">
        <v>8347</v>
      </c>
      <c r="S1918" s="9">
        <f t="shared" si="147"/>
        <v>42656.467303240745</v>
      </c>
      <c r="T1918" s="9">
        <f t="shared" si="148"/>
        <v>42681.508969907409</v>
      </c>
      <c r="U1918">
        <f t="shared" si="149"/>
        <v>2016</v>
      </c>
    </row>
    <row r="1919" spans="1:21"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145"/>
        <v>0.52570512820512816</v>
      </c>
      <c r="P1919">
        <f t="shared" si="146"/>
        <v>2928.9285714285716</v>
      </c>
      <c r="Q1919" t="s">
        <v>8318</v>
      </c>
      <c r="R1919" t="s">
        <v>8347</v>
      </c>
      <c r="S1919" s="9">
        <f t="shared" si="147"/>
        <v>42746.020057870366</v>
      </c>
      <c r="T1919" s="9">
        <f t="shared" si="148"/>
        <v>42776.020057870366</v>
      </c>
      <c r="U1919">
        <f t="shared" si="149"/>
        <v>2017</v>
      </c>
    </row>
    <row r="1920" spans="1:21"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145"/>
        <v>1.04E-2</v>
      </c>
      <c r="P1920">
        <f t="shared" si="146"/>
        <v>28.888888888888889</v>
      </c>
      <c r="Q1920" t="s">
        <v>8318</v>
      </c>
      <c r="R1920" t="s">
        <v>8347</v>
      </c>
      <c r="S1920" s="9">
        <f t="shared" si="147"/>
        <v>41828.539942129632</v>
      </c>
      <c r="T1920" s="9">
        <f t="shared" si="148"/>
        <v>41863.539942129632</v>
      </c>
      <c r="U1920">
        <f t="shared" si="149"/>
        <v>2014</v>
      </c>
    </row>
    <row r="1921" spans="1:21"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145"/>
        <v>0.47399999999999998</v>
      </c>
      <c r="P1921">
        <f t="shared" si="146"/>
        <v>29.625</v>
      </c>
      <c r="Q1921" t="s">
        <v>8318</v>
      </c>
      <c r="R1921" t="s">
        <v>8347</v>
      </c>
      <c r="S1921" s="9">
        <f t="shared" si="147"/>
        <v>42113.625567129624</v>
      </c>
      <c r="T1921" s="9">
        <f t="shared" si="148"/>
        <v>42143.625567129624</v>
      </c>
      <c r="U1921">
        <f t="shared" si="149"/>
        <v>2015</v>
      </c>
    </row>
    <row r="1922" spans="1:21"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si="145"/>
        <v>0.43030000000000002</v>
      </c>
      <c r="P1922">
        <f t="shared" si="146"/>
        <v>40.980952380952381</v>
      </c>
      <c r="Q1922" t="s">
        <v>8318</v>
      </c>
      <c r="R1922" t="s">
        <v>8347</v>
      </c>
      <c r="S1922" s="9">
        <f t="shared" si="147"/>
        <v>42270.625706018516</v>
      </c>
      <c r="T1922" s="9">
        <f t="shared" si="148"/>
        <v>42298.708333333328</v>
      </c>
      <c r="U1922">
        <f t="shared" si="149"/>
        <v>2015</v>
      </c>
    </row>
    <row r="1923" spans="1:21"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ref="O1923:O1986" si="150">E1923/D1923</f>
        <v>1.3680000000000001</v>
      </c>
      <c r="P1923">
        <f t="shared" ref="P1923:P1986" si="151">E1923/L1923</f>
        <v>54</v>
      </c>
      <c r="Q1923" t="s">
        <v>8324</v>
      </c>
      <c r="R1923" t="s">
        <v>8328</v>
      </c>
      <c r="S1923" s="9">
        <f t="shared" ref="S1923:S1986" si="152">((J1923/60)/60)/24+DATE(1970,1,1)+(-6/24)</f>
        <v>41073.971562500003</v>
      </c>
      <c r="T1923" s="9">
        <f t="shared" ref="T1923:T1986" si="153">((I1923/60)/60)/24+DATE(1970,1,1)+(-6/24)</f>
        <v>41103.971562500003</v>
      </c>
      <c r="U1923">
        <f t="shared" ref="U1923:U1986" si="154">YEAR(S1923)</f>
        <v>2012</v>
      </c>
    </row>
    <row r="1924" spans="1:21"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150"/>
        <v>1.1555</v>
      </c>
      <c r="P1924">
        <f t="shared" si="151"/>
        <v>36.109375</v>
      </c>
      <c r="Q1924" t="s">
        <v>8324</v>
      </c>
      <c r="R1924" t="s">
        <v>8328</v>
      </c>
      <c r="S1924" s="9">
        <f t="shared" si="152"/>
        <v>41590.005868055552</v>
      </c>
      <c r="T1924" s="9">
        <f t="shared" si="153"/>
        <v>41620.005868055552</v>
      </c>
      <c r="U1924">
        <f t="shared" si="154"/>
        <v>2013</v>
      </c>
    </row>
    <row r="1925" spans="1:21"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150"/>
        <v>2.4079999999999999</v>
      </c>
      <c r="P1925">
        <f t="shared" si="151"/>
        <v>23.153846153846153</v>
      </c>
      <c r="Q1925" t="s">
        <v>8324</v>
      </c>
      <c r="R1925" t="s">
        <v>8328</v>
      </c>
      <c r="S1925" s="9">
        <f t="shared" si="152"/>
        <v>40772.598749999997</v>
      </c>
      <c r="T1925" s="9">
        <f t="shared" si="153"/>
        <v>40812.957638888889</v>
      </c>
      <c r="U1925">
        <f t="shared" si="154"/>
        <v>2011</v>
      </c>
    </row>
    <row r="1926" spans="1:21"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150"/>
        <v>1.1439999999999999</v>
      </c>
      <c r="P1926">
        <f t="shared" si="151"/>
        <v>104</v>
      </c>
      <c r="Q1926" t="s">
        <v>8324</v>
      </c>
      <c r="R1926" t="s">
        <v>8328</v>
      </c>
      <c r="S1926" s="9">
        <f t="shared" si="152"/>
        <v>41626.511053240742</v>
      </c>
      <c r="T1926" s="9">
        <f t="shared" si="153"/>
        <v>41654.564583333333</v>
      </c>
      <c r="U1926">
        <f t="shared" si="154"/>
        <v>2013</v>
      </c>
    </row>
    <row r="1927" spans="1:21"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150"/>
        <v>1.1033333333333333</v>
      </c>
      <c r="P1927">
        <f t="shared" si="151"/>
        <v>31.826923076923077</v>
      </c>
      <c r="Q1927" t="s">
        <v>8324</v>
      </c>
      <c r="R1927" t="s">
        <v>8328</v>
      </c>
      <c r="S1927" s="9">
        <f t="shared" si="152"/>
        <v>41535.65148148148</v>
      </c>
      <c r="T1927" s="9">
        <f t="shared" si="153"/>
        <v>41557.75</v>
      </c>
      <c r="U1927">
        <f t="shared" si="154"/>
        <v>2013</v>
      </c>
    </row>
    <row r="1928" spans="1:21"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150"/>
        <v>1.9537933333333333</v>
      </c>
      <c r="P1928">
        <f t="shared" si="151"/>
        <v>27.3896261682243</v>
      </c>
      <c r="Q1928" t="s">
        <v>8324</v>
      </c>
      <c r="R1928" t="s">
        <v>8328</v>
      </c>
      <c r="S1928" s="9">
        <f t="shared" si="152"/>
        <v>40456.704351851848</v>
      </c>
      <c r="T1928" s="9">
        <f t="shared" si="153"/>
        <v>40483.768055555556</v>
      </c>
      <c r="U1928">
        <f t="shared" si="154"/>
        <v>2010</v>
      </c>
    </row>
    <row r="1929" spans="1:2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150"/>
        <v>1.0333333333333334</v>
      </c>
      <c r="P1929">
        <f t="shared" si="151"/>
        <v>56.363636363636367</v>
      </c>
      <c r="Q1929" t="s">
        <v>8324</v>
      </c>
      <c r="R1929" t="s">
        <v>8328</v>
      </c>
      <c r="S1929" s="9">
        <f t="shared" si="152"/>
        <v>40960.611562500002</v>
      </c>
      <c r="T1929" s="9">
        <f t="shared" si="153"/>
        <v>40975.957638888889</v>
      </c>
      <c r="U1929">
        <f t="shared" si="154"/>
        <v>2012</v>
      </c>
    </row>
    <row r="1930" spans="1:21"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150"/>
        <v>1.031372549019608</v>
      </c>
      <c r="P1930">
        <f t="shared" si="151"/>
        <v>77.352941176470594</v>
      </c>
      <c r="Q1930" t="s">
        <v>8324</v>
      </c>
      <c r="R1930" t="s">
        <v>8328</v>
      </c>
      <c r="S1930" s="9">
        <f t="shared" si="152"/>
        <v>41371.398078703707</v>
      </c>
      <c r="T1930" s="9">
        <f t="shared" si="153"/>
        <v>41401.398078703707</v>
      </c>
      <c r="U1930">
        <f t="shared" si="154"/>
        <v>2013</v>
      </c>
    </row>
    <row r="1931" spans="1:21"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150"/>
        <v>1.003125</v>
      </c>
      <c r="P1931">
        <f t="shared" si="151"/>
        <v>42.8</v>
      </c>
      <c r="Q1931" t="s">
        <v>8324</v>
      </c>
      <c r="R1931" t="s">
        <v>8328</v>
      </c>
      <c r="S1931" s="9">
        <f t="shared" si="152"/>
        <v>40686.771597222221</v>
      </c>
      <c r="T1931" s="9">
        <f t="shared" si="153"/>
        <v>40728.771597222221</v>
      </c>
      <c r="U1931">
        <f t="shared" si="154"/>
        <v>2011</v>
      </c>
    </row>
    <row r="1932" spans="1:21"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150"/>
        <v>1.27</v>
      </c>
      <c r="P1932">
        <f t="shared" si="151"/>
        <v>48.846153846153847</v>
      </c>
      <c r="Q1932" t="s">
        <v>8324</v>
      </c>
      <c r="R1932" t="s">
        <v>8328</v>
      </c>
      <c r="S1932" s="9">
        <f t="shared" si="152"/>
        <v>41402.308819444443</v>
      </c>
      <c r="T1932" s="9">
        <f t="shared" si="153"/>
        <v>41462.308819444443</v>
      </c>
      <c r="U1932">
        <f t="shared" si="154"/>
        <v>2013</v>
      </c>
    </row>
    <row r="1933" spans="1:21"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150"/>
        <v>1.20601</v>
      </c>
      <c r="P1933">
        <f t="shared" si="151"/>
        <v>48.240400000000001</v>
      </c>
      <c r="Q1933" t="s">
        <v>8324</v>
      </c>
      <c r="R1933" t="s">
        <v>8328</v>
      </c>
      <c r="S1933" s="9">
        <f t="shared" si="152"/>
        <v>41037.642465277779</v>
      </c>
      <c r="T1933" s="9">
        <f t="shared" si="153"/>
        <v>41050.895833333336</v>
      </c>
      <c r="U1933">
        <f t="shared" si="154"/>
        <v>2012</v>
      </c>
    </row>
    <row r="1934" spans="1:21"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150"/>
        <v>1.0699047619047619</v>
      </c>
      <c r="P1934">
        <f t="shared" si="151"/>
        <v>70.212500000000006</v>
      </c>
      <c r="Q1934" t="s">
        <v>8324</v>
      </c>
      <c r="R1934" t="s">
        <v>8328</v>
      </c>
      <c r="S1934" s="9">
        <f t="shared" si="152"/>
        <v>40911.559872685182</v>
      </c>
      <c r="T1934" s="9">
        <f t="shared" si="153"/>
        <v>40932.559872685182</v>
      </c>
      <c r="U1934">
        <f t="shared" si="154"/>
        <v>2012</v>
      </c>
    </row>
    <row r="1935" spans="1:21"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150"/>
        <v>1.7243333333333333</v>
      </c>
      <c r="P1935">
        <f t="shared" si="151"/>
        <v>94.054545454545448</v>
      </c>
      <c r="Q1935" t="s">
        <v>8324</v>
      </c>
      <c r="R1935" t="s">
        <v>8328</v>
      </c>
      <c r="S1935" s="9">
        <f t="shared" si="152"/>
        <v>41878.880868055552</v>
      </c>
      <c r="T1935" s="9">
        <f t="shared" si="153"/>
        <v>41908.880868055552</v>
      </c>
      <c r="U1935">
        <f t="shared" si="154"/>
        <v>2014</v>
      </c>
    </row>
    <row r="1936" spans="1:21"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150"/>
        <v>1.2362</v>
      </c>
      <c r="P1936">
        <f t="shared" si="151"/>
        <v>80.272727272727266</v>
      </c>
      <c r="Q1936" t="s">
        <v>8324</v>
      </c>
      <c r="R1936" t="s">
        <v>8328</v>
      </c>
      <c r="S1936" s="9">
        <f t="shared" si="152"/>
        <v>40865.617141203707</v>
      </c>
      <c r="T1936" s="9">
        <f t="shared" si="153"/>
        <v>40901.958333333336</v>
      </c>
      <c r="U1936">
        <f t="shared" si="154"/>
        <v>2011</v>
      </c>
    </row>
    <row r="1937" spans="1:21"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150"/>
        <v>1.0840000000000001</v>
      </c>
      <c r="P1937">
        <f t="shared" si="151"/>
        <v>54.2</v>
      </c>
      <c r="Q1937" t="s">
        <v>8324</v>
      </c>
      <c r="R1937" t="s">
        <v>8328</v>
      </c>
      <c r="S1937" s="9">
        <f t="shared" si="152"/>
        <v>41773.682534722226</v>
      </c>
      <c r="T1937" s="9">
        <f t="shared" si="153"/>
        <v>41810.957638888889</v>
      </c>
      <c r="U1937">
        <f t="shared" si="154"/>
        <v>2014</v>
      </c>
    </row>
    <row r="1938" spans="1:21"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150"/>
        <v>1.1652013333333333</v>
      </c>
      <c r="P1938">
        <f t="shared" si="151"/>
        <v>60.26903448275862</v>
      </c>
      <c r="Q1938" t="s">
        <v>8324</v>
      </c>
      <c r="R1938" t="s">
        <v>8328</v>
      </c>
      <c r="S1938" s="9">
        <f t="shared" si="152"/>
        <v>40852.639699074076</v>
      </c>
      <c r="T1938" s="9">
        <f t="shared" si="153"/>
        <v>40882.999305555553</v>
      </c>
      <c r="U1938">
        <f t="shared" si="154"/>
        <v>2011</v>
      </c>
    </row>
    <row r="1939" spans="1:21"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150"/>
        <v>1.8724499999999999</v>
      </c>
      <c r="P1939">
        <f t="shared" si="151"/>
        <v>38.740344827586206</v>
      </c>
      <c r="Q1939" t="s">
        <v>8324</v>
      </c>
      <c r="R1939" t="s">
        <v>8328</v>
      </c>
      <c r="S1939" s="9">
        <f t="shared" si="152"/>
        <v>41058.868993055556</v>
      </c>
      <c r="T1939" s="9">
        <f t="shared" si="153"/>
        <v>41074.915972222225</v>
      </c>
      <c r="U1939">
        <f t="shared" si="154"/>
        <v>2012</v>
      </c>
    </row>
    <row r="1940" spans="1:21"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150"/>
        <v>1.1593333333333333</v>
      </c>
      <c r="P1940">
        <f t="shared" si="151"/>
        <v>152.54385964912279</v>
      </c>
      <c r="Q1940" t="s">
        <v>8324</v>
      </c>
      <c r="R1940" t="s">
        <v>8328</v>
      </c>
      <c r="S1940" s="9">
        <f t="shared" si="152"/>
        <v>41426.009618055556</v>
      </c>
      <c r="T1940" s="9">
        <f t="shared" si="153"/>
        <v>41456.958333333336</v>
      </c>
      <c r="U1940">
        <f t="shared" si="154"/>
        <v>2013</v>
      </c>
    </row>
    <row r="1941" spans="1:21"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150"/>
        <v>1.107</v>
      </c>
      <c r="P1941">
        <f t="shared" si="151"/>
        <v>115.3125</v>
      </c>
      <c r="Q1941" t="s">
        <v>8324</v>
      </c>
      <c r="R1941" t="s">
        <v>8328</v>
      </c>
      <c r="S1941" s="9">
        <f t="shared" si="152"/>
        <v>41313.735046296293</v>
      </c>
      <c r="T1941" s="9">
        <f t="shared" si="153"/>
        <v>41343.693379629629</v>
      </c>
      <c r="U1941">
        <f t="shared" si="154"/>
        <v>2013</v>
      </c>
    </row>
    <row r="1942" spans="1:21"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150"/>
        <v>1.7092307692307693</v>
      </c>
      <c r="P1942">
        <f t="shared" si="151"/>
        <v>35.838709677419352</v>
      </c>
      <c r="Q1942" t="s">
        <v>8324</v>
      </c>
      <c r="R1942" t="s">
        <v>8328</v>
      </c>
      <c r="S1942" s="9">
        <f t="shared" si="152"/>
        <v>40670.257326388892</v>
      </c>
      <c r="T1942" s="9">
        <f t="shared" si="153"/>
        <v>40708.915972222225</v>
      </c>
      <c r="U1942">
        <f t="shared" si="154"/>
        <v>2011</v>
      </c>
    </row>
    <row r="1943" spans="1:21"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150"/>
        <v>1.2611835600000001</v>
      </c>
      <c r="P1943">
        <f t="shared" si="151"/>
        <v>64.570118779438872</v>
      </c>
      <c r="Q1943" t="s">
        <v>8318</v>
      </c>
      <c r="R1943" t="s">
        <v>8348</v>
      </c>
      <c r="S1943" s="9">
        <f t="shared" si="152"/>
        <v>41744.040868055556</v>
      </c>
      <c r="T1943" s="9">
        <f t="shared" si="153"/>
        <v>41774.040868055556</v>
      </c>
      <c r="U1943">
        <f t="shared" si="154"/>
        <v>2014</v>
      </c>
    </row>
    <row r="1944" spans="1:21"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150"/>
        <v>1.3844033333333334</v>
      </c>
      <c r="P1944">
        <f t="shared" si="151"/>
        <v>87.436000000000007</v>
      </c>
      <c r="Q1944" t="s">
        <v>8318</v>
      </c>
      <c r="R1944" t="s">
        <v>8348</v>
      </c>
      <c r="S1944" s="9">
        <f t="shared" si="152"/>
        <v>40638.578009259261</v>
      </c>
      <c r="T1944" s="9">
        <f t="shared" si="153"/>
        <v>40728.578009259261</v>
      </c>
      <c r="U1944">
        <f t="shared" si="154"/>
        <v>2011</v>
      </c>
    </row>
    <row r="1945" spans="1:21"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150"/>
        <v>17.052499999999998</v>
      </c>
      <c r="P1945">
        <f t="shared" si="151"/>
        <v>68.815577078288939</v>
      </c>
      <c r="Q1945" t="s">
        <v>8318</v>
      </c>
      <c r="R1945" t="s">
        <v>8348</v>
      </c>
      <c r="S1945" s="9">
        <f t="shared" si="152"/>
        <v>42548.019861111112</v>
      </c>
      <c r="T1945" s="9">
        <f t="shared" si="153"/>
        <v>42593.019861111112</v>
      </c>
      <c r="U1945">
        <f t="shared" si="154"/>
        <v>2016</v>
      </c>
    </row>
    <row r="1946" spans="1:21"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150"/>
        <v>7.8805550000000002</v>
      </c>
      <c r="P1946">
        <f t="shared" si="151"/>
        <v>176.200223588597</v>
      </c>
      <c r="Q1946" t="s">
        <v>8318</v>
      </c>
      <c r="R1946" t="s">
        <v>8348</v>
      </c>
      <c r="S1946" s="9">
        <f t="shared" si="152"/>
        <v>41730.334374999999</v>
      </c>
      <c r="T1946" s="9">
        <f t="shared" si="153"/>
        <v>41760.334374999999</v>
      </c>
      <c r="U1946">
        <f t="shared" si="154"/>
        <v>2014</v>
      </c>
    </row>
    <row r="1947" spans="1:21"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150"/>
        <v>3.4801799999999998</v>
      </c>
      <c r="P1947">
        <f t="shared" si="151"/>
        <v>511.79117647058825</v>
      </c>
      <c r="Q1947" t="s">
        <v>8318</v>
      </c>
      <c r="R1947" t="s">
        <v>8348</v>
      </c>
      <c r="S1947" s="9">
        <f t="shared" si="152"/>
        <v>42157.001828703709</v>
      </c>
      <c r="T1947" s="9">
        <f t="shared" si="153"/>
        <v>42197.001828703709</v>
      </c>
      <c r="U1947">
        <f t="shared" si="154"/>
        <v>2015</v>
      </c>
    </row>
    <row r="1948" spans="1:21"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150"/>
        <v>1.4974666666666667</v>
      </c>
      <c r="P1948">
        <f t="shared" si="151"/>
        <v>160.44285714285715</v>
      </c>
      <c r="Q1948" t="s">
        <v>8318</v>
      </c>
      <c r="R1948" t="s">
        <v>8348</v>
      </c>
      <c r="S1948" s="9">
        <f t="shared" si="152"/>
        <v>41688.900011574071</v>
      </c>
      <c r="T1948" s="9">
        <f t="shared" si="153"/>
        <v>41748.858344907407</v>
      </c>
      <c r="U1948">
        <f t="shared" si="154"/>
        <v>2014</v>
      </c>
    </row>
    <row r="1949" spans="1:21"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150"/>
        <v>1.0063375000000001</v>
      </c>
      <c r="P1949">
        <f t="shared" si="151"/>
        <v>35.003043478260871</v>
      </c>
      <c r="Q1949" t="s">
        <v>8318</v>
      </c>
      <c r="R1949" t="s">
        <v>8348</v>
      </c>
      <c r="S1949" s="9">
        <f t="shared" si="152"/>
        <v>40102.668055555558</v>
      </c>
      <c r="T1949" s="9">
        <f t="shared" si="153"/>
        <v>40139.999305555553</v>
      </c>
      <c r="U1949">
        <f t="shared" si="154"/>
        <v>2009</v>
      </c>
    </row>
    <row r="1950" spans="1:21"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150"/>
        <v>8.0021100000000001</v>
      </c>
      <c r="P1950">
        <f t="shared" si="151"/>
        <v>188.50671378091872</v>
      </c>
      <c r="Q1950" t="s">
        <v>8318</v>
      </c>
      <c r="R1950" t="s">
        <v>8348</v>
      </c>
      <c r="S1950" s="9">
        <f t="shared" si="152"/>
        <v>42473.354270833333</v>
      </c>
      <c r="T1950" s="9">
        <f t="shared" si="153"/>
        <v>42527.459722222222</v>
      </c>
      <c r="U1950">
        <f t="shared" si="154"/>
        <v>2016</v>
      </c>
    </row>
    <row r="1951" spans="1:21"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150"/>
        <v>1.0600260000000001</v>
      </c>
      <c r="P1951">
        <f t="shared" si="151"/>
        <v>56.204984093319197</v>
      </c>
      <c r="Q1951" t="s">
        <v>8318</v>
      </c>
      <c r="R1951" t="s">
        <v>8348</v>
      </c>
      <c r="S1951" s="9">
        <f t="shared" si="152"/>
        <v>41800.173043981478</v>
      </c>
      <c r="T1951" s="9">
        <f t="shared" si="153"/>
        <v>41830.173043981478</v>
      </c>
      <c r="U1951">
        <f t="shared" si="154"/>
        <v>2014</v>
      </c>
    </row>
    <row r="1952" spans="1:21"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150"/>
        <v>2.0051866666666669</v>
      </c>
      <c r="P1952">
        <f t="shared" si="151"/>
        <v>51.3054157782516</v>
      </c>
      <c r="Q1952" t="s">
        <v>8318</v>
      </c>
      <c r="R1952" t="s">
        <v>8348</v>
      </c>
      <c r="S1952" s="9">
        <f t="shared" si="152"/>
        <v>40623.931400462963</v>
      </c>
      <c r="T1952" s="9">
        <f t="shared" si="153"/>
        <v>40654.931400462963</v>
      </c>
      <c r="U1952">
        <f t="shared" si="154"/>
        <v>2011</v>
      </c>
    </row>
    <row r="1953" spans="1:21"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150"/>
        <v>2.1244399999999999</v>
      </c>
      <c r="P1953">
        <f t="shared" si="151"/>
        <v>127.36450839328538</v>
      </c>
      <c r="Q1953" t="s">
        <v>8318</v>
      </c>
      <c r="R1953" t="s">
        <v>8348</v>
      </c>
      <c r="S1953" s="9">
        <f t="shared" si="152"/>
        <v>42651.170567129629</v>
      </c>
      <c r="T1953" s="9">
        <f t="shared" si="153"/>
        <v>42681.212233796294</v>
      </c>
      <c r="U1953">
        <f t="shared" si="154"/>
        <v>2016</v>
      </c>
    </row>
    <row r="1954" spans="1:21"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150"/>
        <v>1.9847237142857144</v>
      </c>
      <c r="P1954">
        <f t="shared" si="151"/>
        <v>101.85532258064516</v>
      </c>
      <c r="Q1954" t="s">
        <v>8318</v>
      </c>
      <c r="R1954" t="s">
        <v>8348</v>
      </c>
      <c r="S1954" s="9">
        <f t="shared" si="152"/>
        <v>41526.35665509259</v>
      </c>
      <c r="T1954" s="9">
        <f t="shared" si="153"/>
        <v>41563.35665509259</v>
      </c>
      <c r="U1954">
        <f t="shared" si="154"/>
        <v>2013</v>
      </c>
    </row>
    <row r="1955" spans="1:21"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150"/>
        <v>2.2594666666666665</v>
      </c>
      <c r="P1955">
        <f t="shared" si="151"/>
        <v>230.55782312925169</v>
      </c>
      <c r="Q1955" t="s">
        <v>8318</v>
      </c>
      <c r="R1955" t="s">
        <v>8348</v>
      </c>
      <c r="S1955" s="9">
        <f t="shared" si="152"/>
        <v>40940.949826388889</v>
      </c>
      <c r="T1955" s="9">
        <f t="shared" si="153"/>
        <v>40969.875</v>
      </c>
      <c r="U1955">
        <f t="shared" si="154"/>
        <v>2012</v>
      </c>
    </row>
    <row r="1956" spans="1:21"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150"/>
        <v>6.9894800000000004</v>
      </c>
      <c r="P1956">
        <f t="shared" si="151"/>
        <v>842.10602409638557</v>
      </c>
      <c r="Q1956" t="s">
        <v>8318</v>
      </c>
      <c r="R1956" t="s">
        <v>8348</v>
      </c>
      <c r="S1956" s="9">
        <f t="shared" si="152"/>
        <v>42394.330740740741</v>
      </c>
      <c r="T1956" s="9">
        <f t="shared" si="153"/>
        <v>42440.958333333328</v>
      </c>
      <c r="U1956">
        <f t="shared" si="154"/>
        <v>2016</v>
      </c>
    </row>
    <row r="1957" spans="1:21"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150"/>
        <v>3.9859528571428569</v>
      </c>
      <c r="P1957">
        <f t="shared" si="151"/>
        <v>577.27593103448271</v>
      </c>
      <c r="Q1957" t="s">
        <v>8318</v>
      </c>
      <c r="R1957" t="s">
        <v>8348</v>
      </c>
      <c r="S1957" s="9">
        <f t="shared" si="152"/>
        <v>41020.021770833337</v>
      </c>
      <c r="T1957" s="9">
        <f t="shared" si="153"/>
        <v>41052.541666666664</v>
      </c>
      <c r="U1957">
        <f t="shared" si="154"/>
        <v>2012</v>
      </c>
    </row>
    <row r="1958" spans="1:21"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150"/>
        <v>2.9403333333333332</v>
      </c>
      <c r="P1958">
        <f t="shared" si="151"/>
        <v>483.34246575342468</v>
      </c>
      <c r="Q1958" t="s">
        <v>8318</v>
      </c>
      <c r="R1958" t="s">
        <v>8348</v>
      </c>
      <c r="S1958" s="9">
        <f t="shared" si="152"/>
        <v>42067.673668981486</v>
      </c>
      <c r="T1958" s="9">
        <f t="shared" si="153"/>
        <v>42112.632002314815</v>
      </c>
      <c r="U1958">
        <f t="shared" si="154"/>
        <v>2015</v>
      </c>
    </row>
    <row r="1959" spans="1:21"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150"/>
        <v>1.6750470000000002</v>
      </c>
      <c r="P1959">
        <f t="shared" si="151"/>
        <v>76.138500000000008</v>
      </c>
      <c r="Q1959" t="s">
        <v>8318</v>
      </c>
      <c r="R1959" t="s">
        <v>8348</v>
      </c>
      <c r="S1959" s="9">
        <f t="shared" si="152"/>
        <v>41178.848530092589</v>
      </c>
      <c r="T1959" s="9">
        <f t="shared" si="153"/>
        <v>41208.848530092589</v>
      </c>
      <c r="U1959">
        <f t="shared" si="154"/>
        <v>2012</v>
      </c>
    </row>
    <row r="1960" spans="1:21"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150"/>
        <v>14.355717142857143</v>
      </c>
      <c r="P1960">
        <f t="shared" si="151"/>
        <v>74.107684365781708</v>
      </c>
      <c r="Q1960" t="s">
        <v>8318</v>
      </c>
      <c r="R1960" t="s">
        <v>8348</v>
      </c>
      <c r="S1960" s="9">
        <f t="shared" si="152"/>
        <v>41326.737974537034</v>
      </c>
      <c r="T1960" s="9">
        <f t="shared" si="153"/>
        <v>41356.69630787037</v>
      </c>
      <c r="U1960">
        <f t="shared" si="154"/>
        <v>2013</v>
      </c>
    </row>
    <row r="1961" spans="1:21"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150"/>
        <v>1.5673440000000001</v>
      </c>
      <c r="P1961">
        <f t="shared" si="151"/>
        <v>36.965660377358489</v>
      </c>
      <c r="Q1961" t="s">
        <v>8318</v>
      </c>
      <c r="R1961" t="s">
        <v>8348</v>
      </c>
      <c r="S1961" s="9">
        <f t="shared" si="152"/>
        <v>41871.595601851855</v>
      </c>
      <c r="T1961" s="9">
        <f t="shared" si="153"/>
        <v>41912.75</v>
      </c>
      <c r="U1961">
        <f t="shared" si="154"/>
        <v>2014</v>
      </c>
    </row>
    <row r="1962" spans="1:21"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150"/>
        <v>1.1790285714285715</v>
      </c>
      <c r="P1962">
        <f t="shared" si="151"/>
        <v>2500.969696969697</v>
      </c>
      <c r="Q1962" t="s">
        <v>8318</v>
      </c>
      <c r="R1962" t="s">
        <v>8348</v>
      </c>
      <c r="S1962" s="9">
        <f t="shared" si="152"/>
        <v>41964.112743055557</v>
      </c>
      <c r="T1962" s="9">
        <f t="shared" si="153"/>
        <v>41994.112743055557</v>
      </c>
      <c r="U1962">
        <f t="shared" si="154"/>
        <v>2014</v>
      </c>
    </row>
    <row r="1963" spans="1:21"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150"/>
        <v>11.053811999999999</v>
      </c>
      <c r="P1963">
        <f t="shared" si="151"/>
        <v>67.690214329454989</v>
      </c>
      <c r="Q1963" t="s">
        <v>8318</v>
      </c>
      <c r="R1963" t="s">
        <v>8348</v>
      </c>
      <c r="S1963" s="9">
        <f t="shared" si="152"/>
        <v>41147.944641203707</v>
      </c>
      <c r="T1963" s="9">
        <f t="shared" si="153"/>
        <v>41187.915972222225</v>
      </c>
      <c r="U1963">
        <f t="shared" si="154"/>
        <v>2012</v>
      </c>
    </row>
    <row r="1964" spans="1:21"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150"/>
        <v>1.9292499999999999</v>
      </c>
      <c r="P1964">
        <f t="shared" si="151"/>
        <v>63.04738562091503</v>
      </c>
      <c r="Q1964" t="s">
        <v>8318</v>
      </c>
      <c r="R1964" t="s">
        <v>8348</v>
      </c>
      <c r="S1964" s="9">
        <f t="shared" si="152"/>
        <v>41742.530509259261</v>
      </c>
      <c r="T1964" s="9">
        <f t="shared" si="153"/>
        <v>41772.530509259261</v>
      </c>
      <c r="U1964">
        <f t="shared" si="154"/>
        <v>2014</v>
      </c>
    </row>
    <row r="1965" spans="1:21"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150"/>
        <v>1.268842105263158</v>
      </c>
      <c r="P1965">
        <f t="shared" si="151"/>
        <v>117.6</v>
      </c>
      <c r="Q1965" t="s">
        <v>8318</v>
      </c>
      <c r="R1965" t="s">
        <v>8348</v>
      </c>
      <c r="S1965" s="9">
        <f t="shared" si="152"/>
        <v>41863.179791666669</v>
      </c>
      <c r="T1965" s="9">
        <f t="shared" si="153"/>
        <v>41898.179791666669</v>
      </c>
      <c r="U1965">
        <f t="shared" si="154"/>
        <v>2014</v>
      </c>
    </row>
    <row r="1966" spans="1:21"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150"/>
        <v>2.5957748878923765</v>
      </c>
      <c r="P1966">
        <f t="shared" si="151"/>
        <v>180.75185011709601</v>
      </c>
      <c r="Q1966" t="s">
        <v>8318</v>
      </c>
      <c r="R1966" t="s">
        <v>8348</v>
      </c>
      <c r="S1966" s="9">
        <f t="shared" si="152"/>
        <v>42452.022824074069</v>
      </c>
      <c r="T1966" s="9">
        <f t="shared" si="153"/>
        <v>42482.022824074069</v>
      </c>
      <c r="U1966">
        <f t="shared" si="154"/>
        <v>2016</v>
      </c>
    </row>
    <row r="1967" spans="1:21"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150"/>
        <v>2.6227999999999998</v>
      </c>
      <c r="P1967">
        <f t="shared" si="151"/>
        <v>127.32038834951456</v>
      </c>
      <c r="Q1967" t="s">
        <v>8318</v>
      </c>
      <c r="R1967" t="s">
        <v>8348</v>
      </c>
      <c r="S1967" s="9">
        <f t="shared" si="152"/>
        <v>40897.839236111111</v>
      </c>
      <c r="T1967" s="9">
        <f t="shared" si="153"/>
        <v>40919.791666666664</v>
      </c>
      <c r="U1967">
        <f t="shared" si="154"/>
        <v>2011</v>
      </c>
    </row>
    <row r="1968" spans="1:21"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150"/>
        <v>2.0674309000000002</v>
      </c>
      <c r="P1968">
        <f t="shared" si="151"/>
        <v>136.6444745538665</v>
      </c>
      <c r="Q1968" t="s">
        <v>8318</v>
      </c>
      <c r="R1968" t="s">
        <v>8348</v>
      </c>
      <c r="S1968" s="9">
        <f t="shared" si="152"/>
        <v>41835.290486111109</v>
      </c>
      <c r="T1968" s="9">
        <f t="shared" si="153"/>
        <v>41865.290486111109</v>
      </c>
      <c r="U1968">
        <f t="shared" si="154"/>
        <v>2014</v>
      </c>
    </row>
    <row r="1969" spans="1:21"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150"/>
        <v>3.7012999999999998</v>
      </c>
      <c r="P1969">
        <f t="shared" si="151"/>
        <v>182.78024691358024</v>
      </c>
      <c r="Q1969" t="s">
        <v>8318</v>
      </c>
      <c r="R1969" t="s">
        <v>8348</v>
      </c>
      <c r="S1969" s="9">
        <f t="shared" si="152"/>
        <v>41730.413530092592</v>
      </c>
      <c r="T1969" s="9">
        <f t="shared" si="153"/>
        <v>41760.413530092592</v>
      </c>
      <c r="U1969">
        <f t="shared" si="154"/>
        <v>2014</v>
      </c>
    </row>
    <row r="1970" spans="1:21"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150"/>
        <v>2.8496600000000001</v>
      </c>
      <c r="P1970">
        <f t="shared" si="151"/>
        <v>279.37843137254902</v>
      </c>
      <c r="Q1970" t="s">
        <v>8318</v>
      </c>
      <c r="R1970" t="s">
        <v>8348</v>
      </c>
      <c r="S1970" s="9">
        <f t="shared" si="152"/>
        <v>42676.336979166663</v>
      </c>
      <c r="T1970" s="9">
        <f t="shared" si="153"/>
        <v>42707.378645833334</v>
      </c>
      <c r="U1970">
        <f t="shared" si="154"/>
        <v>2016</v>
      </c>
    </row>
    <row r="1971" spans="1:21"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150"/>
        <v>5.7907999999999999</v>
      </c>
      <c r="P1971">
        <f t="shared" si="151"/>
        <v>61.375728669846318</v>
      </c>
      <c r="Q1971" t="s">
        <v>8318</v>
      </c>
      <c r="R1971" t="s">
        <v>8348</v>
      </c>
      <c r="S1971" s="9">
        <f t="shared" si="152"/>
        <v>42557.542453703703</v>
      </c>
      <c r="T1971" s="9">
        <f t="shared" si="153"/>
        <v>42587.542453703703</v>
      </c>
      <c r="U1971">
        <f t="shared" si="154"/>
        <v>2016</v>
      </c>
    </row>
    <row r="1972" spans="1:21"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150"/>
        <v>11.318</v>
      </c>
      <c r="P1972">
        <f t="shared" si="151"/>
        <v>80.727532097004286</v>
      </c>
      <c r="Q1972" t="s">
        <v>8318</v>
      </c>
      <c r="R1972" t="s">
        <v>8348</v>
      </c>
      <c r="S1972" s="9">
        <f t="shared" si="152"/>
        <v>41323.943298611113</v>
      </c>
      <c r="T1972" s="9">
        <f t="shared" si="153"/>
        <v>41383.901631944449</v>
      </c>
      <c r="U1972">
        <f t="shared" si="154"/>
        <v>2013</v>
      </c>
    </row>
    <row r="1973" spans="1:21"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150"/>
        <v>2.6302771750000002</v>
      </c>
      <c r="P1973">
        <f t="shared" si="151"/>
        <v>272.35590732591254</v>
      </c>
      <c r="Q1973" t="s">
        <v>8318</v>
      </c>
      <c r="R1973" t="s">
        <v>8348</v>
      </c>
      <c r="S1973" s="9">
        <f t="shared" si="152"/>
        <v>41561.250706018516</v>
      </c>
      <c r="T1973" s="9">
        <f t="shared" si="153"/>
        <v>41592.916666666664</v>
      </c>
      <c r="U1973">
        <f t="shared" si="154"/>
        <v>2013</v>
      </c>
    </row>
    <row r="1974" spans="1:21"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150"/>
        <v>6.7447999999999997</v>
      </c>
      <c r="P1974">
        <f t="shared" si="151"/>
        <v>70.848739495798313</v>
      </c>
      <c r="Q1974" t="s">
        <v>8318</v>
      </c>
      <c r="R1974" t="s">
        <v>8348</v>
      </c>
      <c r="S1974" s="9">
        <f t="shared" si="152"/>
        <v>41200.762083333335</v>
      </c>
      <c r="T1974" s="9">
        <f t="shared" si="153"/>
        <v>41230.803749999999</v>
      </c>
      <c r="U1974">
        <f t="shared" si="154"/>
        <v>2012</v>
      </c>
    </row>
    <row r="1975" spans="1:21"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150"/>
        <v>2.5683081313131315</v>
      </c>
      <c r="P1975">
        <f t="shared" si="151"/>
        <v>247.94003412969283</v>
      </c>
      <c r="Q1975" t="s">
        <v>8318</v>
      </c>
      <c r="R1975" t="s">
        <v>8348</v>
      </c>
      <c r="S1975" s="9">
        <f t="shared" si="152"/>
        <v>42549.472962962958</v>
      </c>
      <c r="T1975" s="9">
        <f t="shared" si="153"/>
        <v>42588.041666666672</v>
      </c>
      <c r="U1975">
        <f t="shared" si="154"/>
        <v>2016</v>
      </c>
    </row>
    <row r="1976" spans="1:21"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150"/>
        <v>3.7549600000000001</v>
      </c>
      <c r="P1976">
        <f t="shared" si="151"/>
        <v>186.81393034825871</v>
      </c>
      <c r="Q1976" t="s">
        <v>8318</v>
      </c>
      <c r="R1976" t="s">
        <v>8348</v>
      </c>
      <c r="S1976" s="9">
        <f t="shared" si="152"/>
        <v>41445.084131944444</v>
      </c>
      <c r="T1976" s="9">
        <f t="shared" si="153"/>
        <v>41505.084131944444</v>
      </c>
      <c r="U1976">
        <f t="shared" si="154"/>
        <v>2013</v>
      </c>
    </row>
    <row r="1977" spans="1:21"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150"/>
        <v>2.0870837499999997</v>
      </c>
      <c r="P1977">
        <f t="shared" si="151"/>
        <v>131.98948616600788</v>
      </c>
      <c r="Q1977" t="s">
        <v>8318</v>
      </c>
      <c r="R1977" t="s">
        <v>8348</v>
      </c>
      <c r="S1977" s="9">
        <f t="shared" si="152"/>
        <v>41313.505219907405</v>
      </c>
      <c r="T1977" s="9">
        <f t="shared" si="153"/>
        <v>41343.505219907405</v>
      </c>
      <c r="U1977">
        <f t="shared" si="154"/>
        <v>2013</v>
      </c>
    </row>
    <row r="1978" spans="1:21"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150"/>
        <v>3.4660000000000002</v>
      </c>
      <c r="P1978">
        <f t="shared" si="151"/>
        <v>29.310782241014799</v>
      </c>
      <c r="Q1978" t="s">
        <v>8318</v>
      </c>
      <c r="R1978" t="s">
        <v>8348</v>
      </c>
      <c r="S1978" s="9">
        <f t="shared" si="152"/>
        <v>41438.649594907409</v>
      </c>
      <c r="T1978" s="9">
        <f t="shared" si="153"/>
        <v>41468.649594907409</v>
      </c>
      <c r="U1978">
        <f t="shared" si="154"/>
        <v>2013</v>
      </c>
    </row>
    <row r="1979" spans="1:21"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150"/>
        <v>4.0232999999999999</v>
      </c>
      <c r="P1979">
        <f t="shared" si="151"/>
        <v>245.02436053593178</v>
      </c>
      <c r="Q1979" t="s">
        <v>8318</v>
      </c>
      <c r="R1979" t="s">
        <v>8348</v>
      </c>
      <c r="S1979" s="9">
        <f t="shared" si="152"/>
        <v>42310.966898148152</v>
      </c>
      <c r="T1979" s="9">
        <f t="shared" si="153"/>
        <v>42357.082638888889</v>
      </c>
      <c r="U1979">
        <f t="shared" si="154"/>
        <v>2015</v>
      </c>
    </row>
    <row r="1980" spans="1:21"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150"/>
        <v>10.2684514</v>
      </c>
      <c r="P1980">
        <f t="shared" si="151"/>
        <v>1323.2540463917526</v>
      </c>
      <c r="Q1980" t="s">
        <v>8318</v>
      </c>
      <c r="R1980" t="s">
        <v>8348</v>
      </c>
      <c r="S1980" s="9">
        <f t="shared" si="152"/>
        <v>41038.975601851853</v>
      </c>
      <c r="T1980" s="9">
        <f t="shared" si="153"/>
        <v>41072.041666666664</v>
      </c>
      <c r="U1980">
        <f t="shared" si="154"/>
        <v>2012</v>
      </c>
    </row>
    <row r="1981" spans="1:21"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150"/>
        <v>1.14901155</v>
      </c>
      <c r="P1981">
        <f t="shared" si="151"/>
        <v>282.65966789667897</v>
      </c>
      <c r="Q1981" t="s">
        <v>8318</v>
      </c>
      <c r="R1981" t="s">
        <v>8348</v>
      </c>
      <c r="S1981" s="9">
        <f t="shared" si="152"/>
        <v>42290.210023148145</v>
      </c>
      <c r="T1981" s="9">
        <f t="shared" si="153"/>
        <v>42326.957638888889</v>
      </c>
      <c r="U1981">
        <f t="shared" si="154"/>
        <v>2015</v>
      </c>
    </row>
    <row r="1982" spans="1:21"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150"/>
        <v>3.5482402000000004</v>
      </c>
      <c r="P1982">
        <f t="shared" si="151"/>
        <v>91.214401028277635</v>
      </c>
      <c r="Q1982" t="s">
        <v>8318</v>
      </c>
      <c r="R1982" t="s">
        <v>8348</v>
      </c>
      <c r="S1982" s="9">
        <f t="shared" si="152"/>
        <v>42423.292384259257</v>
      </c>
      <c r="T1982" s="9">
        <f t="shared" si="153"/>
        <v>42463.250717592593</v>
      </c>
      <c r="U1982">
        <f t="shared" si="154"/>
        <v>2016</v>
      </c>
    </row>
    <row r="1983" spans="1:21"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150"/>
        <v>5.0799999999999998E-2</v>
      </c>
      <c r="P1983">
        <f t="shared" si="151"/>
        <v>31.75</v>
      </c>
      <c r="Q1983" t="s">
        <v>8337</v>
      </c>
      <c r="R1983" t="s">
        <v>8349</v>
      </c>
      <c r="S1983" s="9">
        <f t="shared" si="152"/>
        <v>41799.475289351853</v>
      </c>
      <c r="T1983" s="9">
        <f t="shared" si="153"/>
        <v>41829.475289351853</v>
      </c>
      <c r="U1983">
        <f t="shared" si="154"/>
        <v>2014</v>
      </c>
    </row>
    <row r="1984" spans="1:21"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150"/>
        <v>0</v>
      </c>
      <c r="P1984" t="e">
        <f t="shared" si="151"/>
        <v>#DIV/0!</v>
      </c>
      <c r="Q1984" t="s">
        <v>8337</v>
      </c>
      <c r="R1984" t="s">
        <v>8349</v>
      </c>
      <c r="S1984" s="9">
        <f t="shared" si="152"/>
        <v>42678.336655092593</v>
      </c>
      <c r="T1984" s="9">
        <f t="shared" si="153"/>
        <v>42708.378321759257</v>
      </c>
      <c r="U1984">
        <f t="shared" si="154"/>
        <v>2016</v>
      </c>
    </row>
    <row r="1985" spans="1:21"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150"/>
        <v>4.2999999999999997E-2</v>
      </c>
      <c r="P1985">
        <f t="shared" si="151"/>
        <v>88.6875</v>
      </c>
      <c r="Q1985" t="s">
        <v>8337</v>
      </c>
      <c r="R1985" t="s">
        <v>8349</v>
      </c>
      <c r="S1985" s="9">
        <f t="shared" si="152"/>
        <v>42592.761782407411</v>
      </c>
      <c r="T1985" s="9">
        <f t="shared" si="153"/>
        <v>42615.041666666672</v>
      </c>
      <c r="U1985">
        <f t="shared" si="154"/>
        <v>2016</v>
      </c>
    </row>
    <row r="1986" spans="1:21"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si="150"/>
        <v>0.21146666666666666</v>
      </c>
      <c r="P1986">
        <f t="shared" si="151"/>
        <v>453.14285714285717</v>
      </c>
      <c r="Q1986" t="s">
        <v>8337</v>
      </c>
      <c r="R1986" t="s">
        <v>8349</v>
      </c>
      <c r="S1986" s="9">
        <f t="shared" si="152"/>
        <v>41913.540289351848</v>
      </c>
      <c r="T1986" s="9">
        <f t="shared" si="153"/>
        <v>41973.581956018519</v>
      </c>
      <c r="U1986">
        <f t="shared" si="154"/>
        <v>2014</v>
      </c>
    </row>
    <row r="1987" spans="1:21"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ref="O1987:O2050" si="155">E1987/D1987</f>
        <v>3.1875000000000001E-2</v>
      </c>
      <c r="P1987">
        <f t="shared" ref="P1987:P2050" si="156">E1987/L1987</f>
        <v>12.75</v>
      </c>
      <c r="Q1987" t="s">
        <v>8337</v>
      </c>
      <c r="R1987" t="s">
        <v>8349</v>
      </c>
      <c r="S1987" s="9">
        <f t="shared" ref="S1987:S2050" si="157">((J1987/60)/60)/24+DATE(1970,1,1)+(-6/24)</f>
        <v>42555.448738425926</v>
      </c>
      <c r="T1987" s="9">
        <f t="shared" ref="T1987:T2050" si="158">((I1987/60)/60)/24+DATE(1970,1,1)+(-6/24)</f>
        <v>42584.708333333328</v>
      </c>
      <c r="U1987">
        <f t="shared" ref="U1987:U2050" si="159">YEAR(S1987)</f>
        <v>2016</v>
      </c>
    </row>
    <row r="1988" spans="1:21"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155"/>
        <v>5.0000000000000001E-4</v>
      </c>
      <c r="P1988">
        <f t="shared" si="156"/>
        <v>1</v>
      </c>
      <c r="Q1988" t="s">
        <v>8337</v>
      </c>
      <c r="R1988" t="s">
        <v>8349</v>
      </c>
      <c r="S1988" s="9">
        <f t="shared" si="157"/>
        <v>42413.183831018512</v>
      </c>
      <c r="T1988" s="9">
        <f t="shared" si="158"/>
        <v>42443.142164351855</v>
      </c>
      <c r="U1988">
        <f t="shared" si="159"/>
        <v>2016</v>
      </c>
    </row>
    <row r="1989" spans="1:21"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155"/>
        <v>0.42472727272727273</v>
      </c>
      <c r="P1989">
        <f t="shared" si="156"/>
        <v>83.428571428571431</v>
      </c>
      <c r="Q1989" t="s">
        <v>8337</v>
      </c>
      <c r="R1989" t="s">
        <v>8349</v>
      </c>
      <c r="S1989" s="9">
        <f t="shared" si="157"/>
        <v>42034.389768518522</v>
      </c>
      <c r="T1989" s="9">
        <f t="shared" si="158"/>
        <v>42064.389768518522</v>
      </c>
      <c r="U1989">
        <f t="shared" si="159"/>
        <v>2015</v>
      </c>
    </row>
    <row r="1990" spans="1:21"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155"/>
        <v>4.1666666666666666E-3</v>
      </c>
      <c r="P1990">
        <f t="shared" si="156"/>
        <v>25</v>
      </c>
      <c r="Q1990" t="s">
        <v>8337</v>
      </c>
      <c r="R1990" t="s">
        <v>8349</v>
      </c>
      <c r="S1990" s="9">
        <f t="shared" si="157"/>
        <v>42206.513217592597</v>
      </c>
      <c r="T1990" s="9">
        <f t="shared" si="158"/>
        <v>42236.513217592597</v>
      </c>
      <c r="U1990">
        <f t="shared" si="159"/>
        <v>2015</v>
      </c>
    </row>
    <row r="1991" spans="1:21"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155"/>
        <v>0.01</v>
      </c>
      <c r="P1991">
        <f t="shared" si="156"/>
        <v>50</v>
      </c>
      <c r="Q1991" t="s">
        <v>8337</v>
      </c>
      <c r="R1991" t="s">
        <v>8349</v>
      </c>
      <c r="S1991" s="9">
        <f t="shared" si="157"/>
        <v>42685.430648148147</v>
      </c>
      <c r="T1991" s="9">
        <f t="shared" si="158"/>
        <v>42715.430648148147</v>
      </c>
      <c r="U1991">
        <f t="shared" si="159"/>
        <v>2016</v>
      </c>
    </row>
    <row r="1992" spans="1:21"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155"/>
        <v>0.16966666666666666</v>
      </c>
      <c r="P1992">
        <f t="shared" si="156"/>
        <v>101.8</v>
      </c>
      <c r="Q1992" t="s">
        <v>8337</v>
      </c>
      <c r="R1992" t="s">
        <v>8349</v>
      </c>
      <c r="S1992" s="9">
        <f t="shared" si="157"/>
        <v>42397.945972222224</v>
      </c>
      <c r="T1992" s="9">
        <f t="shared" si="158"/>
        <v>42412.945972222224</v>
      </c>
      <c r="U1992">
        <f t="shared" si="159"/>
        <v>2016</v>
      </c>
    </row>
    <row r="1993" spans="1:21"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155"/>
        <v>7.0000000000000007E-2</v>
      </c>
      <c r="P1993">
        <f t="shared" si="156"/>
        <v>46.666666666666664</v>
      </c>
      <c r="Q1993" t="s">
        <v>8337</v>
      </c>
      <c r="R1993" t="s">
        <v>8349</v>
      </c>
      <c r="S1993" s="9">
        <f t="shared" si="157"/>
        <v>42167.64335648148</v>
      </c>
      <c r="T1993" s="9">
        <f t="shared" si="158"/>
        <v>42188.64335648148</v>
      </c>
      <c r="U1993">
        <f t="shared" si="159"/>
        <v>2015</v>
      </c>
    </row>
    <row r="1994" spans="1:21"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155"/>
        <v>1.3333333333333333E-3</v>
      </c>
      <c r="P1994">
        <f t="shared" si="156"/>
        <v>1</v>
      </c>
      <c r="Q1994" t="s">
        <v>8337</v>
      </c>
      <c r="R1994" t="s">
        <v>8349</v>
      </c>
      <c r="S1994" s="9">
        <f t="shared" si="157"/>
        <v>42022.893414351856</v>
      </c>
      <c r="T1994" s="9">
        <f t="shared" si="158"/>
        <v>42052.893414351856</v>
      </c>
      <c r="U1994">
        <f t="shared" si="159"/>
        <v>2015</v>
      </c>
    </row>
    <row r="1995" spans="1:21"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155"/>
        <v>0</v>
      </c>
      <c r="P1995" t="e">
        <f t="shared" si="156"/>
        <v>#DIV/0!</v>
      </c>
      <c r="Q1995" t="s">
        <v>8337</v>
      </c>
      <c r="R1995" t="s">
        <v>8349</v>
      </c>
      <c r="S1995" s="9">
        <f t="shared" si="157"/>
        <v>42329.33839120371</v>
      </c>
      <c r="T1995" s="9">
        <f t="shared" si="158"/>
        <v>42359.33839120371</v>
      </c>
      <c r="U1995">
        <f t="shared" si="159"/>
        <v>2015</v>
      </c>
    </row>
    <row r="1996" spans="1:21"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155"/>
        <v>0</v>
      </c>
      <c r="P1996" t="e">
        <f t="shared" si="156"/>
        <v>#DIV/0!</v>
      </c>
      <c r="Q1996" t="s">
        <v>8337</v>
      </c>
      <c r="R1996" t="s">
        <v>8349</v>
      </c>
      <c r="S1996" s="9">
        <f t="shared" si="157"/>
        <v>42650.756273148145</v>
      </c>
      <c r="T1996" s="9">
        <f t="shared" si="158"/>
        <v>42710.797939814816</v>
      </c>
      <c r="U1996">
        <f t="shared" si="159"/>
        <v>2016</v>
      </c>
    </row>
    <row r="1997" spans="1:21"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155"/>
        <v>7.8E-2</v>
      </c>
      <c r="P1997">
        <f t="shared" si="156"/>
        <v>26</v>
      </c>
      <c r="Q1997" t="s">
        <v>8337</v>
      </c>
      <c r="R1997" t="s">
        <v>8349</v>
      </c>
      <c r="S1997" s="9">
        <f t="shared" si="157"/>
        <v>42181.652037037042</v>
      </c>
      <c r="T1997" s="9">
        <f t="shared" si="158"/>
        <v>42201.652037037042</v>
      </c>
      <c r="U1997">
        <f t="shared" si="159"/>
        <v>2015</v>
      </c>
    </row>
    <row r="1998" spans="1:21"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155"/>
        <v>0</v>
      </c>
      <c r="P1998" t="e">
        <f t="shared" si="156"/>
        <v>#DIV/0!</v>
      </c>
      <c r="Q1998" t="s">
        <v>8337</v>
      </c>
      <c r="R1998" t="s">
        <v>8349</v>
      </c>
      <c r="S1998" s="9">
        <f t="shared" si="157"/>
        <v>41800.569571759261</v>
      </c>
      <c r="T1998" s="9">
        <f t="shared" si="158"/>
        <v>41830.569571759261</v>
      </c>
      <c r="U1998">
        <f t="shared" si="159"/>
        <v>2014</v>
      </c>
    </row>
    <row r="1999" spans="1:21"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155"/>
        <v>0</v>
      </c>
      <c r="P1999" t="e">
        <f t="shared" si="156"/>
        <v>#DIV/0!</v>
      </c>
      <c r="Q1999" t="s">
        <v>8337</v>
      </c>
      <c r="R1999" t="s">
        <v>8349</v>
      </c>
      <c r="S1999" s="9">
        <f t="shared" si="157"/>
        <v>41847.680694444447</v>
      </c>
      <c r="T1999" s="9">
        <f t="shared" si="158"/>
        <v>41877.680694444447</v>
      </c>
      <c r="U1999">
        <f t="shared" si="159"/>
        <v>2014</v>
      </c>
    </row>
    <row r="2000" spans="1:21"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155"/>
        <v>0.26200000000000001</v>
      </c>
      <c r="P2000">
        <f t="shared" si="156"/>
        <v>218.33333333333334</v>
      </c>
      <c r="Q2000" t="s">
        <v>8337</v>
      </c>
      <c r="R2000" t="s">
        <v>8349</v>
      </c>
      <c r="S2000" s="9">
        <f t="shared" si="157"/>
        <v>41806.868495370371</v>
      </c>
      <c r="T2000" s="9">
        <f t="shared" si="158"/>
        <v>41851.868495370371</v>
      </c>
      <c r="U2000">
        <f t="shared" si="159"/>
        <v>2014</v>
      </c>
    </row>
    <row r="2001" spans="1:21"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155"/>
        <v>7.6129032258064515E-3</v>
      </c>
      <c r="P2001">
        <f t="shared" si="156"/>
        <v>33.714285714285715</v>
      </c>
      <c r="Q2001" t="s">
        <v>8337</v>
      </c>
      <c r="R2001" t="s">
        <v>8349</v>
      </c>
      <c r="S2001" s="9">
        <f t="shared" si="157"/>
        <v>41926.232731481483</v>
      </c>
      <c r="T2001" s="9">
        <f t="shared" si="158"/>
        <v>41956.274398148147</v>
      </c>
      <c r="U2001">
        <f t="shared" si="159"/>
        <v>2014</v>
      </c>
    </row>
    <row r="2002" spans="1:21"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155"/>
        <v>0.125</v>
      </c>
      <c r="P2002">
        <f t="shared" si="156"/>
        <v>25</v>
      </c>
      <c r="Q2002" t="s">
        <v>8337</v>
      </c>
      <c r="R2002" t="s">
        <v>8349</v>
      </c>
      <c r="S2002" s="9">
        <f t="shared" si="157"/>
        <v>42345.701539351852</v>
      </c>
      <c r="T2002" s="9">
        <f t="shared" si="158"/>
        <v>42375.701539351852</v>
      </c>
      <c r="U2002">
        <f t="shared" si="159"/>
        <v>2015</v>
      </c>
    </row>
    <row r="2003" spans="1:21"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155"/>
        <v>3.8212909090909091</v>
      </c>
      <c r="P2003">
        <f t="shared" si="156"/>
        <v>128.38790470372632</v>
      </c>
      <c r="Q2003" t="s">
        <v>8318</v>
      </c>
      <c r="R2003" t="s">
        <v>8348</v>
      </c>
      <c r="S2003" s="9">
        <f t="shared" si="157"/>
        <v>42135.959675925929</v>
      </c>
      <c r="T2003" s="9">
        <f t="shared" si="158"/>
        <v>42167.583333333328</v>
      </c>
      <c r="U2003">
        <f t="shared" si="159"/>
        <v>2015</v>
      </c>
    </row>
    <row r="2004" spans="1:21"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155"/>
        <v>2.1679422000000002</v>
      </c>
      <c r="P2004">
        <f t="shared" si="156"/>
        <v>78.834261818181815</v>
      </c>
      <c r="Q2004" t="s">
        <v>8318</v>
      </c>
      <c r="R2004" t="s">
        <v>8348</v>
      </c>
      <c r="S2004" s="9">
        <f t="shared" si="157"/>
        <v>42728.46230324074</v>
      </c>
      <c r="T2004" s="9">
        <f t="shared" si="158"/>
        <v>42758.46230324074</v>
      </c>
      <c r="U2004">
        <f t="shared" si="159"/>
        <v>2016</v>
      </c>
    </row>
    <row r="2005" spans="1:21"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155"/>
        <v>3.12</v>
      </c>
      <c r="P2005">
        <f t="shared" si="156"/>
        <v>91.764705882352942</v>
      </c>
      <c r="Q2005" t="s">
        <v>8318</v>
      </c>
      <c r="R2005" t="s">
        <v>8348</v>
      </c>
      <c r="S2005" s="9">
        <f t="shared" si="157"/>
        <v>40346.875601851854</v>
      </c>
      <c r="T2005" s="9">
        <f t="shared" si="158"/>
        <v>40361.708333333336</v>
      </c>
      <c r="U2005">
        <f t="shared" si="159"/>
        <v>2010</v>
      </c>
    </row>
    <row r="2006" spans="1:21"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155"/>
        <v>2.3442048</v>
      </c>
      <c r="P2006">
        <f t="shared" si="156"/>
        <v>331.10237288135596</v>
      </c>
      <c r="Q2006" t="s">
        <v>8318</v>
      </c>
      <c r="R2006" t="s">
        <v>8348</v>
      </c>
      <c r="S2006" s="9">
        <f t="shared" si="157"/>
        <v>41800.354895833334</v>
      </c>
      <c r="T2006" s="9">
        <f t="shared" si="158"/>
        <v>41830.354895833334</v>
      </c>
      <c r="U2006">
        <f t="shared" si="159"/>
        <v>2014</v>
      </c>
    </row>
    <row r="2007" spans="1:21"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155"/>
        <v>1.236801</v>
      </c>
      <c r="P2007">
        <f t="shared" si="156"/>
        <v>194.26193717277485</v>
      </c>
      <c r="Q2007" t="s">
        <v>8318</v>
      </c>
      <c r="R2007" t="s">
        <v>8348</v>
      </c>
      <c r="S2007" s="9">
        <f t="shared" si="157"/>
        <v>41535.562708333331</v>
      </c>
      <c r="T2007" s="9">
        <f t="shared" si="158"/>
        <v>41562.915972222225</v>
      </c>
      <c r="U2007">
        <f t="shared" si="159"/>
        <v>2013</v>
      </c>
    </row>
    <row r="2008" spans="1:21"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155"/>
        <v>2.4784000000000002</v>
      </c>
      <c r="P2008">
        <f t="shared" si="156"/>
        <v>408.97689768976898</v>
      </c>
      <c r="Q2008" t="s">
        <v>8318</v>
      </c>
      <c r="R2008" t="s">
        <v>8348</v>
      </c>
      <c r="S2008" s="9">
        <f t="shared" si="157"/>
        <v>41941.250520833331</v>
      </c>
      <c r="T2008" s="9">
        <f t="shared" si="158"/>
        <v>41976.292187500003</v>
      </c>
      <c r="U2008">
        <f t="shared" si="159"/>
        <v>2014</v>
      </c>
    </row>
    <row r="2009" spans="1:21"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155"/>
        <v>1.157092</v>
      </c>
      <c r="P2009">
        <f t="shared" si="156"/>
        <v>84.459270072992695</v>
      </c>
      <c r="Q2009" t="s">
        <v>8318</v>
      </c>
      <c r="R2009" t="s">
        <v>8348</v>
      </c>
      <c r="S2009" s="9">
        <f t="shared" si="157"/>
        <v>40347.587800925925</v>
      </c>
      <c r="T2009" s="9">
        <f t="shared" si="158"/>
        <v>40413.916666666664</v>
      </c>
      <c r="U2009">
        <f t="shared" si="159"/>
        <v>2010</v>
      </c>
    </row>
    <row r="2010" spans="1:21"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155"/>
        <v>1.1707484768810599</v>
      </c>
      <c r="P2010">
        <f t="shared" si="156"/>
        <v>44.853658536585364</v>
      </c>
      <c r="Q2010" t="s">
        <v>8318</v>
      </c>
      <c r="R2010" t="s">
        <v>8348</v>
      </c>
      <c r="S2010" s="9">
        <f t="shared" si="157"/>
        <v>40761.354421296295</v>
      </c>
      <c r="T2010" s="9">
        <f t="shared" si="158"/>
        <v>40805.354421296295</v>
      </c>
      <c r="U2010">
        <f t="shared" si="159"/>
        <v>2011</v>
      </c>
    </row>
    <row r="2011" spans="1:21"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155"/>
        <v>3.05158</v>
      </c>
      <c r="P2011">
        <f t="shared" si="156"/>
        <v>383.3643216080402</v>
      </c>
      <c r="Q2011" t="s">
        <v>8318</v>
      </c>
      <c r="R2011" t="s">
        <v>8348</v>
      </c>
      <c r="S2011" s="9">
        <f t="shared" si="157"/>
        <v>42661.073414351849</v>
      </c>
      <c r="T2011" s="9">
        <f t="shared" si="158"/>
        <v>42697.115081018521</v>
      </c>
      <c r="U2011">
        <f t="shared" si="159"/>
        <v>2016</v>
      </c>
    </row>
    <row r="2012" spans="1:21"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155"/>
        <v>3.2005299999999997</v>
      </c>
      <c r="P2012">
        <f t="shared" si="156"/>
        <v>55.276856649395505</v>
      </c>
      <c r="Q2012" t="s">
        <v>8318</v>
      </c>
      <c r="R2012" t="s">
        <v>8348</v>
      </c>
      <c r="S2012" s="9">
        <f t="shared" si="157"/>
        <v>42570.746423611112</v>
      </c>
      <c r="T2012" s="9">
        <f t="shared" si="158"/>
        <v>42600.746423611112</v>
      </c>
      <c r="U2012">
        <f t="shared" si="159"/>
        <v>2016</v>
      </c>
    </row>
    <row r="2013" spans="1:21"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155"/>
        <v>8.1956399999999991</v>
      </c>
      <c r="P2013">
        <f t="shared" si="156"/>
        <v>422.02059732234807</v>
      </c>
      <c r="Q2013" t="s">
        <v>8318</v>
      </c>
      <c r="R2013" t="s">
        <v>8348</v>
      </c>
      <c r="S2013" s="9">
        <f t="shared" si="157"/>
        <v>42347.108483796299</v>
      </c>
      <c r="T2013" s="9">
        <f t="shared" si="158"/>
        <v>42380.708333333328</v>
      </c>
      <c r="U2013">
        <f t="shared" si="159"/>
        <v>2015</v>
      </c>
    </row>
    <row r="2014" spans="1:21"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155"/>
        <v>2.3490000000000002</v>
      </c>
      <c r="P2014">
        <f t="shared" si="156"/>
        <v>64.180327868852459</v>
      </c>
      <c r="Q2014" t="s">
        <v>8318</v>
      </c>
      <c r="R2014" t="s">
        <v>8348</v>
      </c>
      <c r="S2014" s="9">
        <f t="shared" si="157"/>
        <v>42010.572233796294</v>
      </c>
      <c r="T2014" s="9">
        <f t="shared" si="158"/>
        <v>42040.572233796294</v>
      </c>
      <c r="U2014">
        <f t="shared" si="159"/>
        <v>2015</v>
      </c>
    </row>
    <row r="2015" spans="1:21"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155"/>
        <v>4.9491375</v>
      </c>
      <c r="P2015">
        <f t="shared" si="156"/>
        <v>173.57781674704077</v>
      </c>
      <c r="Q2015" t="s">
        <v>8318</v>
      </c>
      <c r="R2015" t="s">
        <v>8348</v>
      </c>
      <c r="S2015" s="9">
        <f t="shared" si="157"/>
        <v>42499.710810185185</v>
      </c>
      <c r="T2015" s="9">
        <f t="shared" si="158"/>
        <v>42559.710810185185</v>
      </c>
      <c r="U2015">
        <f t="shared" si="159"/>
        <v>2016</v>
      </c>
    </row>
    <row r="2016" spans="1:21"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155"/>
        <v>78.137822333333332</v>
      </c>
      <c r="P2016">
        <f t="shared" si="156"/>
        <v>88.601680840609291</v>
      </c>
      <c r="Q2016" t="s">
        <v>8318</v>
      </c>
      <c r="R2016" t="s">
        <v>8348</v>
      </c>
      <c r="S2016" s="9">
        <f t="shared" si="157"/>
        <v>41323.964571759258</v>
      </c>
      <c r="T2016" s="9">
        <f t="shared" si="158"/>
        <v>41357.922905092593</v>
      </c>
      <c r="U2016">
        <f t="shared" si="159"/>
        <v>2013</v>
      </c>
    </row>
    <row r="2017" spans="1:21"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155"/>
        <v>1.1300013888888889</v>
      </c>
      <c r="P2017">
        <f t="shared" si="156"/>
        <v>50.222283950617282</v>
      </c>
      <c r="Q2017" t="s">
        <v>8318</v>
      </c>
      <c r="R2017" t="s">
        <v>8348</v>
      </c>
      <c r="S2017" s="9">
        <f t="shared" si="157"/>
        <v>40765.626886574071</v>
      </c>
      <c r="T2017" s="9">
        <f t="shared" si="158"/>
        <v>40795.626886574071</v>
      </c>
      <c r="U2017">
        <f t="shared" si="159"/>
        <v>2011</v>
      </c>
    </row>
    <row r="2018" spans="1:21"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155"/>
        <v>9.2154220000000002</v>
      </c>
      <c r="P2018">
        <f t="shared" si="156"/>
        <v>192.38876826722338</v>
      </c>
      <c r="Q2018" t="s">
        <v>8318</v>
      </c>
      <c r="R2018" t="s">
        <v>8348</v>
      </c>
      <c r="S2018" s="9">
        <f t="shared" si="157"/>
        <v>41312.63077546296</v>
      </c>
      <c r="T2018" s="9">
        <f t="shared" si="158"/>
        <v>41342.63077546296</v>
      </c>
      <c r="U2018">
        <f t="shared" si="159"/>
        <v>2013</v>
      </c>
    </row>
    <row r="2019" spans="1:21"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155"/>
        <v>1.2510239999999999</v>
      </c>
      <c r="P2019">
        <f t="shared" si="156"/>
        <v>73.416901408450698</v>
      </c>
      <c r="Q2019" t="s">
        <v>8318</v>
      </c>
      <c r="R2019" t="s">
        <v>8348</v>
      </c>
      <c r="S2019" s="9">
        <f t="shared" si="157"/>
        <v>40960.807349537034</v>
      </c>
      <c r="T2019" s="9">
        <f t="shared" si="158"/>
        <v>40991.916666666664</v>
      </c>
      <c r="U2019">
        <f t="shared" si="159"/>
        <v>2012</v>
      </c>
    </row>
    <row r="2020" spans="1:21"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155"/>
        <v>1.0224343076923077</v>
      </c>
      <c r="P2020">
        <f t="shared" si="156"/>
        <v>147.68495555555555</v>
      </c>
      <c r="Q2020" t="s">
        <v>8318</v>
      </c>
      <c r="R2020" t="s">
        <v>8348</v>
      </c>
      <c r="S2020" s="9">
        <f t="shared" si="157"/>
        <v>42199.115844907406</v>
      </c>
      <c r="T2020" s="9">
        <f t="shared" si="158"/>
        <v>42229.115844907406</v>
      </c>
      <c r="U2020">
        <f t="shared" si="159"/>
        <v>2015</v>
      </c>
    </row>
    <row r="2021" spans="1:21"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155"/>
        <v>4.8490975000000001</v>
      </c>
      <c r="P2021">
        <f t="shared" si="156"/>
        <v>108.96848314606741</v>
      </c>
      <c r="Q2021" t="s">
        <v>8318</v>
      </c>
      <c r="R2021" t="s">
        <v>8348</v>
      </c>
      <c r="S2021" s="9">
        <f t="shared" si="157"/>
        <v>42605.45857638889</v>
      </c>
      <c r="T2021" s="9">
        <f t="shared" si="158"/>
        <v>42635.45857638889</v>
      </c>
      <c r="U2021">
        <f t="shared" si="159"/>
        <v>2016</v>
      </c>
    </row>
    <row r="2022" spans="1:21"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155"/>
        <v>1.9233333333333333</v>
      </c>
      <c r="P2022">
        <f t="shared" si="156"/>
        <v>23.647540983606557</v>
      </c>
      <c r="Q2022" t="s">
        <v>8318</v>
      </c>
      <c r="R2022" t="s">
        <v>8348</v>
      </c>
      <c r="S2022" s="9">
        <f t="shared" si="157"/>
        <v>41736.847499999996</v>
      </c>
      <c r="T2022" s="9">
        <f t="shared" si="158"/>
        <v>41773.711111111108</v>
      </c>
      <c r="U2022">
        <f t="shared" si="159"/>
        <v>2014</v>
      </c>
    </row>
    <row r="2023" spans="1:21"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155"/>
        <v>2.8109999999999999</v>
      </c>
      <c r="P2023">
        <f t="shared" si="156"/>
        <v>147.94736842105263</v>
      </c>
      <c r="Q2023" t="s">
        <v>8318</v>
      </c>
      <c r="R2023" t="s">
        <v>8348</v>
      </c>
      <c r="S2023" s="9">
        <f t="shared" si="157"/>
        <v>41860.820567129631</v>
      </c>
      <c r="T2023" s="9">
        <f t="shared" si="158"/>
        <v>41905.820567129631</v>
      </c>
      <c r="U2023">
        <f t="shared" si="159"/>
        <v>2014</v>
      </c>
    </row>
    <row r="2024" spans="1:21"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155"/>
        <v>1.2513700000000001</v>
      </c>
      <c r="P2024">
        <f t="shared" si="156"/>
        <v>385.03692307692307</v>
      </c>
      <c r="Q2024" t="s">
        <v>8318</v>
      </c>
      <c r="R2024" t="s">
        <v>8348</v>
      </c>
      <c r="S2024" s="9">
        <f t="shared" si="157"/>
        <v>42502.319120370375</v>
      </c>
      <c r="T2024" s="9">
        <f t="shared" si="158"/>
        <v>42532.319120370375</v>
      </c>
      <c r="U2024">
        <f t="shared" si="159"/>
        <v>2016</v>
      </c>
    </row>
    <row r="2025" spans="1:21"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155"/>
        <v>1.61459</v>
      </c>
      <c r="P2025">
        <f t="shared" si="156"/>
        <v>457.39093484419266</v>
      </c>
      <c r="Q2025" t="s">
        <v>8318</v>
      </c>
      <c r="R2025" t="s">
        <v>8348</v>
      </c>
      <c r="S2025" s="9">
        <f t="shared" si="157"/>
        <v>42136.170752314814</v>
      </c>
      <c r="T2025" s="9">
        <f t="shared" si="158"/>
        <v>42166.170752314814</v>
      </c>
      <c r="U2025">
        <f t="shared" si="159"/>
        <v>2015</v>
      </c>
    </row>
    <row r="2026" spans="1:21"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155"/>
        <v>5.8535000000000004</v>
      </c>
      <c r="P2026">
        <f t="shared" si="156"/>
        <v>222.99047619047619</v>
      </c>
      <c r="Q2026" t="s">
        <v>8318</v>
      </c>
      <c r="R2026" t="s">
        <v>8348</v>
      </c>
      <c r="S2026" s="9">
        <f t="shared" si="157"/>
        <v>41099.716944444444</v>
      </c>
      <c r="T2026" s="9">
        <f t="shared" si="158"/>
        <v>41133.875</v>
      </c>
      <c r="U2026">
        <f t="shared" si="159"/>
        <v>2012</v>
      </c>
    </row>
    <row r="2027" spans="1:21"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155"/>
        <v>2.0114999999999998</v>
      </c>
      <c r="P2027">
        <f t="shared" si="156"/>
        <v>220.74074074074073</v>
      </c>
      <c r="Q2027" t="s">
        <v>8318</v>
      </c>
      <c r="R2027" t="s">
        <v>8348</v>
      </c>
      <c r="S2027" s="9">
        <f t="shared" si="157"/>
        <v>42135.934560185182</v>
      </c>
      <c r="T2027" s="9">
        <f t="shared" si="158"/>
        <v>42165.934560185182</v>
      </c>
      <c r="U2027">
        <f t="shared" si="159"/>
        <v>2015</v>
      </c>
    </row>
    <row r="2028" spans="1:21"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155"/>
        <v>1.3348307999999998</v>
      </c>
      <c r="P2028">
        <f t="shared" si="156"/>
        <v>73.503898678414089</v>
      </c>
      <c r="Q2028" t="s">
        <v>8318</v>
      </c>
      <c r="R2028" t="s">
        <v>8348</v>
      </c>
      <c r="S2028" s="9">
        <f t="shared" si="157"/>
        <v>41704.485937500001</v>
      </c>
      <c r="T2028" s="9">
        <f t="shared" si="158"/>
        <v>41749.915972222225</v>
      </c>
      <c r="U2028">
        <f t="shared" si="159"/>
        <v>2014</v>
      </c>
    </row>
    <row r="2029" spans="1:21"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155"/>
        <v>1.2024900000000001</v>
      </c>
      <c r="P2029">
        <f t="shared" si="156"/>
        <v>223.09647495361781</v>
      </c>
      <c r="Q2029" t="s">
        <v>8318</v>
      </c>
      <c r="R2029" t="s">
        <v>8348</v>
      </c>
      <c r="S2029" s="9">
        <f t="shared" si="157"/>
        <v>42048.563877314817</v>
      </c>
      <c r="T2029" s="9">
        <f t="shared" si="158"/>
        <v>42093.522210648152</v>
      </c>
      <c r="U2029">
        <f t="shared" si="159"/>
        <v>2015</v>
      </c>
    </row>
    <row r="2030" spans="1:21"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155"/>
        <v>1.2616666666666667</v>
      </c>
      <c r="P2030">
        <f t="shared" si="156"/>
        <v>47.911392405063289</v>
      </c>
      <c r="Q2030" t="s">
        <v>8318</v>
      </c>
      <c r="R2030" t="s">
        <v>8348</v>
      </c>
      <c r="S2030" s="9">
        <f t="shared" si="157"/>
        <v>40215.669050925928</v>
      </c>
      <c r="T2030" s="9">
        <f t="shared" si="158"/>
        <v>40252.663194444445</v>
      </c>
      <c r="U2030">
        <f t="shared" si="159"/>
        <v>2010</v>
      </c>
    </row>
    <row r="2031" spans="1:21"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155"/>
        <v>3.6120000000000001</v>
      </c>
      <c r="P2031">
        <f t="shared" si="156"/>
        <v>96.063829787234042</v>
      </c>
      <c r="Q2031" t="s">
        <v>8318</v>
      </c>
      <c r="R2031" t="s">
        <v>8348</v>
      </c>
      <c r="S2031" s="9">
        <f t="shared" si="157"/>
        <v>41847.771770833337</v>
      </c>
      <c r="T2031" s="9">
        <f t="shared" si="158"/>
        <v>41877.771770833337</v>
      </c>
      <c r="U2031">
        <f t="shared" si="159"/>
        <v>2014</v>
      </c>
    </row>
    <row r="2032" spans="1:21"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155"/>
        <v>2.26239013671875</v>
      </c>
      <c r="P2032">
        <f t="shared" si="156"/>
        <v>118.6144</v>
      </c>
      <c r="Q2032" t="s">
        <v>8318</v>
      </c>
      <c r="R2032" t="s">
        <v>8348</v>
      </c>
      <c r="S2032" s="9">
        <f t="shared" si="157"/>
        <v>41212.746481481481</v>
      </c>
      <c r="T2032" s="9">
        <f t="shared" si="158"/>
        <v>41242.746481481481</v>
      </c>
      <c r="U2032">
        <f t="shared" si="159"/>
        <v>2012</v>
      </c>
    </row>
    <row r="2033" spans="1:21"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155"/>
        <v>1.2035</v>
      </c>
      <c r="P2033">
        <f t="shared" si="156"/>
        <v>118.45472440944881</v>
      </c>
      <c r="Q2033" t="s">
        <v>8318</v>
      </c>
      <c r="R2033" t="s">
        <v>8348</v>
      </c>
      <c r="S2033" s="9">
        <f t="shared" si="157"/>
        <v>41975.079317129625</v>
      </c>
      <c r="T2033" s="9">
        <f t="shared" si="158"/>
        <v>42012.791666666672</v>
      </c>
      <c r="U2033">
        <f t="shared" si="159"/>
        <v>2014</v>
      </c>
    </row>
    <row r="2034" spans="1:21"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155"/>
        <v>3.0418799999999999</v>
      </c>
      <c r="P2034">
        <f t="shared" si="156"/>
        <v>143.21468926553672</v>
      </c>
      <c r="Q2034" t="s">
        <v>8318</v>
      </c>
      <c r="R2034" t="s">
        <v>8348</v>
      </c>
      <c r="S2034" s="9">
        <f t="shared" si="157"/>
        <v>42689.315671296295</v>
      </c>
      <c r="T2034" s="9">
        <f t="shared" si="158"/>
        <v>42718.958333333328</v>
      </c>
      <c r="U2034">
        <f t="shared" si="159"/>
        <v>2016</v>
      </c>
    </row>
    <row r="2035" spans="1:21"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155"/>
        <v>1.7867599999999999</v>
      </c>
      <c r="P2035">
        <f t="shared" si="156"/>
        <v>282.71518987341773</v>
      </c>
      <c r="Q2035" t="s">
        <v>8318</v>
      </c>
      <c r="R2035" t="s">
        <v>8348</v>
      </c>
      <c r="S2035" s="9">
        <f t="shared" si="157"/>
        <v>41724.832384259258</v>
      </c>
      <c r="T2035" s="9">
        <f t="shared" si="158"/>
        <v>41754.832384259258</v>
      </c>
      <c r="U2035">
        <f t="shared" si="159"/>
        <v>2014</v>
      </c>
    </row>
    <row r="2036" spans="1:21"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155"/>
        <v>3.868199871794872</v>
      </c>
      <c r="P2036">
        <f t="shared" si="156"/>
        <v>593.93620078740162</v>
      </c>
      <c r="Q2036" t="s">
        <v>8318</v>
      </c>
      <c r="R2036" t="s">
        <v>8348</v>
      </c>
      <c r="S2036" s="9">
        <f t="shared" si="157"/>
        <v>42075.880011574074</v>
      </c>
      <c r="T2036" s="9">
        <f t="shared" si="158"/>
        <v>42131.040277777778</v>
      </c>
      <c r="U2036">
        <f t="shared" si="159"/>
        <v>2015</v>
      </c>
    </row>
    <row r="2037" spans="1:21"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155"/>
        <v>2.1103642500000004</v>
      </c>
      <c r="P2037">
        <f t="shared" si="156"/>
        <v>262.15704968944101</v>
      </c>
      <c r="Q2037" t="s">
        <v>8318</v>
      </c>
      <c r="R2037" t="s">
        <v>8348</v>
      </c>
      <c r="S2037" s="9">
        <f t="shared" si="157"/>
        <v>42311.375081018516</v>
      </c>
      <c r="T2037" s="9">
        <f t="shared" si="158"/>
        <v>42356.791666666672</v>
      </c>
      <c r="U2037">
        <f t="shared" si="159"/>
        <v>2015</v>
      </c>
    </row>
    <row r="2038" spans="1:21"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155"/>
        <v>1.3166833333333334</v>
      </c>
      <c r="P2038">
        <f t="shared" si="156"/>
        <v>46.580778301886795</v>
      </c>
      <c r="Q2038" t="s">
        <v>8318</v>
      </c>
      <c r="R2038" t="s">
        <v>8348</v>
      </c>
      <c r="S2038" s="9">
        <f t="shared" si="157"/>
        <v>41738.614803240744</v>
      </c>
      <c r="T2038" s="9">
        <f t="shared" si="158"/>
        <v>41768.614803240744</v>
      </c>
      <c r="U2038">
        <f t="shared" si="159"/>
        <v>2014</v>
      </c>
    </row>
    <row r="2039" spans="1:21"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155"/>
        <v>3.0047639999999998</v>
      </c>
      <c r="P2039">
        <f t="shared" si="156"/>
        <v>70.041118881118877</v>
      </c>
      <c r="Q2039" t="s">
        <v>8318</v>
      </c>
      <c r="R2039" t="s">
        <v>8348</v>
      </c>
      <c r="S2039" s="9">
        <f t="shared" si="157"/>
        <v>41577.960104166668</v>
      </c>
      <c r="T2039" s="9">
        <f t="shared" si="158"/>
        <v>41638.001770833333</v>
      </c>
      <c r="U2039">
        <f t="shared" si="159"/>
        <v>2013</v>
      </c>
    </row>
    <row r="2040" spans="1:21"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155"/>
        <v>4.2051249999999998</v>
      </c>
      <c r="P2040">
        <f t="shared" si="156"/>
        <v>164.90686274509804</v>
      </c>
      <c r="Q2040" t="s">
        <v>8318</v>
      </c>
      <c r="R2040" t="s">
        <v>8348</v>
      </c>
      <c r="S2040" s="9">
        <f t="shared" si="157"/>
        <v>41424.02107638889</v>
      </c>
      <c r="T2040" s="9">
        <f t="shared" si="158"/>
        <v>41456.5</v>
      </c>
      <c r="U2040">
        <f t="shared" si="159"/>
        <v>2013</v>
      </c>
    </row>
    <row r="2041" spans="1:21"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155"/>
        <v>1.362168</v>
      </c>
      <c r="P2041">
        <f t="shared" si="156"/>
        <v>449.26385224274406</v>
      </c>
      <c r="Q2041" t="s">
        <v>8318</v>
      </c>
      <c r="R2041" t="s">
        <v>8348</v>
      </c>
      <c r="S2041" s="9">
        <f t="shared" si="157"/>
        <v>42675.188946759255</v>
      </c>
      <c r="T2041" s="9">
        <f t="shared" si="158"/>
        <v>42704.957638888889</v>
      </c>
      <c r="U2041">
        <f t="shared" si="159"/>
        <v>2016</v>
      </c>
    </row>
    <row r="2042" spans="1:21"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155"/>
        <v>2.4817133333333334</v>
      </c>
      <c r="P2042">
        <f t="shared" si="156"/>
        <v>27.472841328413285</v>
      </c>
      <c r="Q2042" t="s">
        <v>8318</v>
      </c>
      <c r="R2042" t="s">
        <v>8348</v>
      </c>
      <c r="S2042" s="9">
        <f t="shared" si="157"/>
        <v>41578.677118055559</v>
      </c>
      <c r="T2042" s="9">
        <f t="shared" si="158"/>
        <v>41593.718784722223</v>
      </c>
      <c r="U2042">
        <f t="shared" si="159"/>
        <v>2013</v>
      </c>
    </row>
    <row r="2043" spans="1:21"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155"/>
        <v>1.8186315789473684</v>
      </c>
      <c r="P2043">
        <f t="shared" si="156"/>
        <v>143.97499999999999</v>
      </c>
      <c r="Q2043" t="s">
        <v>8318</v>
      </c>
      <c r="R2043" t="s">
        <v>8348</v>
      </c>
      <c r="S2043" s="9">
        <f t="shared" si="157"/>
        <v>42654.275775462964</v>
      </c>
      <c r="T2043" s="9">
        <f t="shared" si="158"/>
        <v>42684.317442129628</v>
      </c>
      <c r="U2043">
        <f t="shared" si="159"/>
        <v>2016</v>
      </c>
    </row>
    <row r="2044" spans="1:21"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155"/>
        <v>1.2353000000000001</v>
      </c>
      <c r="P2044">
        <f t="shared" si="156"/>
        <v>88.23571428571428</v>
      </c>
      <c r="Q2044" t="s">
        <v>8318</v>
      </c>
      <c r="R2044" t="s">
        <v>8348</v>
      </c>
      <c r="S2044" s="9">
        <f t="shared" si="157"/>
        <v>42331.458032407405</v>
      </c>
      <c r="T2044" s="9">
        <f t="shared" si="158"/>
        <v>42391.458032407405</v>
      </c>
      <c r="U2044">
        <f t="shared" si="159"/>
        <v>2015</v>
      </c>
    </row>
    <row r="2045" spans="1:21"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155"/>
        <v>5.0620938628158845</v>
      </c>
      <c r="P2045">
        <f t="shared" si="156"/>
        <v>36.326424870466319</v>
      </c>
      <c r="Q2045" t="s">
        <v>8318</v>
      </c>
      <c r="R2045" t="s">
        <v>8348</v>
      </c>
      <c r="S2045" s="9">
        <f t="shared" si="157"/>
        <v>42660.926817129628</v>
      </c>
      <c r="T2045" s="9">
        <f t="shared" si="158"/>
        <v>42714.957638888889</v>
      </c>
      <c r="U2045">
        <f t="shared" si="159"/>
        <v>2016</v>
      </c>
    </row>
    <row r="2046" spans="1:21"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155"/>
        <v>1.0821333333333334</v>
      </c>
      <c r="P2046">
        <f t="shared" si="156"/>
        <v>90.177777777777777</v>
      </c>
      <c r="Q2046" t="s">
        <v>8318</v>
      </c>
      <c r="R2046" t="s">
        <v>8348</v>
      </c>
      <c r="S2046" s="9">
        <f t="shared" si="157"/>
        <v>42138.434189814812</v>
      </c>
      <c r="T2046" s="9">
        <f t="shared" si="158"/>
        <v>42168.434189814812</v>
      </c>
      <c r="U2046">
        <f t="shared" si="159"/>
        <v>2015</v>
      </c>
    </row>
    <row r="2047" spans="1:21"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155"/>
        <v>8.1918387755102042</v>
      </c>
      <c r="P2047">
        <f t="shared" si="156"/>
        <v>152.62361216730039</v>
      </c>
      <c r="Q2047" t="s">
        <v>8318</v>
      </c>
      <c r="R2047" t="s">
        <v>8348</v>
      </c>
      <c r="S2047" s="9">
        <f t="shared" si="157"/>
        <v>41068.838506944441</v>
      </c>
      <c r="T2047" s="9">
        <f t="shared" si="158"/>
        <v>41098.838506944441</v>
      </c>
      <c r="U2047">
        <f t="shared" si="159"/>
        <v>2012</v>
      </c>
    </row>
    <row r="2048" spans="1:21"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155"/>
        <v>1.2110000000000001</v>
      </c>
      <c r="P2048">
        <f t="shared" si="156"/>
        <v>55.806451612903224</v>
      </c>
      <c r="Q2048" t="s">
        <v>8318</v>
      </c>
      <c r="R2048" t="s">
        <v>8348</v>
      </c>
      <c r="S2048" s="9">
        <f t="shared" si="157"/>
        <v>41386.921805555554</v>
      </c>
      <c r="T2048" s="9">
        <f t="shared" si="158"/>
        <v>41416.921805555554</v>
      </c>
      <c r="U2048">
        <f t="shared" si="159"/>
        <v>2013</v>
      </c>
    </row>
    <row r="2049" spans="1:21"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155"/>
        <v>1.0299897959183673</v>
      </c>
      <c r="P2049">
        <f t="shared" si="156"/>
        <v>227.85327313769753</v>
      </c>
      <c r="Q2049" t="s">
        <v>8318</v>
      </c>
      <c r="R2049" t="s">
        <v>8348</v>
      </c>
      <c r="S2049" s="9">
        <f t="shared" si="157"/>
        <v>42081.653587962966</v>
      </c>
      <c r="T2049" s="9">
        <f t="shared" si="158"/>
        <v>42110.75</v>
      </c>
      <c r="U2049">
        <f t="shared" si="159"/>
        <v>2015</v>
      </c>
    </row>
    <row r="2050" spans="1:21"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si="155"/>
        <v>1.4833229411764706</v>
      </c>
      <c r="P2050">
        <f t="shared" si="156"/>
        <v>91.82989803350327</v>
      </c>
      <c r="Q2050" t="s">
        <v>8318</v>
      </c>
      <c r="R2050" t="s">
        <v>8348</v>
      </c>
      <c r="S2050" s="9">
        <f t="shared" si="157"/>
        <v>41387.401516203703</v>
      </c>
      <c r="T2050" s="9">
        <f t="shared" si="158"/>
        <v>41417.401516203703</v>
      </c>
      <c r="U2050">
        <f t="shared" si="159"/>
        <v>2013</v>
      </c>
    </row>
    <row r="2051" spans="1:2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ref="O2051:O2114" si="160">E2051/D2051</f>
        <v>1.2019070000000001</v>
      </c>
      <c r="P2051">
        <f t="shared" ref="P2051:P2114" si="161">E2051/L2051</f>
        <v>80.991037735849048</v>
      </c>
      <c r="Q2051" t="s">
        <v>8318</v>
      </c>
      <c r="R2051" t="s">
        <v>8348</v>
      </c>
      <c r="S2051" s="9">
        <f t="shared" ref="S2051:S2114" si="162">((J2051/60)/60)/24+DATE(1970,1,1)+(-6/24)</f>
        <v>41575.277349537035</v>
      </c>
      <c r="T2051" s="9">
        <f t="shared" ref="T2051:T2114" si="163">((I2051/60)/60)/24+DATE(1970,1,1)+(-6/24)</f>
        <v>41610.707638888889</v>
      </c>
      <c r="U2051">
        <f t="shared" ref="U2051:U2114" si="164">YEAR(S2051)</f>
        <v>2013</v>
      </c>
    </row>
    <row r="2052" spans="1:21"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160"/>
        <v>4.7327000000000004</v>
      </c>
      <c r="P2052">
        <f t="shared" si="161"/>
        <v>278.39411764705881</v>
      </c>
      <c r="Q2052" t="s">
        <v>8318</v>
      </c>
      <c r="R2052" t="s">
        <v>8348</v>
      </c>
      <c r="S2052" s="9">
        <f t="shared" si="162"/>
        <v>42114.821504629625</v>
      </c>
      <c r="T2052" s="9">
        <f t="shared" si="163"/>
        <v>42154.821504629625</v>
      </c>
      <c r="U2052">
        <f t="shared" si="164"/>
        <v>2015</v>
      </c>
    </row>
    <row r="2053" spans="1:21"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160"/>
        <v>1.303625</v>
      </c>
      <c r="P2053">
        <f t="shared" si="161"/>
        <v>43.095041322314053</v>
      </c>
      <c r="Q2053" t="s">
        <v>8318</v>
      </c>
      <c r="R2053" t="s">
        <v>8348</v>
      </c>
      <c r="S2053" s="9">
        <f t="shared" si="162"/>
        <v>41603.772418981483</v>
      </c>
      <c r="T2053" s="9">
        <f t="shared" si="163"/>
        <v>41633.772418981483</v>
      </c>
      <c r="U2053">
        <f t="shared" si="164"/>
        <v>2013</v>
      </c>
    </row>
    <row r="2054" spans="1:21"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160"/>
        <v>3.5304799999999998</v>
      </c>
      <c r="P2054">
        <f t="shared" si="161"/>
        <v>326.29205175600737</v>
      </c>
      <c r="Q2054" t="s">
        <v>8318</v>
      </c>
      <c r="R2054" t="s">
        <v>8348</v>
      </c>
      <c r="S2054" s="9">
        <f t="shared" si="162"/>
        <v>42374.83394675926</v>
      </c>
      <c r="T2054" s="9">
        <f t="shared" si="163"/>
        <v>42419.83394675926</v>
      </c>
      <c r="U2054">
        <f t="shared" si="164"/>
        <v>2016</v>
      </c>
    </row>
    <row r="2055" spans="1:21"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160"/>
        <v>1.0102</v>
      </c>
      <c r="P2055">
        <f t="shared" si="161"/>
        <v>41.743801652892564</v>
      </c>
      <c r="Q2055" t="s">
        <v>8318</v>
      </c>
      <c r="R2055" t="s">
        <v>8348</v>
      </c>
      <c r="S2055" s="9">
        <f t="shared" si="162"/>
        <v>42303.367488425924</v>
      </c>
      <c r="T2055" s="9">
        <f t="shared" si="163"/>
        <v>42333.409155092595</v>
      </c>
      <c r="U2055">
        <f t="shared" si="164"/>
        <v>2015</v>
      </c>
    </row>
    <row r="2056" spans="1:21"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160"/>
        <v>1.1359142857142857</v>
      </c>
      <c r="P2056">
        <f t="shared" si="161"/>
        <v>64.020933977455712</v>
      </c>
      <c r="Q2056" t="s">
        <v>8318</v>
      </c>
      <c r="R2056" t="s">
        <v>8348</v>
      </c>
      <c r="S2056" s="9">
        <f t="shared" si="162"/>
        <v>41731.270949074074</v>
      </c>
      <c r="T2056" s="9">
        <f t="shared" si="163"/>
        <v>41761.270949074074</v>
      </c>
      <c r="U2056">
        <f t="shared" si="164"/>
        <v>2014</v>
      </c>
    </row>
    <row r="2057" spans="1:21"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160"/>
        <v>1.6741666666666666</v>
      </c>
      <c r="P2057">
        <f t="shared" si="161"/>
        <v>99.455445544554451</v>
      </c>
      <c r="Q2057" t="s">
        <v>8318</v>
      </c>
      <c r="R2057" t="s">
        <v>8348</v>
      </c>
      <c r="S2057" s="9">
        <f t="shared" si="162"/>
        <v>41946.424108796295</v>
      </c>
      <c r="T2057" s="9">
        <f t="shared" si="163"/>
        <v>41975.916666666672</v>
      </c>
      <c r="U2057">
        <f t="shared" si="164"/>
        <v>2014</v>
      </c>
    </row>
    <row r="2058" spans="1:21"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160"/>
        <v>1.5345200000000001</v>
      </c>
      <c r="P2058">
        <f t="shared" si="161"/>
        <v>138.49458483754512</v>
      </c>
      <c r="Q2058" t="s">
        <v>8318</v>
      </c>
      <c r="R2058" t="s">
        <v>8348</v>
      </c>
      <c r="S2058" s="9">
        <f t="shared" si="162"/>
        <v>41351.51090277778</v>
      </c>
      <c r="T2058" s="9">
        <f t="shared" si="163"/>
        <v>41381.51090277778</v>
      </c>
      <c r="U2058">
        <f t="shared" si="164"/>
        <v>2013</v>
      </c>
    </row>
    <row r="2059" spans="1:21"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160"/>
        <v>2.022322</v>
      </c>
      <c r="P2059">
        <f t="shared" si="161"/>
        <v>45.547792792792798</v>
      </c>
      <c r="Q2059" t="s">
        <v>8318</v>
      </c>
      <c r="R2059" t="s">
        <v>8348</v>
      </c>
      <c r="S2059" s="9">
        <f t="shared" si="162"/>
        <v>42396.244583333333</v>
      </c>
      <c r="T2059" s="9">
        <f t="shared" si="163"/>
        <v>42426.244583333333</v>
      </c>
      <c r="U2059">
        <f t="shared" si="164"/>
        <v>2016</v>
      </c>
    </row>
    <row r="2060" spans="1:21"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160"/>
        <v>1.6828125</v>
      </c>
      <c r="P2060">
        <f t="shared" si="161"/>
        <v>10.507317073170732</v>
      </c>
      <c r="Q2060" t="s">
        <v>8318</v>
      </c>
      <c r="R2060" t="s">
        <v>8348</v>
      </c>
      <c r="S2060" s="9">
        <f t="shared" si="162"/>
        <v>42026.120717592596</v>
      </c>
      <c r="T2060" s="9">
        <f t="shared" si="163"/>
        <v>42065.583333333328</v>
      </c>
      <c r="U2060">
        <f t="shared" si="164"/>
        <v>2015</v>
      </c>
    </row>
    <row r="2061" spans="1:21"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160"/>
        <v>1.4345666666666668</v>
      </c>
      <c r="P2061">
        <f t="shared" si="161"/>
        <v>114.76533333333333</v>
      </c>
      <c r="Q2061" t="s">
        <v>8318</v>
      </c>
      <c r="R2061" t="s">
        <v>8348</v>
      </c>
      <c r="S2061" s="9">
        <f t="shared" si="162"/>
        <v>42361.352476851855</v>
      </c>
      <c r="T2061" s="9">
        <f t="shared" si="163"/>
        <v>42400.665972222225</v>
      </c>
      <c r="U2061">
        <f t="shared" si="164"/>
        <v>2015</v>
      </c>
    </row>
    <row r="2062" spans="1:21"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160"/>
        <v>1.964</v>
      </c>
      <c r="P2062">
        <f t="shared" si="161"/>
        <v>35.997067448680355</v>
      </c>
      <c r="Q2062" t="s">
        <v>8318</v>
      </c>
      <c r="R2062" t="s">
        <v>8348</v>
      </c>
      <c r="S2062" s="9">
        <f t="shared" si="162"/>
        <v>41783.392939814818</v>
      </c>
      <c r="T2062" s="9">
        <f t="shared" si="163"/>
        <v>41843.392939814818</v>
      </c>
      <c r="U2062">
        <f t="shared" si="164"/>
        <v>2014</v>
      </c>
    </row>
    <row r="2063" spans="1:21"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160"/>
        <v>1.0791999999999999</v>
      </c>
      <c r="P2063">
        <f t="shared" si="161"/>
        <v>154.17142857142858</v>
      </c>
      <c r="Q2063" t="s">
        <v>8318</v>
      </c>
      <c r="R2063" t="s">
        <v>8348</v>
      </c>
      <c r="S2063" s="9">
        <f t="shared" si="162"/>
        <v>42705.514513888891</v>
      </c>
      <c r="T2063" s="9">
        <f t="shared" si="163"/>
        <v>42735.514513888891</v>
      </c>
      <c r="U2063">
        <f t="shared" si="164"/>
        <v>2016</v>
      </c>
    </row>
    <row r="2064" spans="1:21"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160"/>
        <v>1.14977</v>
      </c>
      <c r="P2064">
        <f t="shared" si="161"/>
        <v>566.38916256157631</v>
      </c>
      <c r="Q2064" t="s">
        <v>8318</v>
      </c>
      <c r="R2064" t="s">
        <v>8348</v>
      </c>
      <c r="S2064" s="9">
        <f t="shared" si="162"/>
        <v>42423.1330787037</v>
      </c>
      <c r="T2064" s="9">
        <f t="shared" si="163"/>
        <v>42453.091412037036</v>
      </c>
      <c r="U2064">
        <f t="shared" si="164"/>
        <v>2016</v>
      </c>
    </row>
    <row r="2065" spans="1:21"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160"/>
        <v>1.4804999999999999</v>
      </c>
      <c r="P2065">
        <f t="shared" si="161"/>
        <v>120.85714285714286</v>
      </c>
      <c r="Q2065" t="s">
        <v>8318</v>
      </c>
      <c r="R2065" t="s">
        <v>8348</v>
      </c>
      <c r="S2065" s="9">
        <f t="shared" si="162"/>
        <v>42472.48265046296</v>
      </c>
      <c r="T2065" s="9">
        <f t="shared" si="163"/>
        <v>42505.48265046296</v>
      </c>
      <c r="U2065">
        <f t="shared" si="164"/>
        <v>2016</v>
      </c>
    </row>
    <row r="2066" spans="1:21"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160"/>
        <v>1.9116676082790633</v>
      </c>
      <c r="P2066">
        <f t="shared" si="161"/>
        <v>86.163845492085343</v>
      </c>
      <c r="Q2066" t="s">
        <v>8318</v>
      </c>
      <c r="R2066" t="s">
        <v>8348</v>
      </c>
      <c r="S2066" s="9">
        <f t="shared" si="162"/>
        <v>41389.114849537036</v>
      </c>
      <c r="T2066" s="9">
        <f t="shared" si="163"/>
        <v>41425.25</v>
      </c>
      <c r="U2066">
        <f t="shared" si="164"/>
        <v>2013</v>
      </c>
    </row>
    <row r="2067" spans="1:21"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160"/>
        <v>1.99215125</v>
      </c>
      <c r="P2067">
        <f t="shared" si="161"/>
        <v>51.212114395886893</v>
      </c>
      <c r="Q2067" t="s">
        <v>8318</v>
      </c>
      <c r="R2067" t="s">
        <v>8348</v>
      </c>
      <c r="S2067" s="9">
        <f t="shared" si="162"/>
        <v>41603.083668981482</v>
      </c>
      <c r="T2067" s="9">
        <f t="shared" si="163"/>
        <v>41633.083668981482</v>
      </c>
      <c r="U2067">
        <f t="shared" si="164"/>
        <v>2013</v>
      </c>
    </row>
    <row r="2068" spans="1:21"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160"/>
        <v>2.1859999999999999</v>
      </c>
      <c r="P2068">
        <f t="shared" si="161"/>
        <v>67.261538461538464</v>
      </c>
      <c r="Q2068" t="s">
        <v>8318</v>
      </c>
      <c r="R2068" t="s">
        <v>8348</v>
      </c>
      <c r="S2068" s="9">
        <f t="shared" si="162"/>
        <v>41844.521793981483</v>
      </c>
      <c r="T2068" s="9">
        <f t="shared" si="163"/>
        <v>41874.521793981483</v>
      </c>
      <c r="U2068">
        <f t="shared" si="164"/>
        <v>2014</v>
      </c>
    </row>
    <row r="2069" spans="1:21"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160"/>
        <v>1.2686868686868686</v>
      </c>
      <c r="P2069">
        <f t="shared" si="161"/>
        <v>62.8</v>
      </c>
      <c r="Q2069" t="s">
        <v>8318</v>
      </c>
      <c r="R2069" t="s">
        <v>8348</v>
      </c>
      <c r="S2069" s="9">
        <f t="shared" si="162"/>
        <v>42115.603888888887</v>
      </c>
      <c r="T2069" s="9">
        <f t="shared" si="163"/>
        <v>42148.603888888887</v>
      </c>
      <c r="U2069">
        <f t="shared" si="164"/>
        <v>2015</v>
      </c>
    </row>
    <row r="2070" spans="1:21"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160"/>
        <v>1.0522388</v>
      </c>
      <c r="P2070">
        <f t="shared" si="161"/>
        <v>346.13118421052633</v>
      </c>
      <c r="Q2070" t="s">
        <v>8318</v>
      </c>
      <c r="R2070" t="s">
        <v>8348</v>
      </c>
      <c r="S2070" s="9">
        <f t="shared" si="162"/>
        <v>42633.591608796298</v>
      </c>
      <c r="T2070" s="9">
        <f t="shared" si="163"/>
        <v>42663.591608796298</v>
      </c>
      <c r="U2070">
        <f t="shared" si="164"/>
        <v>2016</v>
      </c>
    </row>
    <row r="2071" spans="1:21"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160"/>
        <v>1.2840666000000001</v>
      </c>
      <c r="P2071">
        <f t="shared" si="161"/>
        <v>244.11912547528519</v>
      </c>
      <c r="Q2071" t="s">
        <v>8318</v>
      </c>
      <c r="R2071" t="s">
        <v>8348</v>
      </c>
      <c r="S2071" s="9">
        <f t="shared" si="162"/>
        <v>42340.722118055557</v>
      </c>
      <c r="T2071" s="9">
        <f t="shared" si="163"/>
        <v>42371.722118055557</v>
      </c>
      <c r="U2071">
        <f t="shared" si="164"/>
        <v>2015</v>
      </c>
    </row>
    <row r="2072" spans="1:21"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160"/>
        <v>3.1732719999999999</v>
      </c>
      <c r="P2072">
        <f t="shared" si="161"/>
        <v>259.25424836601309</v>
      </c>
      <c r="Q2072" t="s">
        <v>8318</v>
      </c>
      <c r="R2072" t="s">
        <v>8348</v>
      </c>
      <c r="S2072" s="9">
        <f t="shared" si="162"/>
        <v>42519.4065162037</v>
      </c>
      <c r="T2072" s="9">
        <f t="shared" si="163"/>
        <v>42549.4065162037</v>
      </c>
      <c r="U2072">
        <f t="shared" si="164"/>
        <v>2016</v>
      </c>
    </row>
    <row r="2073" spans="1:21"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160"/>
        <v>2.8073000000000001</v>
      </c>
      <c r="P2073">
        <f t="shared" si="161"/>
        <v>201.96402877697841</v>
      </c>
      <c r="Q2073" t="s">
        <v>8318</v>
      </c>
      <c r="R2073" t="s">
        <v>8348</v>
      </c>
      <c r="S2073" s="9">
        <f t="shared" si="162"/>
        <v>42600.028749999998</v>
      </c>
      <c r="T2073" s="9">
        <f t="shared" si="163"/>
        <v>42645.028749999998</v>
      </c>
      <c r="U2073">
        <f t="shared" si="164"/>
        <v>2016</v>
      </c>
    </row>
    <row r="2074" spans="1:21"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160"/>
        <v>1.1073146853146854</v>
      </c>
      <c r="P2074">
        <f t="shared" si="161"/>
        <v>226.20857142857142</v>
      </c>
      <c r="Q2074" t="s">
        <v>8318</v>
      </c>
      <c r="R2074" t="s">
        <v>8348</v>
      </c>
      <c r="S2074" s="9">
        <f t="shared" si="162"/>
        <v>42467.331388888888</v>
      </c>
      <c r="T2074" s="9">
        <f t="shared" si="163"/>
        <v>42497.331388888888</v>
      </c>
      <c r="U2074">
        <f t="shared" si="164"/>
        <v>2016</v>
      </c>
    </row>
    <row r="2075" spans="1:21"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160"/>
        <v>1.5260429999999998</v>
      </c>
      <c r="P2075">
        <f t="shared" si="161"/>
        <v>324.69</v>
      </c>
      <c r="Q2075" t="s">
        <v>8318</v>
      </c>
      <c r="R2075" t="s">
        <v>8348</v>
      </c>
      <c r="S2075" s="9">
        <f t="shared" si="162"/>
        <v>42087.418032407411</v>
      </c>
      <c r="T2075" s="9">
        <f t="shared" si="163"/>
        <v>42132.418032407411</v>
      </c>
      <c r="U2075">
        <f t="shared" si="164"/>
        <v>2015</v>
      </c>
    </row>
    <row r="2076" spans="1:21"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160"/>
        <v>1.0249999999999999</v>
      </c>
      <c r="P2076">
        <f t="shared" si="161"/>
        <v>205</v>
      </c>
      <c r="Q2076" t="s">
        <v>8318</v>
      </c>
      <c r="R2076" t="s">
        <v>8348</v>
      </c>
      <c r="S2076" s="9">
        <f t="shared" si="162"/>
        <v>42466.576180555552</v>
      </c>
      <c r="T2076" s="9">
        <f t="shared" si="163"/>
        <v>42496.576180555552</v>
      </c>
      <c r="U2076">
        <f t="shared" si="164"/>
        <v>2016</v>
      </c>
    </row>
    <row r="2077" spans="1:21"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160"/>
        <v>16.783738373837384</v>
      </c>
      <c r="P2077">
        <f t="shared" si="161"/>
        <v>20.465926829268295</v>
      </c>
      <c r="Q2077" t="s">
        <v>8318</v>
      </c>
      <c r="R2077" t="s">
        <v>8348</v>
      </c>
      <c r="S2077" s="9">
        <f t="shared" si="162"/>
        <v>41450.431574074071</v>
      </c>
      <c r="T2077" s="9">
        <f t="shared" si="163"/>
        <v>41480.431574074071</v>
      </c>
      <c r="U2077">
        <f t="shared" si="164"/>
        <v>2013</v>
      </c>
    </row>
    <row r="2078" spans="1:21"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160"/>
        <v>5.4334915642458101</v>
      </c>
      <c r="P2078">
        <f t="shared" si="161"/>
        <v>116.35303146309367</v>
      </c>
      <c r="Q2078" t="s">
        <v>8318</v>
      </c>
      <c r="R2078" t="s">
        <v>8348</v>
      </c>
      <c r="S2078" s="9">
        <f t="shared" si="162"/>
        <v>41803.630659722221</v>
      </c>
      <c r="T2078" s="9">
        <f t="shared" si="163"/>
        <v>41843.630659722221</v>
      </c>
      <c r="U2078">
        <f t="shared" si="164"/>
        <v>2014</v>
      </c>
    </row>
    <row r="2079" spans="1:21"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160"/>
        <v>1.1550800000000001</v>
      </c>
      <c r="P2079">
        <f t="shared" si="161"/>
        <v>307.20212765957444</v>
      </c>
      <c r="Q2079" t="s">
        <v>8318</v>
      </c>
      <c r="R2079" t="s">
        <v>8348</v>
      </c>
      <c r="S2079" s="9">
        <f t="shared" si="162"/>
        <v>42102.792546296296</v>
      </c>
      <c r="T2079" s="9">
        <f t="shared" si="163"/>
        <v>42160.625</v>
      </c>
      <c r="U2079">
        <f t="shared" si="164"/>
        <v>2015</v>
      </c>
    </row>
    <row r="2080" spans="1:21"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160"/>
        <v>1.3120499999999999</v>
      </c>
      <c r="P2080">
        <f t="shared" si="161"/>
        <v>546.6875</v>
      </c>
      <c r="Q2080" t="s">
        <v>8318</v>
      </c>
      <c r="R2080" t="s">
        <v>8348</v>
      </c>
      <c r="S2080" s="9">
        <f t="shared" si="162"/>
        <v>42692.521493055552</v>
      </c>
      <c r="T2080" s="9">
        <f t="shared" si="163"/>
        <v>42722.521493055552</v>
      </c>
      <c r="U2080">
        <f t="shared" si="164"/>
        <v>2016</v>
      </c>
    </row>
    <row r="2081" spans="1:21"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160"/>
        <v>2.8816999999999999</v>
      </c>
      <c r="P2081">
        <f t="shared" si="161"/>
        <v>47.474464579901152</v>
      </c>
      <c r="Q2081" t="s">
        <v>8318</v>
      </c>
      <c r="R2081" t="s">
        <v>8348</v>
      </c>
      <c r="S2081" s="9">
        <f t="shared" si="162"/>
        <v>42150.46056712963</v>
      </c>
      <c r="T2081" s="9">
        <f t="shared" si="163"/>
        <v>42180.541666666672</v>
      </c>
      <c r="U2081">
        <f t="shared" si="164"/>
        <v>2015</v>
      </c>
    </row>
    <row r="2082" spans="1:21"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160"/>
        <v>5.0780000000000003</v>
      </c>
      <c r="P2082">
        <f t="shared" si="161"/>
        <v>101.56</v>
      </c>
      <c r="Q2082" t="s">
        <v>8318</v>
      </c>
      <c r="R2082" t="s">
        <v>8348</v>
      </c>
      <c r="S2082" s="9">
        <f t="shared" si="162"/>
        <v>42289.707175925927</v>
      </c>
      <c r="T2082" s="9">
        <f t="shared" si="163"/>
        <v>42319.748842592591</v>
      </c>
      <c r="U2082">
        <f t="shared" si="164"/>
        <v>2015</v>
      </c>
    </row>
    <row r="2083" spans="1:21"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160"/>
        <v>1.1457142857142857</v>
      </c>
      <c r="P2083">
        <f t="shared" si="161"/>
        <v>72.909090909090907</v>
      </c>
      <c r="Q2083" t="s">
        <v>8324</v>
      </c>
      <c r="R2083" t="s">
        <v>8328</v>
      </c>
      <c r="S2083" s="9">
        <f t="shared" si="162"/>
        <v>41003.906886574077</v>
      </c>
      <c r="T2083" s="9">
        <f t="shared" si="163"/>
        <v>41044.957638888889</v>
      </c>
      <c r="U2083">
        <f t="shared" si="164"/>
        <v>2012</v>
      </c>
    </row>
    <row r="2084" spans="1:21"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160"/>
        <v>1.1073333333333333</v>
      </c>
      <c r="P2084">
        <f t="shared" si="161"/>
        <v>43.710526315789473</v>
      </c>
      <c r="Q2084" t="s">
        <v>8324</v>
      </c>
      <c r="R2084" t="s">
        <v>8328</v>
      </c>
      <c r="S2084" s="9">
        <f t="shared" si="162"/>
        <v>40810.870324074072</v>
      </c>
      <c r="T2084" s="9">
        <f t="shared" si="163"/>
        <v>40870.911990740737</v>
      </c>
      <c r="U2084">
        <f t="shared" si="164"/>
        <v>2011</v>
      </c>
    </row>
    <row r="2085" spans="1:21"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160"/>
        <v>1.1333333333333333</v>
      </c>
      <c r="P2085">
        <f t="shared" si="161"/>
        <v>34</v>
      </c>
      <c r="Q2085" t="s">
        <v>8324</v>
      </c>
      <c r="R2085" t="s">
        <v>8328</v>
      </c>
      <c r="S2085" s="9">
        <f t="shared" si="162"/>
        <v>41034.47216435185</v>
      </c>
      <c r="T2085" s="9">
        <f t="shared" si="163"/>
        <v>41064.47216435185</v>
      </c>
      <c r="U2085">
        <f t="shared" si="164"/>
        <v>2012</v>
      </c>
    </row>
    <row r="2086" spans="1:21"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160"/>
        <v>1.0833333333333333</v>
      </c>
      <c r="P2086">
        <f t="shared" si="161"/>
        <v>70.652173913043484</v>
      </c>
      <c r="Q2086" t="s">
        <v>8324</v>
      </c>
      <c r="R2086" t="s">
        <v>8328</v>
      </c>
      <c r="S2086" s="9">
        <f t="shared" si="162"/>
        <v>41731.583124999997</v>
      </c>
      <c r="T2086" s="9">
        <f t="shared" si="163"/>
        <v>41763.040972222225</v>
      </c>
      <c r="U2086">
        <f t="shared" si="164"/>
        <v>2014</v>
      </c>
    </row>
    <row r="2087" spans="1:21"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160"/>
        <v>1.2353333333333334</v>
      </c>
      <c r="P2087">
        <f t="shared" si="161"/>
        <v>89.301204819277103</v>
      </c>
      <c r="Q2087" t="s">
        <v>8324</v>
      </c>
      <c r="R2087" t="s">
        <v>8328</v>
      </c>
      <c r="S2087" s="9">
        <f t="shared" si="162"/>
        <v>41075.585497685184</v>
      </c>
      <c r="T2087" s="9">
        <f t="shared" si="163"/>
        <v>41105.585497685184</v>
      </c>
      <c r="U2087">
        <f t="shared" si="164"/>
        <v>2012</v>
      </c>
    </row>
    <row r="2088" spans="1:21"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160"/>
        <v>1.0069999999999999</v>
      </c>
      <c r="P2088">
        <f t="shared" si="161"/>
        <v>115.08571428571429</v>
      </c>
      <c r="Q2088" t="s">
        <v>8324</v>
      </c>
      <c r="R2088" t="s">
        <v>8328</v>
      </c>
      <c r="S2088" s="9">
        <f t="shared" si="162"/>
        <v>40860.42050925926</v>
      </c>
      <c r="T2088" s="9">
        <f t="shared" si="163"/>
        <v>40890.957638888889</v>
      </c>
      <c r="U2088">
        <f t="shared" si="164"/>
        <v>2011</v>
      </c>
    </row>
    <row r="2089" spans="1:21"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160"/>
        <v>1.0353333333333334</v>
      </c>
      <c r="P2089">
        <f t="shared" si="161"/>
        <v>62.12</v>
      </c>
      <c r="Q2089" t="s">
        <v>8324</v>
      </c>
      <c r="R2089" t="s">
        <v>8328</v>
      </c>
      <c r="S2089" s="9">
        <f t="shared" si="162"/>
        <v>40763.954375000001</v>
      </c>
      <c r="T2089" s="9">
        <f t="shared" si="163"/>
        <v>40793.954375000001</v>
      </c>
      <c r="U2089">
        <f t="shared" si="164"/>
        <v>2011</v>
      </c>
    </row>
    <row r="2090" spans="1:21"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160"/>
        <v>1.1551066666666667</v>
      </c>
      <c r="P2090">
        <f t="shared" si="161"/>
        <v>46.204266666666669</v>
      </c>
      <c r="Q2090" t="s">
        <v>8324</v>
      </c>
      <c r="R2090" t="s">
        <v>8328</v>
      </c>
      <c r="S2090" s="9">
        <f t="shared" si="162"/>
        <v>40395.464722222219</v>
      </c>
      <c r="T2090" s="9">
        <f t="shared" si="163"/>
        <v>40431.915972222225</v>
      </c>
      <c r="U2090">
        <f t="shared" si="164"/>
        <v>2010</v>
      </c>
    </row>
    <row r="2091" spans="1:21"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160"/>
        <v>1.2040040000000001</v>
      </c>
      <c r="P2091">
        <f t="shared" si="161"/>
        <v>48.54854838709678</v>
      </c>
      <c r="Q2091" t="s">
        <v>8324</v>
      </c>
      <c r="R2091" t="s">
        <v>8328</v>
      </c>
      <c r="S2091" s="9">
        <f t="shared" si="162"/>
        <v>41452.826319444444</v>
      </c>
      <c r="T2091" s="9">
        <f t="shared" si="163"/>
        <v>41487.826319444444</v>
      </c>
      <c r="U2091">
        <f t="shared" si="164"/>
        <v>2013</v>
      </c>
    </row>
    <row r="2092" spans="1:21"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160"/>
        <v>1.1504037499999999</v>
      </c>
      <c r="P2092">
        <f t="shared" si="161"/>
        <v>57.520187499999999</v>
      </c>
      <c r="Q2092" t="s">
        <v>8324</v>
      </c>
      <c r="R2092" t="s">
        <v>8328</v>
      </c>
      <c r="S2092" s="9">
        <f t="shared" si="162"/>
        <v>41299.131423611114</v>
      </c>
      <c r="T2092" s="9">
        <f t="shared" si="163"/>
        <v>41329.131423611114</v>
      </c>
      <c r="U2092">
        <f t="shared" si="164"/>
        <v>2013</v>
      </c>
    </row>
    <row r="2093" spans="1:21"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160"/>
        <v>1.2046777777777777</v>
      </c>
      <c r="P2093">
        <f t="shared" si="161"/>
        <v>88.147154471544724</v>
      </c>
      <c r="Q2093" t="s">
        <v>8324</v>
      </c>
      <c r="R2093" t="s">
        <v>8328</v>
      </c>
      <c r="S2093" s="9">
        <f t="shared" si="162"/>
        <v>40555.072662037033</v>
      </c>
      <c r="T2093" s="9">
        <f t="shared" si="163"/>
        <v>40603.583333333336</v>
      </c>
      <c r="U2093">
        <f t="shared" si="164"/>
        <v>2011</v>
      </c>
    </row>
    <row r="2094" spans="1:21"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160"/>
        <v>1.0128333333333333</v>
      </c>
      <c r="P2094">
        <f t="shared" si="161"/>
        <v>110.49090909090908</v>
      </c>
      <c r="Q2094" t="s">
        <v>8324</v>
      </c>
      <c r="R2094" t="s">
        <v>8328</v>
      </c>
      <c r="S2094" s="9">
        <f t="shared" si="162"/>
        <v>40763.457546296297</v>
      </c>
      <c r="T2094" s="9">
        <f t="shared" si="163"/>
        <v>40823.457546296297</v>
      </c>
      <c r="U2094">
        <f t="shared" si="164"/>
        <v>2011</v>
      </c>
    </row>
    <row r="2095" spans="1:21"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160"/>
        <v>1.0246666666666666</v>
      </c>
      <c r="P2095">
        <f t="shared" si="161"/>
        <v>66.826086956521735</v>
      </c>
      <c r="Q2095" t="s">
        <v>8324</v>
      </c>
      <c r="R2095" t="s">
        <v>8328</v>
      </c>
      <c r="S2095" s="9">
        <f t="shared" si="162"/>
        <v>41205.604537037041</v>
      </c>
      <c r="T2095" s="9">
        <f t="shared" si="163"/>
        <v>41265.646203703705</v>
      </c>
      <c r="U2095">
        <f t="shared" si="164"/>
        <v>2012</v>
      </c>
    </row>
    <row r="2096" spans="1:21"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160"/>
        <v>1.2054285714285715</v>
      </c>
      <c r="P2096">
        <f t="shared" si="161"/>
        <v>58.597222222222221</v>
      </c>
      <c r="Q2096" t="s">
        <v>8324</v>
      </c>
      <c r="R2096" t="s">
        <v>8328</v>
      </c>
      <c r="S2096" s="9">
        <f t="shared" si="162"/>
        <v>40938.77002314815</v>
      </c>
      <c r="T2096" s="9">
        <f t="shared" si="163"/>
        <v>40972.875</v>
      </c>
      <c r="U2096">
        <f t="shared" si="164"/>
        <v>2012</v>
      </c>
    </row>
    <row r="2097" spans="1:21"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160"/>
        <v>1</v>
      </c>
      <c r="P2097">
        <f t="shared" si="161"/>
        <v>113.63636363636364</v>
      </c>
      <c r="Q2097" t="s">
        <v>8324</v>
      </c>
      <c r="R2097" t="s">
        <v>8328</v>
      </c>
      <c r="S2097" s="9">
        <f t="shared" si="162"/>
        <v>40758.483483796292</v>
      </c>
      <c r="T2097" s="9">
        <f t="shared" si="163"/>
        <v>40818.483483796292</v>
      </c>
      <c r="U2097">
        <f t="shared" si="164"/>
        <v>2011</v>
      </c>
    </row>
    <row r="2098" spans="1:21"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160"/>
        <v>1.0166666666666666</v>
      </c>
      <c r="P2098">
        <f t="shared" si="161"/>
        <v>43.571428571428569</v>
      </c>
      <c r="Q2098" t="s">
        <v>8324</v>
      </c>
      <c r="R2098" t="s">
        <v>8328</v>
      </c>
      <c r="S2098" s="9">
        <f t="shared" si="162"/>
        <v>41192.508506944447</v>
      </c>
      <c r="T2098" s="9">
        <f t="shared" si="163"/>
        <v>41207.915972222225</v>
      </c>
      <c r="U2098">
        <f t="shared" si="164"/>
        <v>2012</v>
      </c>
    </row>
    <row r="2099" spans="1:21"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160"/>
        <v>1</v>
      </c>
      <c r="P2099">
        <f t="shared" si="161"/>
        <v>78.94736842105263</v>
      </c>
      <c r="Q2099" t="s">
        <v>8324</v>
      </c>
      <c r="R2099" t="s">
        <v>8328</v>
      </c>
      <c r="S2099" s="9">
        <f t="shared" si="162"/>
        <v>40818.33489583333</v>
      </c>
      <c r="T2099" s="9">
        <f t="shared" si="163"/>
        <v>40878.376562500001</v>
      </c>
      <c r="U2099">
        <f t="shared" si="164"/>
        <v>2011</v>
      </c>
    </row>
    <row r="2100" spans="1:21"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160"/>
        <v>1.0033333333333334</v>
      </c>
      <c r="P2100">
        <f t="shared" si="161"/>
        <v>188.125</v>
      </c>
      <c r="Q2100" t="s">
        <v>8324</v>
      </c>
      <c r="R2100" t="s">
        <v>8328</v>
      </c>
      <c r="S2100" s="9">
        <f t="shared" si="162"/>
        <v>40945.86383101852</v>
      </c>
      <c r="T2100" s="9">
        <f t="shared" si="163"/>
        <v>40975.86383101852</v>
      </c>
      <c r="U2100">
        <f t="shared" si="164"/>
        <v>2012</v>
      </c>
    </row>
    <row r="2101" spans="1:2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160"/>
        <v>1.3236666666666668</v>
      </c>
      <c r="P2101">
        <f t="shared" si="161"/>
        <v>63.031746031746032</v>
      </c>
      <c r="Q2101" t="s">
        <v>8324</v>
      </c>
      <c r="R2101" t="s">
        <v>8328</v>
      </c>
      <c r="S2101" s="9">
        <f t="shared" si="162"/>
        <v>42173.496342592596</v>
      </c>
      <c r="T2101" s="9">
        <f t="shared" si="163"/>
        <v>42186.902777777781</v>
      </c>
      <c r="U2101">
        <f t="shared" si="164"/>
        <v>2015</v>
      </c>
    </row>
    <row r="2102" spans="1:21"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160"/>
        <v>1.3666666666666667</v>
      </c>
      <c r="P2102">
        <f t="shared" si="161"/>
        <v>30.37037037037037</v>
      </c>
      <c r="Q2102" t="s">
        <v>8324</v>
      </c>
      <c r="R2102" t="s">
        <v>8328</v>
      </c>
      <c r="S2102" s="9">
        <f t="shared" si="162"/>
        <v>41074.584965277776</v>
      </c>
      <c r="T2102" s="9">
        <f t="shared" si="163"/>
        <v>41089.915972222225</v>
      </c>
      <c r="U2102">
        <f t="shared" si="164"/>
        <v>2012</v>
      </c>
    </row>
    <row r="2103" spans="1:21"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160"/>
        <v>1.1325000000000001</v>
      </c>
      <c r="P2103">
        <f t="shared" si="161"/>
        <v>51.477272727272727</v>
      </c>
      <c r="Q2103" t="s">
        <v>8324</v>
      </c>
      <c r="R2103" t="s">
        <v>8328</v>
      </c>
      <c r="S2103" s="9">
        <f t="shared" si="162"/>
        <v>40891.899467592593</v>
      </c>
      <c r="T2103" s="9">
        <f t="shared" si="163"/>
        <v>40951.899467592593</v>
      </c>
      <c r="U2103">
        <f t="shared" si="164"/>
        <v>2011</v>
      </c>
    </row>
    <row r="2104" spans="1:21"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160"/>
        <v>1.36</v>
      </c>
      <c r="P2104">
        <f t="shared" si="161"/>
        <v>35.789473684210527</v>
      </c>
      <c r="Q2104" t="s">
        <v>8324</v>
      </c>
      <c r="R2104" t="s">
        <v>8328</v>
      </c>
      <c r="S2104" s="9">
        <f t="shared" si="162"/>
        <v>40638.618611111109</v>
      </c>
      <c r="T2104" s="9">
        <f t="shared" si="163"/>
        <v>40668.618611111109</v>
      </c>
      <c r="U2104">
        <f t="shared" si="164"/>
        <v>2011</v>
      </c>
    </row>
    <row r="2105" spans="1:21"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160"/>
        <v>1.4612318374694613</v>
      </c>
      <c r="P2105">
        <f t="shared" si="161"/>
        <v>98.817391304347822</v>
      </c>
      <c r="Q2105" t="s">
        <v>8324</v>
      </c>
      <c r="R2105" t="s">
        <v>8328</v>
      </c>
      <c r="S2105" s="9">
        <f t="shared" si="162"/>
        <v>41192.504942129628</v>
      </c>
      <c r="T2105" s="9">
        <f t="shared" si="163"/>
        <v>41222.5466087963</v>
      </c>
      <c r="U2105">
        <f t="shared" si="164"/>
        <v>2012</v>
      </c>
    </row>
    <row r="2106" spans="1:21"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160"/>
        <v>1.2949999999999999</v>
      </c>
      <c r="P2106">
        <f t="shared" si="161"/>
        <v>28</v>
      </c>
      <c r="Q2106" t="s">
        <v>8324</v>
      </c>
      <c r="R2106" t="s">
        <v>8328</v>
      </c>
      <c r="S2106" s="9">
        <f t="shared" si="162"/>
        <v>41393.824467592596</v>
      </c>
      <c r="T2106" s="9">
        <f t="shared" si="163"/>
        <v>41424.75</v>
      </c>
      <c r="U2106">
        <f t="shared" si="164"/>
        <v>2013</v>
      </c>
    </row>
    <row r="2107" spans="1:21"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160"/>
        <v>2.54</v>
      </c>
      <c r="P2107">
        <f t="shared" si="161"/>
        <v>51.313131313131315</v>
      </c>
      <c r="Q2107" t="s">
        <v>8324</v>
      </c>
      <c r="R2107" t="s">
        <v>8328</v>
      </c>
      <c r="S2107" s="9">
        <f t="shared" si="162"/>
        <v>41951.538807870369</v>
      </c>
      <c r="T2107" s="9">
        <f t="shared" si="163"/>
        <v>41963.916666666672</v>
      </c>
      <c r="U2107">
        <f t="shared" si="164"/>
        <v>2014</v>
      </c>
    </row>
    <row r="2108" spans="1:21"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160"/>
        <v>1.0704545454545455</v>
      </c>
      <c r="P2108">
        <f t="shared" si="161"/>
        <v>53.522727272727273</v>
      </c>
      <c r="Q2108" t="s">
        <v>8324</v>
      </c>
      <c r="R2108" t="s">
        <v>8328</v>
      </c>
      <c r="S2108" s="9">
        <f t="shared" si="162"/>
        <v>41269.96497685185</v>
      </c>
      <c r="T2108" s="9">
        <f t="shared" si="163"/>
        <v>41299.96497685185</v>
      </c>
      <c r="U2108">
        <f t="shared" si="164"/>
        <v>2012</v>
      </c>
    </row>
    <row r="2109" spans="1:21"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160"/>
        <v>1.0773299999999999</v>
      </c>
      <c r="P2109">
        <f t="shared" si="161"/>
        <v>37.149310344827583</v>
      </c>
      <c r="Q2109" t="s">
        <v>8324</v>
      </c>
      <c r="R2109" t="s">
        <v>8328</v>
      </c>
      <c r="S2109" s="9">
        <f t="shared" si="162"/>
        <v>41934.46056712963</v>
      </c>
      <c r="T2109" s="9">
        <f t="shared" si="163"/>
        <v>41955.502233796295</v>
      </c>
      <c r="U2109">
        <f t="shared" si="164"/>
        <v>2014</v>
      </c>
    </row>
    <row r="2110" spans="1:21"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160"/>
        <v>1.0731250000000001</v>
      </c>
      <c r="P2110">
        <f t="shared" si="161"/>
        <v>89.895287958115176</v>
      </c>
      <c r="Q2110" t="s">
        <v>8324</v>
      </c>
      <c r="R2110" t="s">
        <v>8328</v>
      </c>
      <c r="S2110" s="9">
        <f t="shared" si="162"/>
        <v>41134.925694444442</v>
      </c>
      <c r="T2110" s="9">
        <f t="shared" si="163"/>
        <v>41161.913194444445</v>
      </c>
      <c r="U2110">
        <f t="shared" si="164"/>
        <v>2012</v>
      </c>
    </row>
    <row r="2111" spans="1:21"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160"/>
        <v>1.06525</v>
      </c>
      <c r="P2111">
        <f t="shared" si="161"/>
        <v>106.52500000000001</v>
      </c>
      <c r="Q2111" t="s">
        <v>8324</v>
      </c>
      <c r="R2111" t="s">
        <v>8328</v>
      </c>
      <c r="S2111" s="9">
        <f t="shared" si="162"/>
        <v>42160.458530092597</v>
      </c>
      <c r="T2111" s="9">
        <f t="shared" si="163"/>
        <v>42190.458530092597</v>
      </c>
      <c r="U2111">
        <f t="shared" si="164"/>
        <v>2015</v>
      </c>
    </row>
    <row r="2112" spans="1:21"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160"/>
        <v>1.0035000000000001</v>
      </c>
      <c r="P2112">
        <f t="shared" si="161"/>
        <v>52.815789473684212</v>
      </c>
      <c r="Q2112" t="s">
        <v>8324</v>
      </c>
      <c r="R2112" t="s">
        <v>8328</v>
      </c>
      <c r="S2112" s="9">
        <f t="shared" si="162"/>
        <v>41759.420937499999</v>
      </c>
      <c r="T2112" s="9">
        <f t="shared" si="163"/>
        <v>41786.957638888889</v>
      </c>
      <c r="U2112">
        <f t="shared" si="164"/>
        <v>2014</v>
      </c>
    </row>
    <row r="2113" spans="1:21"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160"/>
        <v>1.0649999999999999</v>
      </c>
      <c r="P2113">
        <f t="shared" si="161"/>
        <v>54.615384615384613</v>
      </c>
      <c r="Q2113" t="s">
        <v>8324</v>
      </c>
      <c r="R2113" t="s">
        <v>8328</v>
      </c>
      <c r="S2113" s="9">
        <f t="shared" si="162"/>
        <v>40702.947048611109</v>
      </c>
      <c r="T2113" s="9">
        <f t="shared" si="163"/>
        <v>40769.791666666664</v>
      </c>
      <c r="U2113">
        <f t="shared" si="164"/>
        <v>2011</v>
      </c>
    </row>
    <row r="2114" spans="1:21"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si="160"/>
        <v>1</v>
      </c>
      <c r="P2114">
        <f t="shared" si="161"/>
        <v>27.272727272727273</v>
      </c>
      <c r="Q2114" t="s">
        <v>8324</v>
      </c>
      <c r="R2114" t="s">
        <v>8328</v>
      </c>
      <c r="S2114" s="9">
        <f t="shared" si="162"/>
        <v>41365.678159722222</v>
      </c>
      <c r="T2114" s="9">
        <f t="shared" si="163"/>
        <v>41379.678159722222</v>
      </c>
      <c r="U2114">
        <f t="shared" si="164"/>
        <v>2013</v>
      </c>
    </row>
    <row r="2115" spans="1:21"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ref="O2115:O2178" si="165">E2115/D2115</f>
        <v>1.0485714285714285</v>
      </c>
      <c r="P2115">
        <f t="shared" ref="P2115:P2178" si="166">E2115/L2115</f>
        <v>68.598130841121488</v>
      </c>
      <c r="Q2115" t="s">
        <v>8324</v>
      </c>
      <c r="R2115" t="s">
        <v>8328</v>
      </c>
      <c r="S2115" s="9">
        <f t="shared" ref="S2115:S2178" si="167">((J2115/60)/60)/24+DATE(1970,1,1)+(-6/24)</f>
        <v>41870.61546296296</v>
      </c>
      <c r="T2115" s="9">
        <f t="shared" ref="T2115:T2178" si="168">((I2115/60)/60)/24+DATE(1970,1,1)+(-6/24)</f>
        <v>41905.61546296296</v>
      </c>
      <c r="U2115">
        <f t="shared" ref="U2115:U2178" si="169">YEAR(S2115)</f>
        <v>2014</v>
      </c>
    </row>
    <row r="2116" spans="1:21"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165"/>
        <v>1.0469999999999999</v>
      </c>
      <c r="P2116">
        <f t="shared" si="166"/>
        <v>35.612244897959187</v>
      </c>
      <c r="Q2116" t="s">
        <v>8324</v>
      </c>
      <c r="R2116" t="s">
        <v>8328</v>
      </c>
      <c r="S2116" s="9">
        <f t="shared" si="167"/>
        <v>40458.565625000003</v>
      </c>
      <c r="T2116" s="9">
        <f t="shared" si="168"/>
        <v>40520.957638888889</v>
      </c>
      <c r="U2116">
        <f t="shared" si="169"/>
        <v>2010</v>
      </c>
    </row>
    <row r="2117" spans="1:21"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165"/>
        <v>2.2566666666666668</v>
      </c>
      <c r="P2117">
        <f t="shared" si="166"/>
        <v>94.027777777777771</v>
      </c>
      <c r="Q2117" t="s">
        <v>8324</v>
      </c>
      <c r="R2117" t="s">
        <v>8328</v>
      </c>
      <c r="S2117" s="9">
        <f t="shared" si="167"/>
        <v>40563.831030092595</v>
      </c>
      <c r="T2117" s="9">
        <f t="shared" si="168"/>
        <v>40593.831030092595</v>
      </c>
      <c r="U2117">
        <f t="shared" si="169"/>
        <v>2011</v>
      </c>
    </row>
    <row r="2118" spans="1:21"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165"/>
        <v>1.0090416666666666</v>
      </c>
      <c r="P2118">
        <f t="shared" si="166"/>
        <v>526.45652173913038</v>
      </c>
      <c r="Q2118" t="s">
        <v>8324</v>
      </c>
      <c r="R2118" t="s">
        <v>8328</v>
      </c>
      <c r="S2118" s="9">
        <f t="shared" si="167"/>
        <v>41136.527812500004</v>
      </c>
      <c r="T2118" s="9">
        <f t="shared" si="168"/>
        <v>41184.527812500004</v>
      </c>
      <c r="U2118">
        <f t="shared" si="169"/>
        <v>2012</v>
      </c>
    </row>
    <row r="2119" spans="1:21"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165"/>
        <v>1.4775</v>
      </c>
      <c r="P2119">
        <f t="shared" si="166"/>
        <v>50.657142857142858</v>
      </c>
      <c r="Q2119" t="s">
        <v>8324</v>
      </c>
      <c r="R2119" t="s">
        <v>8328</v>
      </c>
      <c r="S2119" s="9">
        <f t="shared" si="167"/>
        <v>42289.809594907405</v>
      </c>
      <c r="T2119" s="9">
        <f t="shared" si="168"/>
        <v>42303.957638888889</v>
      </c>
      <c r="U2119">
        <f t="shared" si="169"/>
        <v>2015</v>
      </c>
    </row>
    <row r="2120" spans="1:21"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165"/>
        <v>1.3461099999999999</v>
      </c>
      <c r="P2120">
        <f t="shared" si="166"/>
        <v>79.182941176470578</v>
      </c>
      <c r="Q2120" t="s">
        <v>8324</v>
      </c>
      <c r="R2120" t="s">
        <v>8328</v>
      </c>
      <c r="S2120" s="9">
        <f t="shared" si="167"/>
        <v>40718.589537037034</v>
      </c>
      <c r="T2120" s="9">
        <f t="shared" si="168"/>
        <v>40748.589537037034</v>
      </c>
      <c r="U2120">
        <f t="shared" si="169"/>
        <v>2011</v>
      </c>
    </row>
    <row r="2121" spans="1:21"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165"/>
        <v>1.0075000000000001</v>
      </c>
      <c r="P2121">
        <f t="shared" si="166"/>
        <v>91.590909090909093</v>
      </c>
      <c r="Q2121" t="s">
        <v>8324</v>
      </c>
      <c r="R2121" t="s">
        <v>8328</v>
      </c>
      <c r="S2121" s="9">
        <f t="shared" si="167"/>
        <v>41106.880150462966</v>
      </c>
      <c r="T2121" s="9">
        <f t="shared" si="168"/>
        <v>41136.880150462966</v>
      </c>
      <c r="U2121">
        <f t="shared" si="169"/>
        <v>2012</v>
      </c>
    </row>
    <row r="2122" spans="1:21"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165"/>
        <v>1.00880375</v>
      </c>
      <c r="P2122">
        <f t="shared" si="166"/>
        <v>116.96275362318841</v>
      </c>
      <c r="Q2122" t="s">
        <v>8324</v>
      </c>
      <c r="R2122" t="s">
        <v>8328</v>
      </c>
      <c r="S2122" s="9">
        <f t="shared" si="167"/>
        <v>41591.714537037034</v>
      </c>
      <c r="T2122" s="9">
        <f t="shared" si="168"/>
        <v>41640.714537037034</v>
      </c>
      <c r="U2122">
        <f t="shared" si="169"/>
        <v>2013</v>
      </c>
    </row>
    <row r="2123" spans="1:21"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165"/>
        <v>5.6800000000000002E-3</v>
      </c>
      <c r="P2123">
        <f t="shared" si="166"/>
        <v>28.4</v>
      </c>
      <c r="Q2123" t="s">
        <v>8332</v>
      </c>
      <c r="R2123" t="s">
        <v>8333</v>
      </c>
      <c r="S2123" s="9">
        <f t="shared" si="167"/>
        <v>42716.4924537037</v>
      </c>
      <c r="T2123" s="9">
        <f t="shared" si="168"/>
        <v>42746.4924537037</v>
      </c>
      <c r="U2123">
        <f t="shared" si="169"/>
        <v>2016</v>
      </c>
    </row>
    <row r="2124" spans="1:21"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165"/>
        <v>3.875E-3</v>
      </c>
      <c r="P2124">
        <f t="shared" si="166"/>
        <v>103.33333333333333</v>
      </c>
      <c r="Q2124" t="s">
        <v>8332</v>
      </c>
      <c r="R2124" t="s">
        <v>8333</v>
      </c>
      <c r="S2124" s="9">
        <f t="shared" si="167"/>
        <v>42712.050567129627</v>
      </c>
      <c r="T2124" s="9">
        <f t="shared" si="168"/>
        <v>42742.050567129627</v>
      </c>
      <c r="U2124">
        <f t="shared" si="169"/>
        <v>2016</v>
      </c>
    </row>
    <row r="2125" spans="1:21"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165"/>
        <v>0.1</v>
      </c>
      <c r="P2125">
        <f t="shared" si="166"/>
        <v>10</v>
      </c>
      <c r="Q2125" t="s">
        <v>8332</v>
      </c>
      <c r="R2125" t="s">
        <v>8333</v>
      </c>
      <c r="S2125" s="9">
        <f t="shared" si="167"/>
        <v>40198.174849537041</v>
      </c>
      <c r="T2125" s="9">
        <f t="shared" si="168"/>
        <v>40252.040972222225</v>
      </c>
      <c r="U2125">
        <f t="shared" si="169"/>
        <v>2010</v>
      </c>
    </row>
    <row r="2126" spans="1:21"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165"/>
        <v>0.10454545454545454</v>
      </c>
      <c r="P2126">
        <f t="shared" si="166"/>
        <v>23</v>
      </c>
      <c r="Q2126" t="s">
        <v>8332</v>
      </c>
      <c r="R2126" t="s">
        <v>8333</v>
      </c>
      <c r="S2126" s="9">
        <f t="shared" si="167"/>
        <v>40463.778182870366</v>
      </c>
      <c r="T2126" s="9">
        <f t="shared" si="168"/>
        <v>40511.958333333336</v>
      </c>
      <c r="U2126">
        <f t="shared" si="169"/>
        <v>2010</v>
      </c>
    </row>
    <row r="2127" spans="1:21"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165"/>
        <v>1.4200000000000001E-2</v>
      </c>
      <c r="P2127">
        <f t="shared" si="166"/>
        <v>31.555555555555557</v>
      </c>
      <c r="Q2127" t="s">
        <v>8332</v>
      </c>
      <c r="R2127" t="s">
        <v>8333</v>
      </c>
      <c r="S2127" s="9">
        <f t="shared" si="167"/>
        <v>42190.773530092592</v>
      </c>
      <c r="T2127" s="9">
        <f t="shared" si="168"/>
        <v>42220.773530092592</v>
      </c>
      <c r="U2127">
        <f t="shared" si="169"/>
        <v>2015</v>
      </c>
    </row>
    <row r="2128" spans="1:21"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165"/>
        <v>5.0000000000000001E-4</v>
      </c>
      <c r="P2128">
        <f t="shared" si="166"/>
        <v>5</v>
      </c>
      <c r="Q2128" t="s">
        <v>8332</v>
      </c>
      <c r="R2128" t="s">
        <v>8333</v>
      </c>
      <c r="S2128" s="9">
        <f t="shared" si="167"/>
        <v>41951.723229166666</v>
      </c>
      <c r="T2128" s="9">
        <f t="shared" si="168"/>
        <v>41981.723229166666</v>
      </c>
      <c r="U2128">
        <f t="shared" si="169"/>
        <v>2014</v>
      </c>
    </row>
    <row r="2129" spans="1:21"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165"/>
        <v>0.28842857142857142</v>
      </c>
      <c r="P2129">
        <f t="shared" si="166"/>
        <v>34.220338983050844</v>
      </c>
      <c r="Q2129" t="s">
        <v>8332</v>
      </c>
      <c r="R2129" t="s">
        <v>8333</v>
      </c>
      <c r="S2129" s="9">
        <f t="shared" si="167"/>
        <v>42045.25535879629</v>
      </c>
      <c r="T2129" s="9">
        <f t="shared" si="168"/>
        <v>42075.213692129633</v>
      </c>
      <c r="U2129">
        <f t="shared" si="169"/>
        <v>2015</v>
      </c>
    </row>
    <row r="2130" spans="1:21"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165"/>
        <v>1.6666666666666668E-3</v>
      </c>
      <c r="P2130">
        <f t="shared" si="166"/>
        <v>25</v>
      </c>
      <c r="Q2130" t="s">
        <v>8332</v>
      </c>
      <c r="R2130" t="s">
        <v>8333</v>
      </c>
      <c r="S2130" s="9">
        <f t="shared" si="167"/>
        <v>41843.522789351853</v>
      </c>
      <c r="T2130" s="9">
        <f t="shared" si="168"/>
        <v>41903.522789351853</v>
      </c>
      <c r="U2130">
        <f t="shared" si="169"/>
        <v>2014</v>
      </c>
    </row>
    <row r="2131" spans="1:21"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165"/>
        <v>0.11799999999999999</v>
      </c>
      <c r="P2131">
        <f t="shared" si="166"/>
        <v>19.666666666666668</v>
      </c>
      <c r="Q2131" t="s">
        <v>8332</v>
      </c>
      <c r="R2131" t="s">
        <v>8333</v>
      </c>
      <c r="S2131" s="9">
        <f t="shared" si="167"/>
        <v>42408.774305555555</v>
      </c>
      <c r="T2131" s="9">
        <f t="shared" si="168"/>
        <v>42438.774305555555</v>
      </c>
      <c r="U2131">
        <f t="shared" si="169"/>
        <v>2016</v>
      </c>
    </row>
    <row r="2132" spans="1:21"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165"/>
        <v>2.0238095238095236E-3</v>
      </c>
      <c r="P2132">
        <f t="shared" si="166"/>
        <v>21.25</v>
      </c>
      <c r="Q2132" t="s">
        <v>8332</v>
      </c>
      <c r="R2132" t="s">
        <v>8333</v>
      </c>
      <c r="S2132" s="9">
        <f t="shared" si="167"/>
        <v>41831.836377314816</v>
      </c>
      <c r="T2132" s="9">
        <f t="shared" si="168"/>
        <v>41866.836377314816</v>
      </c>
      <c r="U2132">
        <f t="shared" si="169"/>
        <v>2014</v>
      </c>
    </row>
    <row r="2133" spans="1:21"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165"/>
        <v>0.05</v>
      </c>
      <c r="P2133">
        <f t="shared" si="166"/>
        <v>8.3333333333333339</v>
      </c>
      <c r="Q2133" t="s">
        <v>8332</v>
      </c>
      <c r="R2133" t="s">
        <v>8333</v>
      </c>
      <c r="S2133" s="9">
        <f t="shared" si="167"/>
        <v>42166.957071759258</v>
      </c>
      <c r="T2133" s="9">
        <f t="shared" si="168"/>
        <v>42196.957071759258</v>
      </c>
      <c r="U2133">
        <f t="shared" si="169"/>
        <v>2015</v>
      </c>
    </row>
    <row r="2134" spans="1:21"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165"/>
        <v>2.1129899999999997E-2</v>
      </c>
      <c r="P2134">
        <f t="shared" si="166"/>
        <v>21.34333333333333</v>
      </c>
      <c r="Q2134" t="s">
        <v>8332</v>
      </c>
      <c r="R2134" t="s">
        <v>8333</v>
      </c>
      <c r="S2134" s="9">
        <f t="shared" si="167"/>
        <v>41643.237175925926</v>
      </c>
      <c r="T2134" s="9">
        <f t="shared" si="168"/>
        <v>41673.237175925926</v>
      </c>
      <c r="U2134">
        <f t="shared" si="169"/>
        <v>2014</v>
      </c>
    </row>
    <row r="2135" spans="1:21"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165"/>
        <v>1.6E-2</v>
      </c>
      <c r="P2135">
        <f t="shared" si="166"/>
        <v>5.333333333333333</v>
      </c>
      <c r="Q2135" t="s">
        <v>8332</v>
      </c>
      <c r="R2135" t="s">
        <v>8333</v>
      </c>
      <c r="S2135" s="9">
        <f t="shared" si="167"/>
        <v>40618.847210648149</v>
      </c>
      <c r="T2135" s="9">
        <f t="shared" si="168"/>
        <v>40657.040972222225</v>
      </c>
      <c r="U2135">
        <f t="shared" si="169"/>
        <v>2011</v>
      </c>
    </row>
    <row r="2136" spans="1:21"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165"/>
        <v>1.7333333333333333E-2</v>
      </c>
      <c r="P2136">
        <f t="shared" si="166"/>
        <v>34.666666666666664</v>
      </c>
      <c r="Q2136" t="s">
        <v>8332</v>
      </c>
      <c r="R2136" t="s">
        <v>8333</v>
      </c>
      <c r="S2136" s="9">
        <f t="shared" si="167"/>
        <v>41361.636469907404</v>
      </c>
      <c r="T2136" s="9">
        <f t="shared" si="168"/>
        <v>41391.636469907404</v>
      </c>
      <c r="U2136">
        <f t="shared" si="169"/>
        <v>2013</v>
      </c>
    </row>
    <row r="2137" spans="1:21"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165"/>
        <v>9.5600000000000004E-2</v>
      </c>
      <c r="P2137">
        <f t="shared" si="166"/>
        <v>21.727272727272727</v>
      </c>
      <c r="Q2137" t="s">
        <v>8332</v>
      </c>
      <c r="R2137" t="s">
        <v>8333</v>
      </c>
      <c r="S2137" s="9">
        <f t="shared" si="167"/>
        <v>41156.713344907403</v>
      </c>
      <c r="T2137" s="9">
        <f t="shared" si="168"/>
        <v>41186.713344907403</v>
      </c>
      <c r="U2137">
        <f t="shared" si="169"/>
        <v>2012</v>
      </c>
    </row>
    <row r="2138" spans="1:21"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165"/>
        <v>5.9612499999999998E-4</v>
      </c>
      <c r="P2138">
        <f t="shared" si="166"/>
        <v>11.922499999999999</v>
      </c>
      <c r="Q2138" t="s">
        <v>8332</v>
      </c>
      <c r="R2138" t="s">
        <v>8333</v>
      </c>
      <c r="S2138" s="9">
        <f t="shared" si="167"/>
        <v>41536.259097222224</v>
      </c>
      <c r="T2138" s="9">
        <f t="shared" si="168"/>
        <v>41566.259097222224</v>
      </c>
      <c r="U2138">
        <f t="shared" si="169"/>
        <v>2013</v>
      </c>
    </row>
    <row r="2139" spans="1:21"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165"/>
        <v>0.28405999999999998</v>
      </c>
      <c r="P2139">
        <f t="shared" si="166"/>
        <v>26.59737827715356</v>
      </c>
      <c r="Q2139" t="s">
        <v>8332</v>
      </c>
      <c r="R2139" t="s">
        <v>8333</v>
      </c>
      <c r="S2139" s="9">
        <f t="shared" si="167"/>
        <v>41948.521168981482</v>
      </c>
      <c r="T2139" s="9">
        <f t="shared" si="168"/>
        <v>41978.521168981482</v>
      </c>
      <c r="U2139">
        <f t="shared" si="169"/>
        <v>2014</v>
      </c>
    </row>
    <row r="2140" spans="1:21"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165"/>
        <v>0.128</v>
      </c>
      <c r="P2140">
        <f t="shared" si="166"/>
        <v>10.666666666666666</v>
      </c>
      <c r="Q2140" t="s">
        <v>8332</v>
      </c>
      <c r="R2140" t="s">
        <v>8333</v>
      </c>
      <c r="S2140" s="9">
        <f t="shared" si="167"/>
        <v>41556.763182870374</v>
      </c>
      <c r="T2140" s="9">
        <f t="shared" si="168"/>
        <v>41586.804849537039</v>
      </c>
      <c r="U2140">
        <f t="shared" si="169"/>
        <v>2013</v>
      </c>
    </row>
    <row r="2141" spans="1:21"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165"/>
        <v>5.4199999999999998E-2</v>
      </c>
      <c r="P2141">
        <f t="shared" si="166"/>
        <v>29.035714285714285</v>
      </c>
      <c r="Q2141" t="s">
        <v>8332</v>
      </c>
      <c r="R2141" t="s">
        <v>8333</v>
      </c>
      <c r="S2141" s="9">
        <f t="shared" si="167"/>
        <v>42647.500092592592</v>
      </c>
      <c r="T2141" s="9">
        <f t="shared" si="168"/>
        <v>42677.500092592592</v>
      </c>
      <c r="U2141">
        <f t="shared" si="169"/>
        <v>2016</v>
      </c>
    </row>
    <row r="2142" spans="1:21"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165"/>
        <v>1.1199999999999999E-3</v>
      </c>
      <c r="P2142">
        <f t="shared" si="166"/>
        <v>50.909090909090907</v>
      </c>
      <c r="Q2142" t="s">
        <v>8332</v>
      </c>
      <c r="R2142" t="s">
        <v>8333</v>
      </c>
      <c r="S2142" s="9">
        <f t="shared" si="167"/>
        <v>41255.583611111113</v>
      </c>
      <c r="T2142" s="9">
        <f t="shared" si="168"/>
        <v>41285.583611111113</v>
      </c>
      <c r="U2142">
        <f t="shared" si="169"/>
        <v>2012</v>
      </c>
    </row>
    <row r="2143" spans="1:21"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165"/>
        <v>0</v>
      </c>
      <c r="P2143" t="e">
        <f t="shared" si="166"/>
        <v>#DIV/0!</v>
      </c>
      <c r="Q2143" t="s">
        <v>8332</v>
      </c>
      <c r="R2143" t="s">
        <v>8333</v>
      </c>
      <c r="S2143" s="9">
        <f t="shared" si="167"/>
        <v>41926.985636574071</v>
      </c>
      <c r="T2143" s="9">
        <f t="shared" si="168"/>
        <v>41957.027303240742</v>
      </c>
      <c r="U2143">
        <f t="shared" si="169"/>
        <v>2014</v>
      </c>
    </row>
    <row r="2144" spans="1:21"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165"/>
        <v>5.7238095238095241E-2</v>
      </c>
      <c r="P2144">
        <f t="shared" si="166"/>
        <v>50.083333333333336</v>
      </c>
      <c r="Q2144" t="s">
        <v>8332</v>
      </c>
      <c r="R2144" t="s">
        <v>8333</v>
      </c>
      <c r="S2144" s="9">
        <f t="shared" si="167"/>
        <v>42340.451504629629</v>
      </c>
      <c r="T2144" s="9">
        <f t="shared" si="168"/>
        <v>42368.451504629629</v>
      </c>
      <c r="U2144">
        <f t="shared" si="169"/>
        <v>2015</v>
      </c>
    </row>
    <row r="2145" spans="1:21"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165"/>
        <v>0.1125</v>
      </c>
      <c r="P2145">
        <f t="shared" si="166"/>
        <v>45</v>
      </c>
      <c r="Q2145" t="s">
        <v>8332</v>
      </c>
      <c r="R2145" t="s">
        <v>8333</v>
      </c>
      <c r="S2145" s="9">
        <f t="shared" si="167"/>
        <v>40332.636712962965</v>
      </c>
      <c r="T2145" s="9">
        <f t="shared" si="168"/>
        <v>40380.541666666664</v>
      </c>
      <c r="U2145">
        <f t="shared" si="169"/>
        <v>2010</v>
      </c>
    </row>
    <row r="2146" spans="1:21"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165"/>
        <v>1.7098591549295775E-2</v>
      </c>
      <c r="P2146">
        <f t="shared" si="166"/>
        <v>25.291666666666668</v>
      </c>
      <c r="Q2146" t="s">
        <v>8332</v>
      </c>
      <c r="R2146" t="s">
        <v>8333</v>
      </c>
      <c r="S2146" s="9">
        <f t="shared" si="167"/>
        <v>41499.296759259261</v>
      </c>
      <c r="T2146" s="9">
        <f t="shared" si="168"/>
        <v>41531.296759259261</v>
      </c>
      <c r="U2146">
        <f t="shared" si="169"/>
        <v>2013</v>
      </c>
    </row>
    <row r="2147" spans="1:21"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165"/>
        <v>0.30433333333333334</v>
      </c>
      <c r="P2147">
        <f t="shared" si="166"/>
        <v>51.292134831460672</v>
      </c>
      <c r="Q2147" t="s">
        <v>8332</v>
      </c>
      <c r="R2147" t="s">
        <v>8333</v>
      </c>
      <c r="S2147" s="9">
        <f t="shared" si="167"/>
        <v>41574.987430555557</v>
      </c>
      <c r="T2147" s="9">
        <f t="shared" si="168"/>
        <v>41605.029097222221</v>
      </c>
      <c r="U2147">
        <f t="shared" si="169"/>
        <v>2013</v>
      </c>
    </row>
    <row r="2148" spans="1:21"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165"/>
        <v>2.0000000000000001E-4</v>
      </c>
      <c r="P2148">
        <f t="shared" si="166"/>
        <v>1</v>
      </c>
      <c r="Q2148" t="s">
        <v>8332</v>
      </c>
      <c r="R2148" t="s">
        <v>8333</v>
      </c>
      <c r="S2148" s="9">
        <f t="shared" si="167"/>
        <v>42397.429513888885</v>
      </c>
      <c r="T2148" s="9">
        <f t="shared" si="168"/>
        <v>42411.429513888885</v>
      </c>
      <c r="U2148">
        <f t="shared" si="169"/>
        <v>2016</v>
      </c>
    </row>
    <row r="2149" spans="1:21"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165"/>
        <v>6.9641025641025639E-3</v>
      </c>
      <c r="P2149">
        <f t="shared" si="166"/>
        <v>49.381818181818183</v>
      </c>
      <c r="Q2149" t="s">
        <v>8332</v>
      </c>
      <c r="R2149" t="s">
        <v>8333</v>
      </c>
      <c r="S2149" s="9">
        <f t="shared" si="167"/>
        <v>41927.045694444445</v>
      </c>
      <c r="T2149" s="9">
        <f t="shared" si="168"/>
        <v>41959.087361111116</v>
      </c>
      <c r="U2149">
        <f t="shared" si="169"/>
        <v>2014</v>
      </c>
    </row>
    <row r="2150" spans="1:21"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165"/>
        <v>0.02</v>
      </c>
      <c r="P2150">
        <f t="shared" si="166"/>
        <v>1</v>
      </c>
      <c r="Q2150" t="s">
        <v>8332</v>
      </c>
      <c r="R2150" t="s">
        <v>8333</v>
      </c>
      <c r="S2150" s="9">
        <f t="shared" si="167"/>
        <v>42066.483587962968</v>
      </c>
      <c r="T2150" s="9">
        <f t="shared" si="168"/>
        <v>42096.441921296297</v>
      </c>
      <c r="U2150">
        <f t="shared" si="169"/>
        <v>2015</v>
      </c>
    </row>
    <row r="2151" spans="1:21"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165"/>
        <v>0</v>
      </c>
      <c r="P2151" t="e">
        <f t="shared" si="166"/>
        <v>#DIV/0!</v>
      </c>
      <c r="Q2151" t="s">
        <v>8332</v>
      </c>
      <c r="R2151" t="s">
        <v>8333</v>
      </c>
      <c r="S2151" s="9">
        <f t="shared" si="167"/>
        <v>40354.774953703702</v>
      </c>
      <c r="T2151" s="9">
        <f t="shared" si="168"/>
        <v>40389.75</v>
      </c>
      <c r="U2151">
        <f t="shared" si="169"/>
        <v>2010</v>
      </c>
    </row>
    <row r="2152" spans="1:21"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165"/>
        <v>8.0999999999999996E-3</v>
      </c>
      <c r="P2152">
        <f t="shared" si="166"/>
        <v>101.25</v>
      </c>
      <c r="Q2152" t="s">
        <v>8332</v>
      </c>
      <c r="R2152" t="s">
        <v>8333</v>
      </c>
      <c r="S2152" s="9">
        <f t="shared" si="167"/>
        <v>42534.034710648149</v>
      </c>
      <c r="T2152" s="9">
        <f t="shared" si="168"/>
        <v>42564.034710648149</v>
      </c>
      <c r="U2152">
        <f t="shared" si="169"/>
        <v>2016</v>
      </c>
    </row>
    <row r="2153" spans="1:21"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165"/>
        <v>2.6222222222222224E-3</v>
      </c>
      <c r="P2153">
        <f t="shared" si="166"/>
        <v>19.666666666666668</v>
      </c>
      <c r="Q2153" t="s">
        <v>8332</v>
      </c>
      <c r="R2153" t="s">
        <v>8333</v>
      </c>
      <c r="S2153" s="9">
        <f t="shared" si="167"/>
        <v>42520.597384259265</v>
      </c>
      <c r="T2153" s="9">
        <f t="shared" si="168"/>
        <v>42550.597384259265</v>
      </c>
      <c r="U2153">
        <f t="shared" si="169"/>
        <v>2016</v>
      </c>
    </row>
    <row r="2154" spans="1:21"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165"/>
        <v>1.6666666666666668E-3</v>
      </c>
      <c r="P2154">
        <f t="shared" si="166"/>
        <v>12.5</v>
      </c>
      <c r="Q2154" t="s">
        <v>8332</v>
      </c>
      <c r="R2154" t="s">
        <v>8333</v>
      </c>
      <c r="S2154" s="9">
        <f t="shared" si="167"/>
        <v>41683.582280092596</v>
      </c>
      <c r="T2154" s="9">
        <f t="shared" si="168"/>
        <v>41713.540613425925</v>
      </c>
      <c r="U2154">
        <f t="shared" si="169"/>
        <v>2014</v>
      </c>
    </row>
    <row r="2155" spans="1:21"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165"/>
        <v>9.1244548809124457E-5</v>
      </c>
      <c r="P2155">
        <f t="shared" si="166"/>
        <v>8.5</v>
      </c>
      <c r="Q2155" t="s">
        <v>8332</v>
      </c>
      <c r="R2155" t="s">
        <v>8333</v>
      </c>
      <c r="S2155" s="9">
        <f t="shared" si="167"/>
        <v>41974.661087962959</v>
      </c>
      <c r="T2155" s="9">
        <f t="shared" si="168"/>
        <v>42014.082638888889</v>
      </c>
      <c r="U2155">
        <f t="shared" si="169"/>
        <v>2014</v>
      </c>
    </row>
    <row r="2156" spans="1:21"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165"/>
        <v>8.0000000000000002E-3</v>
      </c>
      <c r="P2156">
        <f t="shared" si="166"/>
        <v>1</v>
      </c>
      <c r="Q2156" t="s">
        <v>8332</v>
      </c>
      <c r="R2156" t="s">
        <v>8333</v>
      </c>
      <c r="S2156" s="9">
        <f t="shared" si="167"/>
        <v>41647.382256944446</v>
      </c>
      <c r="T2156" s="9">
        <f t="shared" si="168"/>
        <v>41667.382256944446</v>
      </c>
      <c r="U2156">
        <f t="shared" si="169"/>
        <v>2014</v>
      </c>
    </row>
    <row r="2157" spans="1:21"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165"/>
        <v>2.3E-2</v>
      </c>
      <c r="P2157">
        <f t="shared" si="166"/>
        <v>23</v>
      </c>
      <c r="Q2157" t="s">
        <v>8332</v>
      </c>
      <c r="R2157" t="s">
        <v>8333</v>
      </c>
      <c r="S2157" s="9">
        <f t="shared" si="167"/>
        <v>42430.497511574074</v>
      </c>
      <c r="T2157" s="9">
        <f t="shared" si="168"/>
        <v>42460.45584490741</v>
      </c>
      <c r="U2157">
        <f t="shared" si="169"/>
        <v>2016</v>
      </c>
    </row>
    <row r="2158" spans="1:21"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165"/>
        <v>2.6660714285714284E-2</v>
      </c>
      <c r="P2158">
        <f t="shared" si="166"/>
        <v>17.987951807228917</v>
      </c>
      <c r="Q2158" t="s">
        <v>8332</v>
      </c>
      <c r="R2158" t="s">
        <v>8333</v>
      </c>
      <c r="S2158" s="9">
        <f t="shared" si="167"/>
        <v>41488.60423611111</v>
      </c>
      <c r="T2158" s="9">
        <f t="shared" si="168"/>
        <v>41533.60423611111</v>
      </c>
      <c r="U2158">
        <f t="shared" si="169"/>
        <v>2013</v>
      </c>
    </row>
    <row r="2159" spans="1:21"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165"/>
        <v>0.28192</v>
      </c>
      <c r="P2159">
        <f t="shared" si="166"/>
        <v>370.94736842105266</v>
      </c>
      <c r="Q2159" t="s">
        <v>8332</v>
      </c>
      <c r="R2159" t="s">
        <v>8333</v>
      </c>
      <c r="S2159" s="9">
        <f t="shared" si="167"/>
        <v>42694.73128472222</v>
      </c>
      <c r="T2159" s="9">
        <f t="shared" si="168"/>
        <v>42727.082638888889</v>
      </c>
      <c r="U2159">
        <f t="shared" si="169"/>
        <v>2016</v>
      </c>
    </row>
    <row r="2160" spans="1:21"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165"/>
        <v>6.5900366666666668E-2</v>
      </c>
      <c r="P2160">
        <f t="shared" si="166"/>
        <v>63.569485530546629</v>
      </c>
      <c r="Q2160" t="s">
        <v>8332</v>
      </c>
      <c r="R2160" t="s">
        <v>8333</v>
      </c>
      <c r="S2160" s="9">
        <f t="shared" si="167"/>
        <v>41264.603865740741</v>
      </c>
      <c r="T2160" s="9">
        <f t="shared" si="168"/>
        <v>41309.603865740741</v>
      </c>
      <c r="U2160">
        <f t="shared" si="169"/>
        <v>2012</v>
      </c>
    </row>
    <row r="2161" spans="1:21"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165"/>
        <v>7.2222222222222219E-3</v>
      </c>
      <c r="P2161">
        <f t="shared" si="166"/>
        <v>13</v>
      </c>
      <c r="Q2161" t="s">
        <v>8332</v>
      </c>
      <c r="R2161" t="s">
        <v>8333</v>
      </c>
      <c r="S2161" s="9">
        <f t="shared" si="167"/>
        <v>40710.481180555551</v>
      </c>
      <c r="T2161" s="9">
        <f t="shared" si="168"/>
        <v>40740.481180555551</v>
      </c>
      <c r="U2161">
        <f t="shared" si="169"/>
        <v>2011</v>
      </c>
    </row>
    <row r="2162" spans="1:21"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165"/>
        <v>8.5000000000000006E-3</v>
      </c>
      <c r="P2162">
        <f t="shared" si="166"/>
        <v>5.3125</v>
      </c>
      <c r="Q2162" t="s">
        <v>8332</v>
      </c>
      <c r="R2162" t="s">
        <v>8333</v>
      </c>
      <c r="S2162" s="9">
        <f t="shared" si="167"/>
        <v>41018.461863425924</v>
      </c>
      <c r="T2162" s="9">
        <f t="shared" si="168"/>
        <v>41048.461863425924</v>
      </c>
      <c r="U2162">
        <f t="shared" si="169"/>
        <v>2012</v>
      </c>
    </row>
    <row r="2163" spans="1:21"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165"/>
        <v>1.1575</v>
      </c>
      <c r="P2163">
        <f t="shared" si="166"/>
        <v>35.615384615384613</v>
      </c>
      <c r="Q2163" t="s">
        <v>8324</v>
      </c>
      <c r="R2163" t="s">
        <v>8325</v>
      </c>
      <c r="S2163" s="9">
        <f t="shared" si="167"/>
        <v>42240.602534722217</v>
      </c>
      <c r="T2163" s="9">
        <f t="shared" si="168"/>
        <v>42270.602534722217</v>
      </c>
      <c r="U2163">
        <f t="shared" si="169"/>
        <v>2015</v>
      </c>
    </row>
    <row r="2164" spans="1:21"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165"/>
        <v>1.1226666666666667</v>
      </c>
      <c r="P2164">
        <f t="shared" si="166"/>
        <v>87.103448275862064</v>
      </c>
      <c r="Q2164" t="s">
        <v>8324</v>
      </c>
      <c r="R2164" t="s">
        <v>8325</v>
      </c>
      <c r="S2164" s="9">
        <f t="shared" si="167"/>
        <v>41813.516099537039</v>
      </c>
      <c r="T2164" s="9">
        <f t="shared" si="168"/>
        <v>41844.516099537039</v>
      </c>
      <c r="U2164">
        <f t="shared" si="169"/>
        <v>2014</v>
      </c>
    </row>
    <row r="2165" spans="1:21"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165"/>
        <v>1.3220000000000001</v>
      </c>
      <c r="P2165">
        <f t="shared" si="166"/>
        <v>75.11363636363636</v>
      </c>
      <c r="Q2165" t="s">
        <v>8324</v>
      </c>
      <c r="R2165" t="s">
        <v>8325</v>
      </c>
      <c r="S2165" s="9">
        <f t="shared" si="167"/>
        <v>42111.649537037039</v>
      </c>
      <c r="T2165" s="9">
        <f t="shared" si="168"/>
        <v>42162.909722222219</v>
      </c>
      <c r="U2165">
        <f t="shared" si="169"/>
        <v>2015</v>
      </c>
    </row>
    <row r="2166" spans="1:21"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165"/>
        <v>1.0263636363636364</v>
      </c>
      <c r="P2166">
        <f t="shared" si="166"/>
        <v>68.01204819277109</v>
      </c>
      <c r="Q2166" t="s">
        <v>8324</v>
      </c>
      <c r="R2166" t="s">
        <v>8325</v>
      </c>
      <c r="S2166" s="9">
        <f t="shared" si="167"/>
        <v>42515.46775462963</v>
      </c>
      <c r="T2166" s="9">
        <f t="shared" si="168"/>
        <v>42545.915972222225</v>
      </c>
      <c r="U2166">
        <f t="shared" si="169"/>
        <v>2016</v>
      </c>
    </row>
    <row r="2167" spans="1:21"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165"/>
        <v>1.3864000000000001</v>
      </c>
      <c r="P2167">
        <f t="shared" si="166"/>
        <v>29.623931623931625</v>
      </c>
      <c r="Q2167" t="s">
        <v>8324</v>
      </c>
      <c r="R2167" t="s">
        <v>8325</v>
      </c>
      <c r="S2167" s="9">
        <f t="shared" si="167"/>
        <v>42438.417071759264</v>
      </c>
      <c r="T2167" s="9">
        <f t="shared" si="168"/>
        <v>42468.375405092593</v>
      </c>
      <c r="U2167">
        <f t="shared" si="169"/>
        <v>2016</v>
      </c>
    </row>
    <row r="2168" spans="1:21"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165"/>
        <v>1.466</v>
      </c>
      <c r="P2168">
        <f t="shared" si="166"/>
        <v>91.625</v>
      </c>
      <c r="Q2168" t="s">
        <v>8324</v>
      </c>
      <c r="R2168" t="s">
        <v>8325</v>
      </c>
      <c r="S2168" s="9">
        <f t="shared" si="167"/>
        <v>41933.588171296295</v>
      </c>
      <c r="T2168" s="9">
        <f t="shared" si="168"/>
        <v>41978.629837962959</v>
      </c>
      <c r="U2168">
        <f t="shared" si="169"/>
        <v>2014</v>
      </c>
    </row>
    <row r="2169" spans="1:21"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165"/>
        <v>1.2</v>
      </c>
      <c r="P2169">
        <f t="shared" si="166"/>
        <v>22.5</v>
      </c>
      <c r="Q2169" t="s">
        <v>8324</v>
      </c>
      <c r="R2169" t="s">
        <v>8325</v>
      </c>
      <c r="S2169" s="9">
        <f t="shared" si="167"/>
        <v>41152.816400462965</v>
      </c>
      <c r="T2169" s="9">
        <f t="shared" si="168"/>
        <v>41166.816400462965</v>
      </c>
      <c r="U2169">
        <f t="shared" si="169"/>
        <v>2012</v>
      </c>
    </row>
    <row r="2170" spans="1:21"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165"/>
        <v>1.215816111111111</v>
      </c>
      <c r="P2170">
        <f t="shared" si="166"/>
        <v>64.366735294117646</v>
      </c>
      <c r="Q2170" t="s">
        <v>8324</v>
      </c>
      <c r="R2170" t="s">
        <v>8325</v>
      </c>
      <c r="S2170" s="9">
        <f t="shared" si="167"/>
        <v>42745.350243055553</v>
      </c>
      <c r="T2170" s="9">
        <f t="shared" si="168"/>
        <v>42775.958333333328</v>
      </c>
      <c r="U2170">
        <f t="shared" si="169"/>
        <v>2017</v>
      </c>
    </row>
    <row r="2171" spans="1:21"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165"/>
        <v>1</v>
      </c>
      <c r="P2171">
        <f t="shared" si="166"/>
        <v>21.857142857142858</v>
      </c>
      <c r="Q2171" t="s">
        <v>8324</v>
      </c>
      <c r="R2171" t="s">
        <v>8325</v>
      </c>
      <c r="S2171" s="9">
        <f t="shared" si="167"/>
        <v>42793.450821759259</v>
      </c>
      <c r="T2171" s="9">
        <f t="shared" si="168"/>
        <v>42796.450821759259</v>
      </c>
      <c r="U2171">
        <f t="shared" si="169"/>
        <v>2017</v>
      </c>
    </row>
    <row r="2172" spans="1:21"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165"/>
        <v>1.8085714285714285</v>
      </c>
      <c r="P2172">
        <f t="shared" si="166"/>
        <v>33.315789473684212</v>
      </c>
      <c r="Q2172" t="s">
        <v>8324</v>
      </c>
      <c r="R2172" t="s">
        <v>8325</v>
      </c>
      <c r="S2172" s="9">
        <f t="shared" si="167"/>
        <v>42198.500254629631</v>
      </c>
      <c r="T2172" s="9">
        <f t="shared" si="168"/>
        <v>42238.500254629631</v>
      </c>
      <c r="U2172">
        <f t="shared" si="169"/>
        <v>2015</v>
      </c>
    </row>
    <row r="2173" spans="1:21"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165"/>
        <v>1.0607500000000001</v>
      </c>
      <c r="P2173">
        <f t="shared" si="166"/>
        <v>90.276595744680847</v>
      </c>
      <c r="Q2173" t="s">
        <v>8324</v>
      </c>
      <c r="R2173" t="s">
        <v>8325</v>
      </c>
      <c r="S2173" s="9">
        <f t="shared" si="167"/>
        <v>42141.70711805555</v>
      </c>
      <c r="T2173" s="9">
        <f t="shared" si="168"/>
        <v>42176.958333333328</v>
      </c>
      <c r="U2173">
        <f t="shared" si="169"/>
        <v>2015</v>
      </c>
    </row>
    <row r="2174" spans="1:21"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165"/>
        <v>1</v>
      </c>
      <c r="P2174">
        <f t="shared" si="166"/>
        <v>76.92307692307692</v>
      </c>
      <c r="Q2174" t="s">
        <v>8324</v>
      </c>
      <c r="R2174" t="s">
        <v>8325</v>
      </c>
      <c r="S2174" s="9">
        <f t="shared" si="167"/>
        <v>42082.330092592587</v>
      </c>
      <c r="T2174" s="9">
        <f t="shared" si="168"/>
        <v>42112.330092592587</v>
      </c>
      <c r="U2174">
        <f t="shared" si="169"/>
        <v>2015</v>
      </c>
    </row>
    <row r="2175" spans="1:21"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165"/>
        <v>1.2692857142857144</v>
      </c>
      <c r="P2175">
        <f t="shared" si="166"/>
        <v>59.233333333333334</v>
      </c>
      <c r="Q2175" t="s">
        <v>8324</v>
      </c>
      <c r="R2175" t="s">
        <v>8325</v>
      </c>
      <c r="S2175" s="9">
        <f t="shared" si="167"/>
        <v>41495.442627314813</v>
      </c>
      <c r="T2175" s="9">
        <f t="shared" si="168"/>
        <v>41526.915972222225</v>
      </c>
      <c r="U2175">
        <f t="shared" si="169"/>
        <v>2013</v>
      </c>
    </row>
    <row r="2176" spans="1:21"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165"/>
        <v>1.0297499999999999</v>
      </c>
      <c r="P2176">
        <f t="shared" si="166"/>
        <v>65.38095238095238</v>
      </c>
      <c r="Q2176" t="s">
        <v>8324</v>
      </c>
      <c r="R2176" t="s">
        <v>8325</v>
      </c>
      <c r="S2176" s="9">
        <f t="shared" si="167"/>
        <v>42465.292905092589</v>
      </c>
      <c r="T2176" s="9">
        <f t="shared" si="168"/>
        <v>42495.292905092589</v>
      </c>
      <c r="U2176">
        <f t="shared" si="169"/>
        <v>2016</v>
      </c>
    </row>
    <row r="2177" spans="1:21"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165"/>
        <v>2.5</v>
      </c>
      <c r="P2177">
        <f t="shared" si="166"/>
        <v>67.307692307692307</v>
      </c>
      <c r="Q2177" t="s">
        <v>8324</v>
      </c>
      <c r="R2177" t="s">
        <v>8325</v>
      </c>
      <c r="S2177" s="9">
        <f t="shared" si="167"/>
        <v>42564.759097222224</v>
      </c>
      <c r="T2177" s="9">
        <f t="shared" si="168"/>
        <v>42571.759097222224</v>
      </c>
      <c r="U2177">
        <f t="shared" si="169"/>
        <v>2016</v>
      </c>
    </row>
    <row r="2178" spans="1:21"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si="165"/>
        <v>1.2602</v>
      </c>
      <c r="P2178">
        <f t="shared" si="166"/>
        <v>88.74647887323944</v>
      </c>
      <c r="Q2178" t="s">
        <v>8324</v>
      </c>
      <c r="R2178" t="s">
        <v>8325</v>
      </c>
      <c r="S2178" s="9">
        <f t="shared" si="167"/>
        <v>42096.383206018523</v>
      </c>
      <c r="T2178" s="9">
        <f t="shared" si="168"/>
        <v>42126.383206018523</v>
      </c>
      <c r="U2178">
        <f t="shared" si="169"/>
        <v>2015</v>
      </c>
    </row>
    <row r="2179" spans="1:21"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ref="O2179:O2242" si="170">E2179/D2179</f>
        <v>1.0012000000000001</v>
      </c>
      <c r="P2179">
        <f t="shared" ref="P2179:P2242" si="171">E2179/L2179</f>
        <v>65.868421052631575</v>
      </c>
      <c r="Q2179" t="s">
        <v>8324</v>
      </c>
      <c r="R2179" t="s">
        <v>8325</v>
      </c>
      <c r="S2179" s="9">
        <f t="shared" ref="S2179:S2242" si="172">((J2179/60)/60)/24+DATE(1970,1,1)+(-6/24)</f>
        <v>42502.000775462962</v>
      </c>
      <c r="T2179" s="9">
        <f t="shared" ref="T2179:T2242" si="173">((I2179/60)/60)/24+DATE(1970,1,1)+(-6/24)</f>
        <v>42527.000775462962</v>
      </c>
      <c r="U2179">
        <f t="shared" ref="U2179:U2242" si="174">YEAR(S2179)</f>
        <v>2016</v>
      </c>
    </row>
    <row r="2180" spans="1:21"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170"/>
        <v>1.3864000000000001</v>
      </c>
      <c r="P2180">
        <f t="shared" si="171"/>
        <v>40.349243306169967</v>
      </c>
      <c r="Q2180" t="s">
        <v>8324</v>
      </c>
      <c r="R2180" t="s">
        <v>8325</v>
      </c>
      <c r="S2180" s="9">
        <f t="shared" si="172"/>
        <v>42723.38653935185</v>
      </c>
      <c r="T2180" s="9">
        <f t="shared" si="173"/>
        <v>42753.38653935185</v>
      </c>
      <c r="U2180">
        <f t="shared" si="174"/>
        <v>2016</v>
      </c>
    </row>
    <row r="2181" spans="1:21"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170"/>
        <v>1.6140000000000001</v>
      </c>
      <c r="P2181">
        <f t="shared" si="171"/>
        <v>76.857142857142861</v>
      </c>
      <c r="Q2181" t="s">
        <v>8324</v>
      </c>
      <c r="R2181" t="s">
        <v>8325</v>
      </c>
      <c r="S2181" s="9">
        <f t="shared" si="172"/>
        <v>42074.921203703707</v>
      </c>
      <c r="T2181" s="9">
        <f t="shared" si="173"/>
        <v>42104.921203703707</v>
      </c>
      <c r="U2181">
        <f t="shared" si="174"/>
        <v>2015</v>
      </c>
    </row>
    <row r="2182" spans="1:21"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170"/>
        <v>1.071842</v>
      </c>
      <c r="P2182">
        <f t="shared" si="171"/>
        <v>68.707820512820518</v>
      </c>
      <c r="Q2182" t="s">
        <v>8324</v>
      </c>
      <c r="R2182" t="s">
        <v>8325</v>
      </c>
      <c r="S2182" s="9">
        <f t="shared" si="172"/>
        <v>42279.419768518521</v>
      </c>
      <c r="T2182" s="9">
        <f t="shared" si="173"/>
        <v>42321.461435185185</v>
      </c>
      <c r="U2182">
        <f t="shared" si="174"/>
        <v>2015</v>
      </c>
    </row>
    <row r="2183" spans="1:21"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170"/>
        <v>1.5309999999999999</v>
      </c>
      <c r="P2183">
        <f t="shared" si="171"/>
        <v>57.773584905660378</v>
      </c>
      <c r="Q2183" t="s">
        <v>8332</v>
      </c>
      <c r="R2183" t="s">
        <v>8350</v>
      </c>
      <c r="S2183" s="9">
        <f t="shared" si="172"/>
        <v>42772.755243055552</v>
      </c>
      <c r="T2183" s="9">
        <f t="shared" si="173"/>
        <v>42786.755243055552</v>
      </c>
      <c r="U2183">
        <f t="shared" si="174"/>
        <v>2017</v>
      </c>
    </row>
    <row r="2184" spans="1:21"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170"/>
        <v>5.2416666666666663</v>
      </c>
      <c r="P2184">
        <f t="shared" si="171"/>
        <v>44.171348314606739</v>
      </c>
      <c r="Q2184" t="s">
        <v>8332</v>
      </c>
      <c r="R2184" t="s">
        <v>8350</v>
      </c>
      <c r="S2184" s="9">
        <f t="shared" si="172"/>
        <v>41879.650752314818</v>
      </c>
      <c r="T2184" s="9">
        <f t="shared" si="173"/>
        <v>41914.650752314818</v>
      </c>
      <c r="U2184">
        <f t="shared" si="174"/>
        <v>2014</v>
      </c>
    </row>
    <row r="2185" spans="1:21"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170"/>
        <v>4.8927777777777779</v>
      </c>
      <c r="P2185">
        <f t="shared" si="171"/>
        <v>31.566308243727597</v>
      </c>
      <c r="Q2185" t="s">
        <v>8332</v>
      </c>
      <c r="R2185" t="s">
        <v>8350</v>
      </c>
      <c r="S2185" s="9">
        <f t="shared" si="172"/>
        <v>42745.115474537044</v>
      </c>
      <c r="T2185" s="9">
        <f t="shared" si="173"/>
        <v>42774.958333333328</v>
      </c>
      <c r="U2185">
        <f t="shared" si="174"/>
        <v>2017</v>
      </c>
    </row>
    <row r="2186" spans="1:21"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170"/>
        <v>2.8473999999999999</v>
      </c>
      <c r="P2186">
        <f t="shared" si="171"/>
        <v>107.04511278195488</v>
      </c>
      <c r="Q2186" t="s">
        <v>8332</v>
      </c>
      <c r="R2186" t="s">
        <v>8350</v>
      </c>
      <c r="S2186" s="9">
        <f t="shared" si="172"/>
        <v>42380.440289351856</v>
      </c>
      <c r="T2186" s="9">
        <f t="shared" si="173"/>
        <v>42394.416666666672</v>
      </c>
      <c r="U2186">
        <f t="shared" si="174"/>
        <v>2016</v>
      </c>
    </row>
    <row r="2187" spans="1:21"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170"/>
        <v>18.569700000000001</v>
      </c>
      <c r="P2187">
        <f t="shared" si="171"/>
        <v>149.03451043338683</v>
      </c>
      <c r="Q2187" t="s">
        <v>8332</v>
      </c>
      <c r="R2187" t="s">
        <v>8350</v>
      </c>
      <c r="S2187" s="9">
        <f t="shared" si="172"/>
        <v>41319.099988425929</v>
      </c>
      <c r="T2187" s="9">
        <f t="shared" si="173"/>
        <v>41359.099988425929</v>
      </c>
      <c r="U2187">
        <f t="shared" si="174"/>
        <v>2013</v>
      </c>
    </row>
    <row r="2188" spans="1:21"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170"/>
        <v>1.0967499999999999</v>
      </c>
      <c r="P2188">
        <f t="shared" si="171"/>
        <v>55.956632653061227</v>
      </c>
      <c r="Q2188" t="s">
        <v>8332</v>
      </c>
      <c r="R2188" t="s">
        <v>8350</v>
      </c>
      <c r="S2188" s="9">
        <f t="shared" si="172"/>
        <v>42583.365081018521</v>
      </c>
      <c r="T2188" s="9">
        <f t="shared" si="173"/>
        <v>42619.833333333328</v>
      </c>
      <c r="U2188">
        <f t="shared" si="174"/>
        <v>2016</v>
      </c>
    </row>
    <row r="2189" spans="1:21"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170"/>
        <v>10.146425000000001</v>
      </c>
      <c r="P2189">
        <f t="shared" si="171"/>
        <v>56.970381807973048</v>
      </c>
      <c r="Q2189" t="s">
        <v>8332</v>
      </c>
      <c r="R2189" t="s">
        <v>8350</v>
      </c>
      <c r="S2189" s="9">
        <f t="shared" si="172"/>
        <v>42067.959097222221</v>
      </c>
      <c r="T2189" s="9">
        <f t="shared" si="173"/>
        <v>42096.915972222225</v>
      </c>
      <c r="U2189">
        <f t="shared" si="174"/>
        <v>2015</v>
      </c>
    </row>
    <row r="2190" spans="1:21"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170"/>
        <v>4.1217692027666546</v>
      </c>
      <c r="P2190">
        <f t="shared" si="171"/>
        <v>44.056420233463037</v>
      </c>
      <c r="Q2190" t="s">
        <v>8332</v>
      </c>
      <c r="R2190" t="s">
        <v>8350</v>
      </c>
      <c r="S2190" s="9">
        <f t="shared" si="172"/>
        <v>42633.336122685185</v>
      </c>
      <c r="T2190" s="9">
        <f t="shared" si="173"/>
        <v>42668.458333333328</v>
      </c>
      <c r="U2190">
        <f t="shared" si="174"/>
        <v>2016</v>
      </c>
    </row>
    <row r="2191" spans="1:21"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170"/>
        <v>5.0324999999999998</v>
      </c>
      <c r="P2191">
        <f t="shared" si="171"/>
        <v>68.625</v>
      </c>
      <c r="Q2191" t="s">
        <v>8332</v>
      </c>
      <c r="R2191" t="s">
        <v>8350</v>
      </c>
      <c r="S2191" s="9">
        <f t="shared" si="172"/>
        <v>42467.538194444445</v>
      </c>
      <c r="T2191" s="9">
        <f t="shared" si="173"/>
        <v>42481.666666666672</v>
      </c>
      <c r="U2191">
        <f t="shared" si="174"/>
        <v>2016</v>
      </c>
    </row>
    <row r="2192" spans="1:21"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170"/>
        <v>1.8461052631578947</v>
      </c>
      <c r="P2192">
        <f t="shared" si="171"/>
        <v>65.318435754189949</v>
      </c>
      <c r="Q2192" t="s">
        <v>8332</v>
      </c>
      <c r="R2192" t="s">
        <v>8350</v>
      </c>
      <c r="S2192" s="9">
        <f t="shared" si="172"/>
        <v>42417.375046296293</v>
      </c>
      <c r="T2192" s="9">
        <f t="shared" si="173"/>
        <v>42452.040972222225</v>
      </c>
      <c r="U2192">
        <f t="shared" si="174"/>
        <v>2016</v>
      </c>
    </row>
    <row r="2193" spans="1:21"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170"/>
        <v>1.1973333333333334</v>
      </c>
      <c r="P2193">
        <f t="shared" si="171"/>
        <v>35.92</v>
      </c>
      <c r="Q2193" t="s">
        <v>8332</v>
      </c>
      <c r="R2193" t="s">
        <v>8350</v>
      </c>
      <c r="S2193" s="9">
        <f t="shared" si="172"/>
        <v>42768.583645833336</v>
      </c>
      <c r="T2193" s="9">
        <f t="shared" si="173"/>
        <v>42780.583645833336</v>
      </c>
      <c r="U2193">
        <f t="shared" si="174"/>
        <v>2017</v>
      </c>
    </row>
    <row r="2194" spans="1:21"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170"/>
        <v>10.812401666666668</v>
      </c>
      <c r="P2194">
        <f t="shared" si="171"/>
        <v>40.070667078443485</v>
      </c>
      <c r="Q2194" t="s">
        <v>8332</v>
      </c>
      <c r="R2194" t="s">
        <v>8350</v>
      </c>
      <c r="S2194" s="9">
        <f t="shared" si="172"/>
        <v>42691.6012037037</v>
      </c>
      <c r="T2194" s="9">
        <f t="shared" si="173"/>
        <v>42719.708333333328</v>
      </c>
      <c r="U2194">
        <f t="shared" si="174"/>
        <v>2016</v>
      </c>
    </row>
    <row r="2195" spans="1:21"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170"/>
        <v>4.5237333333333334</v>
      </c>
      <c r="P2195">
        <f t="shared" si="171"/>
        <v>75.647714604236342</v>
      </c>
      <c r="Q2195" t="s">
        <v>8332</v>
      </c>
      <c r="R2195" t="s">
        <v>8350</v>
      </c>
      <c r="S2195" s="9">
        <f t="shared" si="172"/>
        <v>42664.155925925923</v>
      </c>
      <c r="T2195" s="9">
        <f t="shared" si="173"/>
        <v>42694.957638888889</v>
      </c>
      <c r="U2195">
        <f t="shared" si="174"/>
        <v>2016</v>
      </c>
    </row>
    <row r="2196" spans="1:21"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170"/>
        <v>5.3737000000000004</v>
      </c>
      <c r="P2196">
        <f t="shared" si="171"/>
        <v>61.203872437357631</v>
      </c>
      <c r="Q2196" t="s">
        <v>8332</v>
      </c>
      <c r="R2196" t="s">
        <v>8350</v>
      </c>
      <c r="S2196" s="9">
        <f t="shared" si="172"/>
        <v>42425.507986111115</v>
      </c>
      <c r="T2196" s="9">
        <f t="shared" si="173"/>
        <v>42455.466319444444</v>
      </c>
      <c r="U2196">
        <f t="shared" si="174"/>
        <v>2016</v>
      </c>
    </row>
    <row r="2197" spans="1:21"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170"/>
        <v>1.2032608695652174</v>
      </c>
      <c r="P2197">
        <f t="shared" si="171"/>
        <v>48.130434782608695</v>
      </c>
      <c r="Q2197" t="s">
        <v>8332</v>
      </c>
      <c r="R2197" t="s">
        <v>8350</v>
      </c>
      <c r="S2197" s="9">
        <f t="shared" si="172"/>
        <v>42197.521990740745</v>
      </c>
      <c r="T2197" s="9">
        <f t="shared" si="173"/>
        <v>42227.521990740745</v>
      </c>
      <c r="U2197">
        <f t="shared" si="174"/>
        <v>2015</v>
      </c>
    </row>
    <row r="2198" spans="1:21"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170"/>
        <v>1.1383571428571428</v>
      </c>
      <c r="P2198">
        <f t="shared" si="171"/>
        <v>68.106837606837601</v>
      </c>
      <c r="Q2198" t="s">
        <v>8332</v>
      </c>
      <c r="R2198" t="s">
        <v>8350</v>
      </c>
      <c r="S2198" s="9">
        <f t="shared" si="172"/>
        <v>42675.237291666665</v>
      </c>
      <c r="T2198" s="9">
        <f t="shared" si="173"/>
        <v>42706.041666666672</v>
      </c>
      <c r="U2198">
        <f t="shared" si="174"/>
        <v>2016</v>
      </c>
    </row>
    <row r="2199" spans="1:21"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170"/>
        <v>9.5103109999999997</v>
      </c>
      <c r="P2199">
        <f t="shared" si="171"/>
        <v>65.891300230946882</v>
      </c>
      <c r="Q2199" t="s">
        <v>8332</v>
      </c>
      <c r="R2199" t="s">
        <v>8350</v>
      </c>
      <c r="S2199" s="9">
        <f t="shared" si="172"/>
        <v>42033.334016203706</v>
      </c>
      <c r="T2199" s="9">
        <f t="shared" si="173"/>
        <v>42063.334016203706</v>
      </c>
      <c r="U2199">
        <f t="shared" si="174"/>
        <v>2015</v>
      </c>
    </row>
    <row r="2200" spans="1:21"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170"/>
        <v>1.3289249999999999</v>
      </c>
      <c r="P2200">
        <f t="shared" si="171"/>
        <v>81.654377880184327</v>
      </c>
      <c r="Q2200" t="s">
        <v>8332</v>
      </c>
      <c r="R2200" t="s">
        <v>8350</v>
      </c>
      <c r="S2200" s="9">
        <f t="shared" si="172"/>
        <v>42292.263888888891</v>
      </c>
      <c r="T2200" s="9">
        <f t="shared" si="173"/>
        <v>42322.305555555555</v>
      </c>
      <c r="U2200">
        <f t="shared" si="174"/>
        <v>2015</v>
      </c>
    </row>
    <row r="2201" spans="1:21"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170"/>
        <v>1.4697777777777778</v>
      </c>
      <c r="P2201">
        <f t="shared" si="171"/>
        <v>52.701195219123505</v>
      </c>
      <c r="Q2201" t="s">
        <v>8332</v>
      </c>
      <c r="R2201" t="s">
        <v>8350</v>
      </c>
      <c r="S2201" s="9">
        <f t="shared" si="172"/>
        <v>42262.166643518518</v>
      </c>
      <c r="T2201" s="9">
        <f t="shared" si="173"/>
        <v>42292.166643518518</v>
      </c>
      <c r="U2201">
        <f t="shared" si="174"/>
        <v>2015</v>
      </c>
    </row>
    <row r="2202" spans="1:21"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170"/>
        <v>5.4215</v>
      </c>
      <c r="P2202">
        <f t="shared" si="171"/>
        <v>41.228136882129277</v>
      </c>
      <c r="Q2202" t="s">
        <v>8332</v>
      </c>
      <c r="R2202" t="s">
        <v>8350</v>
      </c>
      <c r="S2202" s="9">
        <f t="shared" si="172"/>
        <v>42163.375787037032</v>
      </c>
      <c r="T2202" s="9">
        <f t="shared" si="173"/>
        <v>42190.875</v>
      </c>
      <c r="U2202">
        <f t="shared" si="174"/>
        <v>2015</v>
      </c>
    </row>
    <row r="2203" spans="1:21"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170"/>
        <v>3.8271818181818182</v>
      </c>
      <c r="P2203">
        <f t="shared" si="171"/>
        <v>15.035357142857142</v>
      </c>
      <c r="Q2203" t="s">
        <v>8324</v>
      </c>
      <c r="R2203" t="s">
        <v>8329</v>
      </c>
      <c r="S2203" s="9">
        <f t="shared" si="172"/>
        <v>41276.596817129634</v>
      </c>
      <c r="T2203" s="9">
        <f t="shared" si="173"/>
        <v>41290.596817129634</v>
      </c>
      <c r="U2203">
        <f t="shared" si="174"/>
        <v>2013</v>
      </c>
    </row>
    <row r="2204" spans="1:21"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170"/>
        <v>7.0418124999999998</v>
      </c>
      <c r="P2204">
        <f t="shared" si="171"/>
        <v>39.066920943134534</v>
      </c>
      <c r="Q2204" t="s">
        <v>8324</v>
      </c>
      <c r="R2204" t="s">
        <v>8329</v>
      </c>
      <c r="S2204" s="9">
        <f t="shared" si="172"/>
        <v>41184.599166666667</v>
      </c>
      <c r="T2204" s="9">
        <f t="shared" si="173"/>
        <v>41214.599166666667</v>
      </c>
      <c r="U2204">
        <f t="shared" si="174"/>
        <v>2012</v>
      </c>
    </row>
    <row r="2205" spans="1:21"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170"/>
        <v>1.0954999999999999</v>
      </c>
      <c r="P2205">
        <f t="shared" si="171"/>
        <v>43.82</v>
      </c>
      <c r="Q2205" t="s">
        <v>8324</v>
      </c>
      <c r="R2205" t="s">
        <v>8329</v>
      </c>
      <c r="S2205" s="9">
        <f t="shared" si="172"/>
        <v>42241.60974537037</v>
      </c>
      <c r="T2205" s="9">
        <f t="shared" si="173"/>
        <v>42271.60974537037</v>
      </c>
      <c r="U2205">
        <f t="shared" si="174"/>
        <v>2015</v>
      </c>
    </row>
    <row r="2206" spans="1:21"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170"/>
        <v>1.3286666666666667</v>
      </c>
      <c r="P2206">
        <f t="shared" si="171"/>
        <v>27.301369863013697</v>
      </c>
      <c r="Q2206" t="s">
        <v>8324</v>
      </c>
      <c r="R2206" t="s">
        <v>8329</v>
      </c>
      <c r="S2206" s="9">
        <f t="shared" si="172"/>
        <v>41312.061562499999</v>
      </c>
      <c r="T2206" s="9">
        <f t="shared" si="173"/>
        <v>41342.061562499999</v>
      </c>
      <c r="U2206">
        <f t="shared" si="174"/>
        <v>2013</v>
      </c>
    </row>
    <row r="2207" spans="1:21"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170"/>
        <v>1.52</v>
      </c>
      <c r="P2207">
        <f t="shared" si="171"/>
        <v>42.222222222222221</v>
      </c>
      <c r="Q2207" t="s">
        <v>8324</v>
      </c>
      <c r="R2207" t="s">
        <v>8329</v>
      </c>
      <c r="S2207" s="9">
        <f t="shared" si="172"/>
        <v>41031.57163194444</v>
      </c>
      <c r="T2207" s="9">
        <f t="shared" si="173"/>
        <v>41061.57163194444</v>
      </c>
      <c r="U2207">
        <f t="shared" si="174"/>
        <v>2012</v>
      </c>
    </row>
    <row r="2208" spans="1:21"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170"/>
        <v>1.0272727272727273</v>
      </c>
      <c r="P2208">
        <f t="shared" si="171"/>
        <v>33.235294117647058</v>
      </c>
      <c r="Q2208" t="s">
        <v>8324</v>
      </c>
      <c r="R2208" t="s">
        <v>8329</v>
      </c>
      <c r="S2208" s="9">
        <f t="shared" si="172"/>
        <v>40997.007222222222</v>
      </c>
      <c r="T2208" s="9">
        <f t="shared" si="173"/>
        <v>41015.007222222222</v>
      </c>
      <c r="U2208">
        <f t="shared" si="174"/>
        <v>2012</v>
      </c>
    </row>
    <row r="2209" spans="1:21"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170"/>
        <v>1</v>
      </c>
      <c r="P2209">
        <f t="shared" si="171"/>
        <v>285.71428571428572</v>
      </c>
      <c r="Q2209" t="s">
        <v>8324</v>
      </c>
      <c r="R2209" t="s">
        <v>8329</v>
      </c>
      <c r="S2209" s="9">
        <f t="shared" si="172"/>
        <v>41563.944131944445</v>
      </c>
      <c r="T2209" s="9">
        <f t="shared" si="173"/>
        <v>41593.985798611109</v>
      </c>
      <c r="U2209">
        <f t="shared" si="174"/>
        <v>2013</v>
      </c>
    </row>
    <row r="2210" spans="1:21"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170"/>
        <v>1.016</v>
      </c>
      <c r="P2210">
        <f t="shared" si="171"/>
        <v>42.333333333333336</v>
      </c>
      <c r="Q2210" t="s">
        <v>8324</v>
      </c>
      <c r="R2210" t="s">
        <v>8329</v>
      </c>
      <c r="S2210" s="9">
        <f t="shared" si="172"/>
        <v>40946.632245370369</v>
      </c>
      <c r="T2210" s="9">
        <f t="shared" si="173"/>
        <v>41005.916666666664</v>
      </c>
      <c r="U2210">
        <f t="shared" si="174"/>
        <v>2012</v>
      </c>
    </row>
    <row r="2211" spans="1:21"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170"/>
        <v>1.508</v>
      </c>
      <c r="P2211">
        <f t="shared" si="171"/>
        <v>50.266666666666666</v>
      </c>
      <c r="Q2211" t="s">
        <v>8324</v>
      </c>
      <c r="R2211" t="s">
        <v>8329</v>
      </c>
      <c r="S2211" s="9">
        <f t="shared" si="172"/>
        <v>41732.229675925926</v>
      </c>
      <c r="T2211" s="9">
        <f t="shared" si="173"/>
        <v>41743.708333333336</v>
      </c>
      <c r="U2211">
        <f t="shared" si="174"/>
        <v>2014</v>
      </c>
    </row>
    <row r="2212" spans="1:21"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170"/>
        <v>1.11425</v>
      </c>
      <c r="P2212">
        <f t="shared" si="171"/>
        <v>61.902777777777779</v>
      </c>
      <c r="Q2212" t="s">
        <v>8324</v>
      </c>
      <c r="R2212" t="s">
        <v>8329</v>
      </c>
      <c r="S2212" s="9">
        <f t="shared" si="172"/>
        <v>40955.816087962965</v>
      </c>
      <c r="T2212" s="9">
        <f t="shared" si="173"/>
        <v>41013.48333333333</v>
      </c>
      <c r="U2212">
        <f t="shared" si="174"/>
        <v>2012</v>
      </c>
    </row>
    <row r="2213" spans="1:21"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170"/>
        <v>1.956</v>
      </c>
      <c r="P2213">
        <f t="shared" si="171"/>
        <v>40.75</v>
      </c>
      <c r="Q2213" t="s">
        <v>8324</v>
      </c>
      <c r="R2213" t="s">
        <v>8329</v>
      </c>
      <c r="S2213" s="9">
        <f t="shared" si="172"/>
        <v>41716.535011574073</v>
      </c>
      <c r="T2213" s="9">
        <f t="shared" si="173"/>
        <v>41739.040972222225</v>
      </c>
      <c r="U2213">
        <f t="shared" si="174"/>
        <v>2014</v>
      </c>
    </row>
    <row r="2214" spans="1:21"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170"/>
        <v>1.1438333333333333</v>
      </c>
      <c r="P2214">
        <f t="shared" si="171"/>
        <v>55.796747967479675</v>
      </c>
      <c r="Q2214" t="s">
        <v>8324</v>
      </c>
      <c r="R2214" t="s">
        <v>8329</v>
      </c>
      <c r="S2214" s="9">
        <f t="shared" si="172"/>
        <v>41548.497418981482</v>
      </c>
      <c r="T2214" s="9">
        <f t="shared" si="173"/>
        <v>41581.791666666664</v>
      </c>
      <c r="U2214">
        <f t="shared" si="174"/>
        <v>2013</v>
      </c>
    </row>
    <row r="2215" spans="1:21"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170"/>
        <v>2</v>
      </c>
      <c r="P2215">
        <f t="shared" si="171"/>
        <v>10</v>
      </c>
      <c r="Q2215" t="s">
        <v>8324</v>
      </c>
      <c r="R2215" t="s">
        <v>8329</v>
      </c>
      <c r="S2215" s="9">
        <f t="shared" si="172"/>
        <v>42109.576145833329</v>
      </c>
      <c r="T2215" s="9">
        <f t="shared" si="173"/>
        <v>42139.576145833329</v>
      </c>
      <c r="U2215">
        <f t="shared" si="174"/>
        <v>2015</v>
      </c>
    </row>
    <row r="2216" spans="1:21"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170"/>
        <v>2.9250166666666666</v>
      </c>
      <c r="P2216">
        <f t="shared" si="171"/>
        <v>73.125416666666666</v>
      </c>
      <c r="Q2216" t="s">
        <v>8324</v>
      </c>
      <c r="R2216" t="s">
        <v>8329</v>
      </c>
      <c r="S2216" s="9">
        <f t="shared" si="172"/>
        <v>41646.542222222226</v>
      </c>
      <c r="T2216" s="9">
        <f t="shared" si="173"/>
        <v>41676.542222222226</v>
      </c>
      <c r="U2216">
        <f t="shared" si="174"/>
        <v>2014</v>
      </c>
    </row>
    <row r="2217" spans="1:21"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170"/>
        <v>1.5636363636363637</v>
      </c>
      <c r="P2217">
        <f t="shared" si="171"/>
        <v>26.060606060606062</v>
      </c>
      <c r="Q2217" t="s">
        <v>8324</v>
      </c>
      <c r="R2217" t="s">
        <v>8329</v>
      </c>
      <c r="S2217" s="9">
        <f t="shared" si="172"/>
        <v>40958.467268518521</v>
      </c>
      <c r="T2217" s="9">
        <f t="shared" si="173"/>
        <v>40981.040972222225</v>
      </c>
      <c r="U2217">
        <f t="shared" si="174"/>
        <v>2012</v>
      </c>
    </row>
    <row r="2218" spans="1:21"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170"/>
        <v>1.0566666666666666</v>
      </c>
      <c r="P2218">
        <f t="shared" si="171"/>
        <v>22.642857142857142</v>
      </c>
      <c r="Q2218" t="s">
        <v>8324</v>
      </c>
      <c r="R2218" t="s">
        <v>8329</v>
      </c>
      <c r="S2218" s="9">
        <f t="shared" si="172"/>
        <v>42194.501678240747</v>
      </c>
      <c r="T2218" s="9">
        <f t="shared" si="173"/>
        <v>42208.501678240747</v>
      </c>
      <c r="U2218">
        <f t="shared" si="174"/>
        <v>2015</v>
      </c>
    </row>
    <row r="2219" spans="1:21"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170"/>
        <v>1.0119047619047619</v>
      </c>
      <c r="P2219">
        <f t="shared" si="171"/>
        <v>47.222222222222221</v>
      </c>
      <c r="Q2219" t="s">
        <v>8324</v>
      </c>
      <c r="R2219" t="s">
        <v>8329</v>
      </c>
      <c r="S2219" s="9">
        <f t="shared" si="172"/>
        <v>42299.526770833334</v>
      </c>
      <c r="T2219" s="9">
        <f t="shared" si="173"/>
        <v>42310.083333333328</v>
      </c>
      <c r="U2219">
        <f t="shared" si="174"/>
        <v>2015</v>
      </c>
    </row>
    <row r="2220" spans="1:21"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170"/>
        <v>1.2283299999999999</v>
      </c>
      <c r="P2220">
        <f t="shared" si="171"/>
        <v>32.324473684210524</v>
      </c>
      <c r="Q2220" t="s">
        <v>8324</v>
      </c>
      <c r="R2220" t="s">
        <v>8329</v>
      </c>
      <c r="S2220" s="9">
        <f t="shared" si="172"/>
        <v>41127.562303240738</v>
      </c>
      <c r="T2220" s="9">
        <f t="shared" si="173"/>
        <v>41149.75</v>
      </c>
      <c r="U2220">
        <f t="shared" si="174"/>
        <v>2012</v>
      </c>
    </row>
    <row r="2221" spans="1:21"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170"/>
        <v>1.0149999999999999</v>
      </c>
      <c r="P2221">
        <f t="shared" si="171"/>
        <v>53.421052631578945</v>
      </c>
      <c r="Q2221" t="s">
        <v>8324</v>
      </c>
      <c r="R2221" t="s">
        <v>8329</v>
      </c>
      <c r="S2221" s="9">
        <f t="shared" si="172"/>
        <v>42205.468888888892</v>
      </c>
      <c r="T2221" s="9">
        <f t="shared" si="173"/>
        <v>42235.468888888892</v>
      </c>
      <c r="U2221">
        <f t="shared" si="174"/>
        <v>2015</v>
      </c>
    </row>
    <row r="2222" spans="1:21"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170"/>
        <v>1.0114285714285713</v>
      </c>
      <c r="P2222">
        <f t="shared" si="171"/>
        <v>51.304347826086953</v>
      </c>
      <c r="Q2222" t="s">
        <v>8324</v>
      </c>
      <c r="R2222" t="s">
        <v>8329</v>
      </c>
      <c r="S2222" s="9">
        <f t="shared" si="172"/>
        <v>41451.810601851852</v>
      </c>
      <c r="T2222" s="9">
        <f t="shared" si="173"/>
        <v>41481.810601851852</v>
      </c>
      <c r="U2222">
        <f t="shared" si="174"/>
        <v>2013</v>
      </c>
    </row>
    <row r="2223" spans="1:21"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170"/>
        <v>1.0811999999999999</v>
      </c>
      <c r="P2223">
        <f t="shared" si="171"/>
        <v>37.197247706422019</v>
      </c>
      <c r="Q2223" t="s">
        <v>8332</v>
      </c>
      <c r="R2223" t="s">
        <v>8350</v>
      </c>
      <c r="S2223" s="9">
        <f t="shared" si="172"/>
        <v>42452.416770833333</v>
      </c>
      <c r="T2223" s="9">
        <f t="shared" si="173"/>
        <v>42482.75</v>
      </c>
      <c r="U2223">
        <f t="shared" si="174"/>
        <v>2016</v>
      </c>
    </row>
    <row r="2224" spans="1:21"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170"/>
        <v>1.6259999999999999</v>
      </c>
      <c r="P2224">
        <f t="shared" si="171"/>
        <v>27.1</v>
      </c>
      <c r="Q2224" t="s">
        <v>8332</v>
      </c>
      <c r="R2224" t="s">
        <v>8350</v>
      </c>
      <c r="S2224" s="9">
        <f t="shared" si="172"/>
        <v>40906.537581018521</v>
      </c>
      <c r="T2224" s="9">
        <f t="shared" si="173"/>
        <v>40936.537581018521</v>
      </c>
      <c r="U2224">
        <f t="shared" si="174"/>
        <v>2011</v>
      </c>
    </row>
    <row r="2225" spans="1:21"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170"/>
        <v>1.0580000000000001</v>
      </c>
      <c r="P2225">
        <f t="shared" si="171"/>
        <v>206.31</v>
      </c>
      <c r="Q2225" t="s">
        <v>8332</v>
      </c>
      <c r="R2225" t="s">
        <v>8350</v>
      </c>
      <c r="S2225" s="9">
        <f t="shared" si="172"/>
        <v>42152.390833333338</v>
      </c>
      <c r="T2225" s="9">
        <f t="shared" si="173"/>
        <v>42182.390833333338</v>
      </c>
      <c r="U2225">
        <f t="shared" si="174"/>
        <v>2015</v>
      </c>
    </row>
    <row r="2226" spans="1:21"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170"/>
        <v>2.4315000000000002</v>
      </c>
      <c r="P2226">
        <f t="shared" si="171"/>
        <v>82.145270270270274</v>
      </c>
      <c r="Q2226" t="s">
        <v>8332</v>
      </c>
      <c r="R2226" t="s">
        <v>8350</v>
      </c>
      <c r="S2226" s="9">
        <f t="shared" si="172"/>
        <v>42644.417534722219</v>
      </c>
      <c r="T2226" s="9">
        <f t="shared" si="173"/>
        <v>42672.541666666672</v>
      </c>
      <c r="U2226">
        <f t="shared" si="174"/>
        <v>2016</v>
      </c>
    </row>
    <row r="2227" spans="1:21"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170"/>
        <v>9.4483338095238096</v>
      </c>
      <c r="P2227">
        <f t="shared" si="171"/>
        <v>164.79651993355483</v>
      </c>
      <c r="Q2227" t="s">
        <v>8332</v>
      </c>
      <c r="R2227" t="s">
        <v>8350</v>
      </c>
      <c r="S2227" s="9">
        <f t="shared" si="172"/>
        <v>41873.54184027778</v>
      </c>
      <c r="T2227" s="9">
        <f t="shared" si="173"/>
        <v>41903.54184027778</v>
      </c>
      <c r="U2227">
        <f t="shared" si="174"/>
        <v>2014</v>
      </c>
    </row>
    <row r="2228" spans="1:21"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170"/>
        <v>1.0846283333333333</v>
      </c>
      <c r="P2228">
        <f t="shared" si="171"/>
        <v>60.820280373831778</v>
      </c>
      <c r="Q2228" t="s">
        <v>8332</v>
      </c>
      <c r="R2228" t="s">
        <v>8350</v>
      </c>
      <c r="S2228" s="9">
        <f t="shared" si="172"/>
        <v>42381.54886574074</v>
      </c>
      <c r="T2228" s="9">
        <f t="shared" si="173"/>
        <v>42411.957638888889</v>
      </c>
      <c r="U2228">
        <f t="shared" si="174"/>
        <v>2016</v>
      </c>
    </row>
    <row r="2229" spans="1:21"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170"/>
        <v>1.5737692307692308</v>
      </c>
      <c r="P2229">
        <f t="shared" si="171"/>
        <v>67.970099667774093</v>
      </c>
      <c r="Q2229" t="s">
        <v>8332</v>
      </c>
      <c r="R2229" t="s">
        <v>8350</v>
      </c>
      <c r="S2229" s="9">
        <f t="shared" si="172"/>
        <v>41561.557349537034</v>
      </c>
      <c r="T2229" s="9">
        <f t="shared" si="173"/>
        <v>41591.599016203705</v>
      </c>
      <c r="U2229">
        <f t="shared" si="174"/>
        <v>2013</v>
      </c>
    </row>
    <row r="2230" spans="1:21"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170"/>
        <v>11.744899999999999</v>
      </c>
      <c r="P2230">
        <f t="shared" si="171"/>
        <v>81.561805555555551</v>
      </c>
      <c r="Q2230" t="s">
        <v>8332</v>
      </c>
      <c r="R2230" t="s">
        <v>8350</v>
      </c>
      <c r="S2230" s="9">
        <f t="shared" si="172"/>
        <v>42202.028194444443</v>
      </c>
      <c r="T2230" s="9">
        <f t="shared" si="173"/>
        <v>42232.028194444443</v>
      </c>
      <c r="U2230">
        <f t="shared" si="174"/>
        <v>2015</v>
      </c>
    </row>
    <row r="2231" spans="1:21"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170"/>
        <v>1.7104755366949576</v>
      </c>
      <c r="P2231">
        <f t="shared" si="171"/>
        <v>25.42547309833024</v>
      </c>
      <c r="Q2231" t="s">
        <v>8332</v>
      </c>
      <c r="R2231" t="s">
        <v>8350</v>
      </c>
      <c r="S2231" s="9">
        <f t="shared" si="172"/>
        <v>41484.414247685185</v>
      </c>
      <c r="T2231" s="9">
        <f t="shared" si="173"/>
        <v>41519.916666666664</v>
      </c>
      <c r="U2231">
        <f t="shared" si="174"/>
        <v>2013</v>
      </c>
    </row>
    <row r="2232" spans="1:21"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170"/>
        <v>1.2595294117647058</v>
      </c>
      <c r="P2232">
        <f t="shared" si="171"/>
        <v>21.497991967871485</v>
      </c>
      <c r="Q2232" t="s">
        <v>8332</v>
      </c>
      <c r="R2232" t="s">
        <v>8350</v>
      </c>
      <c r="S2232" s="9">
        <f t="shared" si="172"/>
        <v>41724.631099537037</v>
      </c>
      <c r="T2232" s="9">
        <f t="shared" si="173"/>
        <v>41754.631099537037</v>
      </c>
      <c r="U2232">
        <f t="shared" si="174"/>
        <v>2014</v>
      </c>
    </row>
    <row r="2233" spans="1:21"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170"/>
        <v>12.121296000000001</v>
      </c>
      <c r="P2233">
        <f t="shared" si="171"/>
        <v>27.226630727762803</v>
      </c>
      <c r="Q2233" t="s">
        <v>8332</v>
      </c>
      <c r="R2233" t="s">
        <v>8350</v>
      </c>
      <c r="S2233" s="9">
        <f t="shared" si="172"/>
        <v>41423.660891203705</v>
      </c>
      <c r="T2233" s="9">
        <f t="shared" si="173"/>
        <v>41449.958333333336</v>
      </c>
      <c r="U2233">
        <f t="shared" si="174"/>
        <v>2013</v>
      </c>
    </row>
    <row r="2234" spans="1:21"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170"/>
        <v>4.9580000000000002</v>
      </c>
      <c r="P2234">
        <f t="shared" si="171"/>
        <v>25.091093117408906</v>
      </c>
      <c r="Q2234" t="s">
        <v>8332</v>
      </c>
      <c r="R2234" t="s">
        <v>8350</v>
      </c>
      <c r="S2234" s="9">
        <f t="shared" si="172"/>
        <v>41806.544074074074</v>
      </c>
      <c r="T2234" s="9">
        <f t="shared" si="173"/>
        <v>41838.875</v>
      </c>
      <c r="U2234">
        <f t="shared" si="174"/>
        <v>2014</v>
      </c>
    </row>
    <row r="2235" spans="1:21"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170"/>
        <v>3.3203999999999998</v>
      </c>
      <c r="P2235">
        <f t="shared" si="171"/>
        <v>21.230179028132991</v>
      </c>
      <c r="Q2235" t="s">
        <v>8332</v>
      </c>
      <c r="R2235" t="s">
        <v>8350</v>
      </c>
      <c r="S2235" s="9">
        <f t="shared" si="172"/>
        <v>42331.128923611104</v>
      </c>
      <c r="T2235" s="9">
        <f t="shared" si="173"/>
        <v>42351.75</v>
      </c>
      <c r="U2235">
        <f t="shared" si="174"/>
        <v>2015</v>
      </c>
    </row>
    <row r="2236" spans="1:21"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170"/>
        <v>11.65</v>
      </c>
      <c r="P2236">
        <f t="shared" si="171"/>
        <v>41.607142857142854</v>
      </c>
      <c r="Q2236" t="s">
        <v>8332</v>
      </c>
      <c r="R2236" t="s">
        <v>8350</v>
      </c>
      <c r="S2236" s="9">
        <f t="shared" si="172"/>
        <v>42710.574618055558</v>
      </c>
      <c r="T2236" s="9">
        <f t="shared" si="173"/>
        <v>42740.574618055558</v>
      </c>
      <c r="U2236">
        <f t="shared" si="174"/>
        <v>2016</v>
      </c>
    </row>
    <row r="2237" spans="1:21"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170"/>
        <v>1.5331538461538461</v>
      </c>
      <c r="P2237">
        <f t="shared" si="171"/>
        <v>135.58503401360545</v>
      </c>
      <c r="Q2237" t="s">
        <v>8332</v>
      </c>
      <c r="R2237" t="s">
        <v>8350</v>
      </c>
      <c r="S2237" s="9">
        <f t="shared" si="172"/>
        <v>42061.772118055553</v>
      </c>
      <c r="T2237" s="9">
        <f t="shared" si="173"/>
        <v>42091.730451388896</v>
      </c>
      <c r="U2237">
        <f t="shared" si="174"/>
        <v>2015</v>
      </c>
    </row>
    <row r="2238" spans="1:21"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170"/>
        <v>5.3710714285714287</v>
      </c>
      <c r="P2238">
        <f t="shared" si="171"/>
        <v>22.116176470588236</v>
      </c>
      <c r="Q2238" t="s">
        <v>8332</v>
      </c>
      <c r="R2238" t="s">
        <v>8350</v>
      </c>
      <c r="S2238" s="9">
        <f t="shared" si="172"/>
        <v>42371.367164351846</v>
      </c>
      <c r="T2238" s="9">
        <f t="shared" si="173"/>
        <v>42401.367164351846</v>
      </c>
      <c r="U2238">
        <f t="shared" si="174"/>
        <v>2016</v>
      </c>
    </row>
    <row r="2239" spans="1:21"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170"/>
        <v>3.5292777777777777</v>
      </c>
      <c r="P2239">
        <f t="shared" si="171"/>
        <v>64.625635808748726</v>
      </c>
      <c r="Q2239" t="s">
        <v>8332</v>
      </c>
      <c r="R2239" t="s">
        <v>8350</v>
      </c>
      <c r="S2239" s="9">
        <f t="shared" si="172"/>
        <v>41914.753275462965</v>
      </c>
      <c r="T2239" s="9">
        <f t="shared" si="173"/>
        <v>41955.082638888889</v>
      </c>
      <c r="U2239">
        <f t="shared" si="174"/>
        <v>2014</v>
      </c>
    </row>
    <row r="2240" spans="1:21"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170"/>
        <v>1.3740000000000001</v>
      </c>
      <c r="P2240">
        <f t="shared" si="171"/>
        <v>69.569620253164558</v>
      </c>
      <c r="Q2240" t="s">
        <v>8332</v>
      </c>
      <c r="R2240" t="s">
        <v>8350</v>
      </c>
      <c r="S2240" s="9">
        <f t="shared" si="172"/>
        <v>42774.371712962966</v>
      </c>
      <c r="T2240" s="9">
        <f t="shared" si="173"/>
        <v>42804.371712962966</v>
      </c>
      <c r="U2240">
        <f t="shared" si="174"/>
        <v>2017</v>
      </c>
    </row>
    <row r="2241" spans="1:21"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170"/>
        <v>1.2802667999999999</v>
      </c>
      <c r="P2241">
        <f t="shared" si="171"/>
        <v>75.133028169014082</v>
      </c>
      <c r="Q2241" t="s">
        <v>8332</v>
      </c>
      <c r="R2241" t="s">
        <v>8350</v>
      </c>
      <c r="S2241" s="9">
        <f t="shared" si="172"/>
        <v>41572.708495370374</v>
      </c>
      <c r="T2241" s="9">
        <f t="shared" si="173"/>
        <v>41608.918055555558</v>
      </c>
      <c r="U2241">
        <f t="shared" si="174"/>
        <v>2013</v>
      </c>
    </row>
    <row r="2242" spans="1:21"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si="170"/>
        <v>2.7067999999999999</v>
      </c>
      <c r="P2242">
        <f t="shared" si="171"/>
        <v>140.97916666666666</v>
      </c>
      <c r="Q2242" t="s">
        <v>8332</v>
      </c>
      <c r="R2242" t="s">
        <v>8350</v>
      </c>
      <c r="S2242" s="9">
        <f t="shared" si="172"/>
        <v>42452.575740740736</v>
      </c>
      <c r="T2242" s="9">
        <f t="shared" si="173"/>
        <v>42482.575740740736</v>
      </c>
      <c r="U2242">
        <f t="shared" si="174"/>
        <v>2016</v>
      </c>
    </row>
    <row r="2243" spans="1:21"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ref="O2243:O2306" si="175">E2243/D2243</f>
        <v>8.0640000000000001</v>
      </c>
      <c r="P2243">
        <f t="shared" ref="P2243:P2306" si="176">E2243/L2243</f>
        <v>49.472392638036808</v>
      </c>
      <c r="Q2243" t="s">
        <v>8332</v>
      </c>
      <c r="R2243" t="s">
        <v>8350</v>
      </c>
      <c r="S2243" s="9">
        <f t="shared" ref="S2243:S2306" si="177">((J2243/60)/60)/24+DATE(1970,1,1)+(-6/24)</f>
        <v>42766.577546296292</v>
      </c>
      <c r="T2243" s="9">
        <f t="shared" ref="T2243:T2306" si="178">((I2243/60)/60)/24+DATE(1970,1,1)+(-6/24)</f>
        <v>42796.577546296292</v>
      </c>
      <c r="U2243">
        <f t="shared" ref="U2243:U2306" si="179">YEAR(S2243)</f>
        <v>2017</v>
      </c>
    </row>
    <row r="2244" spans="1:21"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175"/>
        <v>13.600976000000001</v>
      </c>
      <c r="P2244">
        <f t="shared" si="176"/>
        <v>53.865251485148519</v>
      </c>
      <c r="Q2244" t="s">
        <v>8332</v>
      </c>
      <c r="R2244" t="s">
        <v>8350</v>
      </c>
      <c r="S2244" s="9">
        <f t="shared" si="177"/>
        <v>41569.325613425928</v>
      </c>
      <c r="T2244" s="9">
        <f t="shared" si="178"/>
        <v>41604.876388888886</v>
      </c>
      <c r="U2244">
        <f t="shared" si="179"/>
        <v>2013</v>
      </c>
    </row>
    <row r="2245" spans="1:21"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175"/>
        <v>9302.5</v>
      </c>
      <c r="P2245">
        <f t="shared" si="176"/>
        <v>4.5712530712530715</v>
      </c>
      <c r="Q2245" t="s">
        <v>8332</v>
      </c>
      <c r="R2245" t="s">
        <v>8350</v>
      </c>
      <c r="S2245" s="9">
        <f t="shared" si="177"/>
        <v>42800.501041666663</v>
      </c>
      <c r="T2245" s="9">
        <f t="shared" si="178"/>
        <v>42806.875</v>
      </c>
      <c r="U2245">
        <f t="shared" si="179"/>
        <v>2017</v>
      </c>
    </row>
    <row r="2246" spans="1:21"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175"/>
        <v>3.7702</v>
      </c>
      <c r="P2246">
        <f t="shared" si="176"/>
        <v>65.00344827586207</v>
      </c>
      <c r="Q2246" t="s">
        <v>8332</v>
      </c>
      <c r="R2246" t="s">
        <v>8350</v>
      </c>
      <c r="S2246" s="9">
        <f t="shared" si="177"/>
        <v>42647.568819444445</v>
      </c>
      <c r="T2246" s="9">
        <f t="shared" si="178"/>
        <v>42659.604166666672</v>
      </c>
      <c r="U2246">
        <f t="shared" si="179"/>
        <v>2016</v>
      </c>
    </row>
    <row r="2247" spans="1:21"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175"/>
        <v>26.47025</v>
      </c>
      <c r="P2247">
        <f t="shared" si="176"/>
        <v>53.475252525252522</v>
      </c>
      <c r="Q2247" t="s">
        <v>8332</v>
      </c>
      <c r="R2247" t="s">
        <v>8350</v>
      </c>
      <c r="S2247" s="9">
        <f t="shared" si="177"/>
        <v>41660.458530092597</v>
      </c>
      <c r="T2247" s="9">
        <f t="shared" si="178"/>
        <v>41691.5</v>
      </c>
      <c r="U2247">
        <f t="shared" si="179"/>
        <v>2014</v>
      </c>
    </row>
    <row r="2248" spans="1:21"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175"/>
        <v>1.0012000000000001</v>
      </c>
      <c r="P2248">
        <f t="shared" si="176"/>
        <v>43.912280701754383</v>
      </c>
      <c r="Q2248" t="s">
        <v>8332</v>
      </c>
      <c r="R2248" t="s">
        <v>8350</v>
      </c>
      <c r="S2248" s="9">
        <f t="shared" si="177"/>
        <v>42221.54178240741</v>
      </c>
      <c r="T2248" s="9">
        <f t="shared" si="178"/>
        <v>42251.54178240741</v>
      </c>
      <c r="U2248">
        <f t="shared" si="179"/>
        <v>2015</v>
      </c>
    </row>
    <row r="2249" spans="1:21"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175"/>
        <v>1.0445405405405406</v>
      </c>
      <c r="P2249">
        <f t="shared" si="176"/>
        <v>50.852631578947367</v>
      </c>
      <c r="Q2249" t="s">
        <v>8332</v>
      </c>
      <c r="R2249" t="s">
        <v>8350</v>
      </c>
      <c r="S2249" s="9">
        <f t="shared" si="177"/>
        <v>42200.416261574079</v>
      </c>
      <c r="T2249" s="9">
        <f t="shared" si="178"/>
        <v>42214.416261574079</v>
      </c>
      <c r="U2249">
        <f t="shared" si="179"/>
        <v>2015</v>
      </c>
    </row>
    <row r="2250" spans="1:21"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175"/>
        <v>1.0721428571428571</v>
      </c>
      <c r="P2250">
        <f t="shared" si="176"/>
        <v>58.6328125</v>
      </c>
      <c r="Q2250" t="s">
        <v>8332</v>
      </c>
      <c r="R2250" t="s">
        <v>8350</v>
      </c>
      <c r="S2250" s="9">
        <f t="shared" si="177"/>
        <v>42688.625902777778</v>
      </c>
      <c r="T2250" s="9">
        <f t="shared" si="178"/>
        <v>42718.625902777778</v>
      </c>
      <c r="U2250">
        <f t="shared" si="179"/>
        <v>2016</v>
      </c>
    </row>
    <row r="2251" spans="1:21"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175"/>
        <v>1.6877142857142857</v>
      </c>
      <c r="P2251">
        <f t="shared" si="176"/>
        <v>32.81666666666667</v>
      </c>
      <c r="Q2251" t="s">
        <v>8332</v>
      </c>
      <c r="R2251" t="s">
        <v>8350</v>
      </c>
      <c r="S2251" s="9">
        <f t="shared" si="177"/>
        <v>41336.453298611108</v>
      </c>
      <c r="T2251" s="9">
        <f t="shared" si="178"/>
        <v>41366.411631944444</v>
      </c>
      <c r="U2251">
        <f t="shared" si="179"/>
        <v>2013</v>
      </c>
    </row>
    <row r="2252" spans="1:21"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175"/>
        <v>9.7511200000000002</v>
      </c>
      <c r="P2252">
        <f t="shared" si="176"/>
        <v>426.93169877408059</v>
      </c>
      <c r="Q2252" t="s">
        <v>8332</v>
      </c>
      <c r="R2252" t="s">
        <v>8350</v>
      </c>
      <c r="S2252" s="9">
        <f t="shared" si="177"/>
        <v>42676.755474537036</v>
      </c>
      <c r="T2252" s="9">
        <f t="shared" si="178"/>
        <v>42706.7971412037</v>
      </c>
      <c r="U2252">
        <f t="shared" si="179"/>
        <v>2016</v>
      </c>
    </row>
    <row r="2253" spans="1:21"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175"/>
        <v>1.3444929411764706</v>
      </c>
      <c r="P2253">
        <f t="shared" si="176"/>
        <v>23.808729166666669</v>
      </c>
      <c r="Q2253" t="s">
        <v>8332</v>
      </c>
      <c r="R2253" t="s">
        <v>8350</v>
      </c>
      <c r="S2253" s="9">
        <f t="shared" si="177"/>
        <v>41846.09579861111</v>
      </c>
      <c r="T2253" s="9">
        <f t="shared" si="178"/>
        <v>41867.09579861111</v>
      </c>
      <c r="U2253">
        <f t="shared" si="179"/>
        <v>2014</v>
      </c>
    </row>
    <row r="2254" spans="1:21"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175"/>
        <v>2.722777777777778</v>
      </c>
      <c r="P2254">
        <f t="shared" si="176"/>
        <v>98.413654618473899</v>
      </c>
      <c r="Q2254" t="s">
        <v>8332</v>
      </c>
      <c r="R2254" t="s">
        <v>8350</v>
      </c>
      <c r="S2254" s="9">
        <f t="shared" si="177"/>
        <v>42573.077986111108</v>
      </c>
      <c r="T2254" s="9">
        <f t="shared" si="178"/>
        <v>42588.077986111108</v>
      </c>
      <c r="U2254">
        <f t="shared" si="179"/>
        <v>2016</v>
      </c>
    </row>
    <row r="2255" spans="1:21"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175"/>
        <v>1.1268750000000001</v>
      </c>
      <c r="P2255">
        <f t="shared" si="176"/>
        <v>107.32142857142857</v>
      </c>
      <c r="Q2255" t="s">
        <v>8332</v>
      </c>
      <c r="R2255" t="s">
        <v>8350</v>
      </c>
      <c r="S2255" s="9">
        <f t="shared" si="177"/>
        <v>42296.381331018521</v>
      </c>
      <c r="T2255" s="9">
        <f t="shared" si="178"/>
        <v>42326.422997685186</v>
      </c>
      <c r="U2255">
        <f t="shared" si="179"/>
        <v>2015</v>
      </c>
    </row>
    <row r="2256" spans="1:21"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175"/>
        <v>4.5979999999999999</v>
      </c>
      <c r="P2256">
        <f t="shared" si="176"/>
        <v>11.67005076142132</v>
      </c>
      <c r="Q2256" t="s">
        <v>8332</v>
      </c>
      <c r="R2256" t="s">
        <v>8350</v>
      </c>
      <c r="S2256" s="9">
        <f t="shared" si="177"/>
        <v>42752.397777777776</v>
      </c>
      <c r="T2256" s="9">
        <f t="shared" si="178"/>
        <v>42759.397777777776</v>
      </c>
      <c r="U2256">
        <f t="shared" si="179"/>
        <v>2017</v>
      </c>
    </row>
    <row r="2257" spans="1:21"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175"/>
        <v>2.8665822784810127</v>
      </c>
      <c r="P2257">
        <f t="shared" si="176"/>
        <v>41.782287822878232</v>
      </c>
      <c r="Q2257" t="s">
        <v>8332</v>
      </c>
      <c r="R2257" t="s">
        <v>8350</v>
      </c>
      <c r="S2257" s="9">
        <f t="shared" si="177"/>
        <v>42467.701979166668</v>
      </c>
      <c r="T2257" s="9">
        <f t="shared" si="178"/>
        <v>42497.701979166668</v>
      </c>
      <c r="U2257">
        <f t="shared" si="179"/>
        <v>2016</v>
      </c>
    </row>
    <row r="2258" spans="1:21"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175"/>
        <v>2.2270833333333333</v>
      </c>
      <c r="P2258">
        <f t="shared" si="176"/>
        <v>21.38</v>
      </c>
      <c r="Q2258" t="s">
        <v>8332</v>
      </c>
      <c r="R2258" t="s">
        <v>8350</v>
      </c>
      <c r="S2258" s="9">
        <f t="shared" si="177"/>
        <v>42682.201921296291</v>
      </c>
      <c r="T2258" s="9">
        <f t="shared" si="178"/>
        <v>42696.201921296291</v>
      </c>
      <c r="U2258">
        <f t="shared" si="179"/>
        <v>2016</v>
      </c>
    </row>
    <row r="2259" spans="1:21"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175"/>
        <v>6.3613999999999997</v>
      </c>
      <c r="P2259">
        <f t="shared" si="176"/>
        <v>94.103550295857985</v>
      </c>
      <c r="Q2259" t="s">
        <v>8332</v>
      </c>
      <c r="R2259" t="s">
        <v>8350</v>
      </c>
      <c r="S2259" s="9">
        <f t="shared" si="177"/>
        <v>42505.686678240745</v>
      </c>
      <c r="T2259" s="9">
        <f t="shared" si="178"/>
        <v>42540.708333333328</v>
      </c>
      <c r="U2259">
        <f t="shared" si="179"/>
        <v>2016</v>
      </c>
    </row>
    <row r="2260" spans="1:21"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175"/>
        <v>1.4650000000000001</v>
      </c>
      <c r="P2260">
        <f t="shared" si="176"/>
        <v>15.721951219512196</v>
      </c>
      <c r="Q2260" t="s">
        <v>8332</v>
      </c>
      <c r="R2260" t="s">
        <v>8350</v>
      </c>
      <c r="S2260" s="9">
        <f t="shared" si="177"/>
        <v>42136.50100694444</v>
      </c>
      <c r="T2260" s="9">
        <f t="shared" si="178"/>
        <v>42166.50100694444</v>
      </c>
      <c r="U2260">
        <f t="shared" si="179"/>
        <v>2015</v>
      </c>
    </row>
    <row r="2261" spans="1:21"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175"/>
        <v>18.670999999999999</v>
      </c>
      <c r="P2261">
        <f t="shared" si="176"/>
        <v>90.635922330097088</v>
      </c>
      <c r="Q2261" t="s">
        <v>8332</v>
      </c>
      <c r="R2261" t="s">
        <v>8350</v>
      </c>
      <c r="S2261" s="9">
        <f t="shared" si="177"/>
        <v>42702.554814814815</v>
      </c>
      <c r="T2261" s="9">
        <f t="shared" si="178"/>
        <v>42712.554814814815</v>
      </c>
      <c r="U2261">
        <f t="shared" si="179"/>
        <v>2016</v>
      </c>
    </row>
    <row r="2262" spans="1:21"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175"/>
        <v>3.2692000000000001</v>
      </c>
      <c r="P2262">
        <f t="shared" si="176"/>
        <v>97.297619047619051</v>
      </c>
      <c r="Q2262" t="s">
        <v>8332</v>
      </c>
      <c r="R2262" t="s">
        <v>8350</v>
      </c>
      <c r="S2262" s="9">
        <f t="shared" si="177"/>
        <v>41694.766782407409</v>
      </c>
      <c r="T2262" s="9">
        <f t="shared" si="178"/>
        <v>41724.725115740745</v>
      </c>
      <c r="U2262">
        <f t="shared" si="179"/>
        <v>2014</v>
      </c>
    </row>
    <row r="2263" spans="1:21"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175"/>
        <v>7.7949999999999999</v>
      </c>
      <c r="P2263">
        <f t="shared" si="176"/>
        <v>37.11904761904762</v>
      </c>
      <c r="Q2263" t="s">
        <v>8332</v>
      </c>
      <c r="R2263" t="s">
        <v>8350</v>
      </c>
      <c r="S2263" s="9">
        <f t="shared" si="177"/>
        <v>42759.474768518514</v>
      </c>
      <c r="T2263" s="9">
        <f t="shared" si="178"/>
        <v>42780.474768518514</v>
      </c>
      <c r="U2263">
        <f t="shared" si="179"/>
        <v>2017</v>
      </c>
    </row>
    <row r="2264" spans="1:21"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175"/>
        <v>1.5415151515151515</v>
      </c>
      <c r="P2264">
        <f t="shared" si="176"/>
        <v>28.104972375690608</v>
      </c>
      <c r="Q2264" t="s">
        <v>8332</v>
      </c>
      <c r="R2264" t="s">
        <v>8350</v>
      </c>
      <c r="S2264" s="9">
        <f t="shared" si="177"/>
        <v>41926.335162037038</v>
      </c>
      <c r="T2264" s="9">
        <f t="shared" si="178"/>
        <v>41960.75</v>
      </c>
      <c r="U2264">
        <f t="shared" si="179"/>
        <v>2014</v>
      </c>
    </row>
    <row r="2265" spans="1:21"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175"/>
        <v>1.1554666666666666</v>
      </c>
      <c r="P2265">
        <f t="shared" si="176"/>
        <v>144.43333333333334</v>
      </c>
      <c r="Q2265" t="s">
        <v>8332</v>
      </c>
      <c r="R2265" t="s">
        <v>8350</v>
      </c>
      <c r="S2265" s="9">
        <f t="shared" si="177"/>
        <v>42014.582326388889</v>
      </c>
      <c r="T2265" s="9">
        <f t="shared" si="178"/>
        <v>42035.582326388889</v>
      </c>
      <c r="U2265">
        <f t="shared" si="179"/>
        <v>2015</v>
      </c>
    </row>
    <row r="2266" spans="1:21"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175"/>
        <v>1.8003333333333333</v>
      </c>
      <c r="P2266">
        <f t="shared" si="176"/>
        <v>24.274157303370785</v>
      </c>
      <c r="Q2266" t="s">
        <v>8332</v>
      </c>
      <c r="R2266" t="s">
        <v>8350</v>
      </c>
      <c r="S2266" s="9">
        <f t="shared" si="177"/>
        <v>42496.332337962958</v>
      </c>
      <c r="T2266" s="9">
        <f t="shared" si="178"/>
        <v>42512.875</v>
      </c>
      <c r="U2266">
        <f t="shared" si="179"/>
        <v>2016</v>
      </c>
    </row>
    <row r="2267" spans="1:21"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175"/>
        <v>2.9849999999999999</v>
      </c>
      <c r="P2267">
        <f t="shared" si="176"/>
        <v>35.117647058823529</v>
      </c>
      <c r="Q2267" t="s">
        <v>8332</v>
      </c>
      <c r="R2267" t="s">
        <v>8350</v>
      </c>
      <c r="S2267" s="9">
        <f t="shared" si="177"/>
        <v>42689.603090277778</v>
      </c>
      <c r="T2267" s="9">
        <f t="shared" si="178"/>
        <v>42696.603090277778</v>
      </c>
      <c r="U2267">
        <f t="shared" si="179"/>
        <v>2016</v>
      </c>
    </row>
    <row r="2268" spans="1:21"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175"/>
        <v>3.2026666666666666</v>
      </c>
      <c r="P2268">
        <f t="shared" si="176"/>
        <v>24.762886597938145</v>
      </c>
      <c r="Q2268" t="s">
        <v>8332</v>
      </c>
      <c r="R2268" t="s">
        <v>8350</v>
      </c>
      <c r="S2268" s="9">
        <f t="shared" si="177"/>
        <v>42469.624907407408</v>
      </c>
      <c r="T2268" s="9">
        <f t="shared" si="178"/>
        <v>42486.833333333328</v>
      </c>
      <c r="U2268">
        <f t="shared" si="179"/>
        <v>2016</v>
      </c>
    </row>
    <row r="2269" spans="1:21"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175"/>
        <v>3.80525</v>
      </c>
      <c r="P2269">
        <f t="shared" si="176"/>
        <v>188.37871287128712</v>
      </c>
      <c r="Q2269" t="s">
        <v>8332</v>
      </c>
      <c r="R2269" t="s">
        <v>8350</v>
      </c>
      <c r="S2269" s="9">
        <f t="shared" si="177"/>
        <v>41968.579826388886</v>
      </c>
      <c r="T2269" s="9">
        <f t="shared" si="178"/>
        <v>41993.791666666672</v>
      </c>
      <c r="U2269">
        <f t="shared" si="179"/>
        <v>2014</v>
      </c>
    </row>
    <row r="2270" spans="1:21"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175"/>
        <v>1.026</v>
      </c>
      <c r="P2270">
        <f t="shared" si="176"/>
        <v>148.08247422680412</v>
      </c>
      <c r="Q2270" t="s">
        <v>8332</v>
      </c>
      <c r="R2270" t="s">
        <v>8350</v>
      </c>
      <c r="S2270" s="9">
        <f t="shared" si="177"/>
        <v>42775.832349537035</v>
      </c>
      <c r="T2270" s="9">
        <f t="shared" si="178"/>
        <v>42805.832349537035</v>
      </c>
      <c r="U2270">
        <f t="shared" si="179"/>
        <v>2017</v>
      </c>
    </row>
    <row r="2271" spans="1:21"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175"/>
        <v>18.016400000000001</v>
      </c>
      <c r="P2271">
        <f t="shared" si="176"/>
        <v>49.934589800443462</v>
      </c>
      <c r="Q2271" t="s">
        <v>8332</v>
      </c>
      <c r="R2271" t="s">
        <v>8350</v>
      </c>
      <c r="S2271" s="9">
        <f t="shared" si="177"/>
        <v>42776.454432870371</v>
      </c>
      <c r="T2271" s="9">
        <f t="shared" si="178"/>
        <v>42800.958333333328</v>
      </c>
      <c r="U2271">
        <f t="shared" si="179"/>
        <v>2017</v>
      </c>
    </row>
    <row r="2272" spans="1:21"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175"/>
        <v>7.2024800000000004</v>
      </c>
      <c r="P2272">
        <f t="shared" si="176"/>
        <v>107.82155688622754</v>
      </c>
      <c r="Q2272" t="s">
        <v>8332</v>
      </c>
      <c r="R2272" t="s">
        <v>8350</v>
      </c>
      <c r="S2272" s="9">
        <f t="shared" si="177"/>
        <v>42725.619363425925</v>
      </c>
      <c r="T2272" s="9">
        <f t="shared" si="178"/>
        <v>42745.665972222225</v>
      </c>
      <c r="U2272">
        <f t="shared" si="179"/>
        <v>2016</v>
      </c>
    </row>
    <row r="2273" spans="1:21"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175"/>
        <v>2.8309000000000002</v>
      </c>
      <c r="P2273">
        <f t="shared" si="176"/>
        <v>42.63403614457831</v>
      </c>
      <c r="Q2273" t="s">
        <v>8332</v>
      </c>
      <c r="R2273" t="s">
        <v>8350</v>
      </c>
      <c r="S2273" s="9">
        <f t="shared" si="177"/>
        <v>42683.750046296293</v>
      </c>
      <c r="T2273" s="9">
        <f t="shared" si="178"/>
        <v>42713.750046296293</v>
      </c>
      <c r="U2273">
        <f t="shared" si="179"/>
        <v>2016</v>
      </c>
    </row>
    <row r="2274" spans="1:21"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175"/>
        <v>13.566000000000001</v>
      </c>
      <c r="P2274">
        <f t="shared" si="176"/>
        <v>14.370762711864407</v>
      </c>
      <c r="Q2274" t="s">
        <v>8332</v>
      </c>
      <c r="R2274" t="s">
        <v>8350</v>
      </c>
      <c r="S2274" s="9">
        <f t="shared" si="177"/>
        <v>42315.449490740735</v>
      </c>
      <c r="T2274" s="9">
        <f t="shared" si="178"/>
        <v>42345.449490740735</v>
      </c>
      <c r="U2274">
        <f t="shared" si="179"/>
        <v>2015</v>
      </c>
    </row>
    <row r="2275" spans="1:21"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175"/>
        <v>2.2035999999999998</v>
      </c>
      <c r="P2275">
        <f t="shared" si="176"/>
        <v>37.476190476190474</v>
      </c>
      <c r="Q2275" t="s">
        <v>8332</v>
      </c>
      <c r="R2275" t="s">
        <v>8350</v>
      </c>
      <c r="S2275" s="9">
        <f t="shared" si="177"/>
        <v>42781.299097222218</v>
      </c>
      <c r="T2275" s="9">
        <f t="shared" si="178"/>
        <v>42806.257430555561</v>
      </c>
      <c r="U2275">
        <f t="shared" si="179"/>
        <v>2017</v>
      </c>
    </row>
    <row r="2276" spans="1:21"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175"/>
        <v>1.196</v>
      </c>
      <c r="P2276">
        <f t="shared" si="176"/>
        <v>30.202020202020201</v>
      </c>
      <c r="Q2276" t="s">
        <v>8332</v>
      </c>
      <c r="R2276" t="s">
        <v>8350</v>
      </c>
      <c r="S2276" s="9">
        <f t="shared" si="177"/>
        <v>41663.250659722224</v>
      </c>
      <c r="T2276" s="9">
        <f t="shared" si="178"/>
        <v>41693.250659722224</v>
      </c>
      <c r="U2276">
        <f t="shared" si="179"/>
        <v>2014</v>
      </c>
    </row>
    <row r="2277" spans="1:21"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175"/>
        <v>4.0776923076923079</v>
      </c>
      <c r="P2277">
        <f t="shared" si="176"/>
        <v>33.550632911392405</v>
      </c>
      <c r="Q2277" t="s">
        <v>8332</v>
      </c>
      <c r="R2277" t="s">
        <v>8350</v>
      </c>
      <c r="S2277" s="9">
        <f t="shared" si="177"/>
        <v>41965.366655092599</v>
      </c>
      <c r="T2277" s="9">
        <f t="shared" si="178"/>
        <v>41995.366655092599</v>
      </c>
      <c r="U2277">
        <f t="shared" si="179"/>
        <v>2014</v>
      </c>
    </row>
    <row r="2278" spans="1:21"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175"/>
        <v>1.0581826105905425</v>
      </c>
      <c r="P2278">
        <f t="shared" si="176"/>
        <v>64.74666666666667</v>
      </c>
      <c r="Q2278" t="s">
        <v>8332</v>
      </c>
      <c r="R2278" t="s">
        <v>8350</v>
      </c>
      <c r="S2278" s="9">
        <f t="shared" si="177"/>
        <v>41614.401493055557</v>
      </c>
      <c r="T2278" s="9">
        <f t="shared" si="178"/>
        <v>41644.401493055557</v>
      </c>
      <c r="U2278">
        <f t="shared" si="179"/>
        <v>2013</v>
      </c>
    </row>
    <row r="2279" spans="1:21"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175"/>
        <v>1.4108235294117648</v>
      </c>
      <c r="P2279">
        <f t="shared" si="176"/>
        <v>57.932367149758456</v>
      </c>
      <c r="Q2279" t="s">
        <v>8332</v>
      </c>
      <c r="R2279" t="s">
        <v>8350</v>
      </c>
      <c r="S2279" s="9">
        <f t="shared" si="177"/>
        <v>40936.428506944445</v>
      </c>
      <c r="T2279" s="9">
        <f t="shared" si="178"/>
        <v>40966.428506944445</v>
      </c>
      <c r="U2279">
        <f t="shared" si="179"/>
        <v>2012</v>
      </c>
    </row>
    <row r="2280" spans="1:21"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175"/>
        <v>2.7069999999999999</v>
      </c>
      <c r="P2280">
        <f t="shared" si="176"/>
        <v>53.078431372549019</v>
      </c>
      <c r="Q2280" t="s">
        <v>8332</v>
      </c>
      <c r="R2280" t="s">
        <v>8350</v>
      </c>
      <c r="S2280" s="9">
        <f t="shared" si="177"/>
        <v>42338.459108796291</v>
      </c>
      <c r="T2280" s="9">
        <f t="shared" si="178"/>
        <v>42372.707638888889</v>
      </c>
      <c r="U2280">
        <f t="shared" si="179"/>
        <v>2015</v>
      </c>
    </row>
    <row r="2281" spans="1:21"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175"/>
        <v>1.538</v>
      </c>
      <c r="P2281">
        <f t="shared" si="176"/>
        <v>48.0625</v>
      </c>
      <c r="Q2281" t="s">
        <v>8332</v>
      </c>
      <c r="R2281" t="s">
        <v>8350</v>
      </c>
      <c r="S2281" s="9">
        <f t="shared" si="177"/>
        <v>42020.556701388887</v>
      </c>
      <c r="T2281" s="9">
        <f t="shared" si="178"/>
        <v>42038.916666666672</v>
      </c>
      <c r="U2281">
        <f t="shared" si="179"/>
        <v>2015</v>
      </c>
    </row>
    <row r="2282" spans="1:21"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175"/>
        <v>4.0357653061224488</v>
      </c>
      <c r="P2282">
        <f t="shared" si="176"/>
        <v>82.396874999999994</v>
      </c>
      <c r="Q2282" t="s">
        <v>8332</v>
      </c>
      <c r="R2282" t="s">
        <v>8350</v>
      </c>
      <c r="S2282" s="9">
        <f t="shared" si="177"/>
        <v>42234.374895833331</v>
      </c>
      <c r="T2282" s="9">
        <f t="shared" si="178"/>
        <v>42264.374895833331</v>
      </c>
      <c r="U2282">
        <f t="shared" si="179"/>
        <v>2015</v>
      </c>
    </row>
    <row r="2283" spans="1:21"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175"/>
        <v>1.85</v>
      </c>
      <c r="P2283">
        <f t="shared" si="176"/>
        <v>50.454545454545453</v>
      </c>
      <c r="Q2283" t="s">
        <v>8324</v>
      </c>
      <c r="R2283" t="s">
        <v>8325</v>
      </c>
      <c r="S2283" s="9">
        <f t="shared" si="177"/>
        <v>40687.035844907405</v>
      </c>
      <c r="T2283" s="9">
        <f t="shared" si="178"/>
        <v>40749.034722222219</v>
      </c>
      <c r="U2283">
        <f t="shared" si="179"/>
        <v>2011</v>
      </c>
    </row>
    <row r="2284" spans="1:21"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175"/>
        <v>1.8533333333333333</v>
      </c>
      <c r="P2284">
        <f t="shared" si="176"/>
        <v>115.83333333333333</v>
      </c>
      <c r="Q2284" t="s">
        <v>8324</v>
      </c>
      <c r="R2284" t="s">
        <v>8325</v>
      </c>
      <c r="S2284" s="9">
        <f t="shared" si="177"/>
        <v>42322.92460648148</v>
      </c>
      <c r="T2284" s="9">
        <f t="shared" si="178"/>
        <v>42382.92460648148</v>
      </c>
      <c r="U2284">
        <f t="shared" si="179"/>
        <v>2015</v>
      </c>
    </row>
    <row r="2285" spans="1:21"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175"/>
        <v>1.0085533333333332</v>
      </c>
      <c r="P2285">
        <f t="shared" si="176"/>
        <v>63.03458333333333</v>
      </c>
      <c r="Q2285" t="s">
        <v>8324</v>
      </c>
      <c r="R2285" t="s">
        <v>8325</v>
      </c>
      <c r="S2285" s="9">
        <f t="shared" si="177"/>
        <v>40977.875046296293</v>
      </c>
      <c r="T2285" s="9">
        <f t="shared" si="178"/>
        <v>41037.833379629628</v>
      </c>
      <c r="U2285">
        <f t="shared" si="179"/>
        <v>2012</v>
      </c>
    </row>
    <row r="2286" spans="1:21"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175"/>
        <v>1.0622116666666668</v>
      </c>
      <c r="P2286">
        <f t="shared" si="176"/>
        <v>108.02152542372882</v>
      </c>
      <c r="Q2286" t="s">
        <v>8324</v>
      </c>
      <c r="R2286" t="s">
        <v>8325</v>
      </c>
      <c r="S2286" s="9">
        <f t="shared" si="177"/>
        <v>40585.546817129631</v>
      </c>
      <c r="T2286" s="9">
        <f t="shared" si="178"/>
        <v>40613.916666666664</v>
      </c>
      <c r="U2286">
        <f t="shared" si="179"/>
        <v>2011</v>
      </c>
    </row>
    <row r="2287" spans="1:21"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175"/>
        <v>1.2136666666666667</v>
      </c>
      <c r="P2287">
        <f t="shared" si="176"/>
        <v>46.088607594936711</v>
      </c>
      <c r="Q2287" t="s">
        <v>8324</v>
      </c>
      <c r="R2287" t="s">
        <v>8325</v>
      </c>
      <c r="S2287" s="9">
        <f t="shared" si="177"/>
        <v>41058.935682870368</v>
      </c>
      <c r="T2287" s="9">
        <f t="shared" si="178"/>
        <v>41088.935682870368</v>
      </c>
      <c r="U2287">
        <f t="shared" si="179"/>
        <v>2012</v>
      </c>
    </row>
    <row r="2288" spans="1:21"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175"/>
        <v>1.0006666666666666</v>
      </c>
      <c r="P2288">
        <f t="shared" si="176"/>
        <v>107.21428571428571</v>
      </c>
      <c r="Q2288" t="s">
        <v>8324</v>
      </c>
      <c r="R2288" t="s">
        <v>8325</v>
      </c>
      <c r="S2288" s="9">
        <f t="shared" si="177"/>
        <v>41494.713587962964</v>
      </c>
      <c r="T2288" s="9">
        <f t="shared" si="178"/>
        <v>41522.915972222225</v>
      </c>
      <c r="U2288">
        <f t="shared" si="179"/>
        <v>2013</v>
      </c>
    </row>
    <row r="2289" spans="1:21"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175"/>
        <v>1.1997755555555556</v>
      </c>
      <c r="P2289">
        <f t="shared" si="176"/>
        <v>50.9338679245283</v>
      </c>
      <c r="Q2289" t="s">
        <v>8324</v>
      </c>
      <c r="R2289" t="s">
        <v>8325</v>
      </c>
      <c r="S2289" s="9">
        <f t="shared" si="177"/>
        <v>41792.417361111111</v>
      </c>
      <c r="T2289" s="9">
        <f t="shared" si="178"/>
        <v>41813.417361111111</v>
      </c>
      <c r="U2289">
        <f t="shared" si="179"/>
        <v>2014</v>
      </c>
    </row>
    <row r="2290" spans="1:21"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175"/>
        <v>1.0009999999999999</v>
      </c>
      <c r="P2290">
        <f t="shared" si="176"/>
        <v>40.04</v>
      </c>
      <c r="Q2290" t="s">
        <v>8324</v>
      </c>
      <c r="R2290" t="s">
        <v>8325</v>
      </c>
      <c r="S2290" s="9">
        <f t="shared" si="177"/>
        <v>41067.577418981484</v>
      </c>
      <c r="T2290" s="9">
        <f t="shared" si="178"/>
        <v>41086.5</v>
      </c>
      <c r="U2290">
        <f t="shared" si="179"/>
        <v>2012</v>
      </c>
    </row>
    <row r="2291" spans="1:21"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175"/>
        <v>1.0740000000000001</v>
      </c>
      <c r="P2291">
        <f t="shared" si="176"/>
        <v>64.44</v>
      </c>
      <c r="Q2291" t="s">
        <v>8324</v>
      </c>
      <c r="R2291" t="s">
        <v>8325</v>
      </c>
      <c r="S2291" s="9">
        <f t="shared" si="177"/>
        <v>41571.748379629629</v>
      </c>
      <c r="T2291" s="9">
        <f t="shared" si="178"/>
        <v>41614.723611111112</v>
      </c>
      <c r="U2291">
        <f t="shared" si="179"/>
        <v>2013</v>
      </c>
    </row>
    <row r="2292" spans="1:21"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175"/>
        <v>1.0406666666666666</v>
      </c>
      <c r="P2292">
        <f t="shared" si="176"/>
        <v>53.827586206896555</v>
      </c>
      <c r="Q2292" t="s">
        <v>8324</v>
      </c>
      <c r="R2292" t="s">
        <v>8325</v>
      </c>
      <c r="S2292" s="9">
        <f t="shared" si="177"/>
        <v>40070.003819444442</v>
      </c>
      <c r="T2292" s="9">
        <f t="shared" si="178"/>
        <v>40148.458333333336</v>
      </c>
      <c r="U2292">
        <f t="shared" si="179"/>
        <v>2009</v>
      </c>
    </row>
    <row r="2293" spans="1:21"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175"/>
        <v>1.728</v>
      </c>
      <c r="P2293">
        <f t="shared" si="176"/>
        <v>100.46511627906976</v>
      </c>
      <c r="Q2293" t="s">
        <v>8324</v>
      </c>
      <c r="R2293" t="s">
        <v>8325</v>
      </c>
      <c r="S2293" s="9">
        <f t="shared" si="177"/>
        <v>40987.727060185185</v>
      </c>
      <c r="T2293" s="9">
        <f t="shared" si="178"/>
        <v>41021.916666666664</v>
      </c>
      <c r="U2293">
        <f t="shared" si="179"/>
        <v>2012</v>
      </c>
    </row>
    <row r="2294" spans="1:21"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175"/>
        <v>1.072505</v>
      </c>
      <c r="P2294">
        <f t="shared" si="176"/>
        <v>46.630652173913049</v>
      </c>
      <c r="Q2294" t="s">
        <v>8324</v>
      </c>
      <c r="R2294" t="s">
        <v>8325</v>
      </c>
      <c r="S2294" s="9">
        <f t="shared" si="177"/>
        <v>40987.447638888887</v>
      </c>
      <c r="T2294" s="9">
        <f t="shared" si="178"/>
        <v>41017.447638888887</v>
      </c>
      <c r="U2294">
        <f t="shared" si="179"/>
        <v>2012</v>
      </c>
    </row>
    <row r="2295" spans="1:21"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175"/>
        <v>1.0823529411764705</v>
      </c>
      <c r="P2295">
        <f t="shared" si="176"/>
        <v>34.074074074074076</v>
      </c>
      <c r="Q2295" t="s">
        <v>8324</v>
      </c>
      <c r="R2295" t="s">
        <v>8325</v>
      </c>
      <c r="S2295" s="9">
        <f t="shared" si="177"/>
        <v>41151.458321759259</v>
      </c>
      <c r="T2295" s="9">
        <f t="shared" si="178"/>
        <v>41176.915972222225</v>
      </c>
      <c r="U2295">
        <f t="shared" si="179"/>
        <v>2012</v>
      </c>
    </row>
    <row r="2296" spans="1:21"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175"/>
        <v>1.4608079999999999</v>
      </c>
      <c r="P2296">
        <f t="shared" si="176"/>
        <v>65.214642857142863</v>
      </c>
      <c r="Q2296" t="s">
        <v>8324</v>
      </c>
      <c r="R2296" t="s">
        <v>8325</v>
      </c>
      <c r="S2296" s="9">
        <f t="shared" si="177"/>
        <v>41264.47314814815</v>
      </c>
      <c r="T2296" s="9">
        <f t="shared" si="178"/>
        <v>41294.47314814815</v>
      </c>
      <c r="U2296">
        <f t="shared" si="179"/>
        <v>2012</v>
      </c>
    </row>
    <row r="2297" spans="1:21"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175"/>
        <v>1.2524999999999999</v>
      </c>
      <c r="P2297">
        <f t="shared" si="176"/>
        <v>44.205882352941174</v>
      </c>
      <c r="Q2297" t="s">
        <v>8324</v>
      </c>
      <c r="R2297" t="s">
        <v>8325</v>
      </c>
      <c r="S2297" s="9">
        <f t="shared" si="177"/>
        <v>41270.704351851848</v>
      </c>
      <c r="T2297" s="9">
        <f t="shared" si="178"/>
        <v>41300.704351851848</v>
      </c>
      <c r="U2297">
        <f t="shared" si="179"/>
        <v>2012</v>
      </c>
    </row>
    <row r="2298" spans="1:21"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175"/>
        <v>1.4907142857142857</v>
      </c>
      <c r="P2298">
        <f t="shared" si="176"/>
        <v>71.965517241379317</v>
      </c>
      <c r="Q2298" t="s">
        <v>8324</v>
      </c>
      <c r="R2298" t="s">
        <v>8325</v>
      </c>
      <c r="S2298" s="9">
        <f t="shared" si="177"/>
        <v>40927.481782407405</v>
      </c>
      <c r="T2298" s="9">
        <f t="shared" si="178"/>
        <v>40962.481782407405</v>
      </c>
      <c r="U2298">
        <f t="shared" si="179"/>
        <v>2012</v>
      </c>
    </row>
    <row r="2299" spans="1:21"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175"/>
        <v>1.006</v>
      </c>
      <c r="P2299">
        <f t="shared" si="176"/>
        <v>52.94736842105263</v>
      </c>
      <c r="Q2299" t="s">
        <v>8324</v>
      </c>
      <c r="R2299" t="s">
        <v>8325</v>
      </c>
      <c r="S2299" s="9">
        <f t="shared" si="177"/>
        <v>40947.792233796295</v>
      </c>
      <c r="T2299" s="9">
        <f t="shared" si="178"/>
        <v>40981.915972222225</v>
      </c>
      <c r="U2299">
        <f t="shared" si="179"/>
        <v>2012</v>
      </c>
    </row>
    <row r="2300" spans="1:21"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175"/>
        <v>1.0507333333333333</v>
      </c>
      <c r="P2300">
        <f t="shared" si="176"/>
        <v>109.45138888888889</v>
      </c>
      <c r="Q2300" t="s">
        <v>8324</v>
      </c>
      <c r="R2300" t="s">
        <v>8325</v>
      </c>
      <c r="S2300" s="9">
        <f t="shared" si="177"/>
        <v>41694.59065972222</v>
      </c>
      <c r="T2300" s="9">
        <f t="shared" si="178"/>
        <v>41724.548993055556</v>
      </c>
      <c r="U2300">
        <f t="shared" si="179"/>
        <v>2014</v>
      </c>
    </row>
    <row r="2301" spans="1:21"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175"/>
        <v>3.5016666666666665</v>
      </c>
      <c r="P2301">
        <f t="shared" si="176"/>
        <v>75.035714285714292</v>
      </c>
      <c r="Q2301" t="s">
        <v>8324</v>
      </c>
      <c r="R2301" t="s">
        <v>8325</v>
      </c>
      <c r="S2301" s="9">
        <f t="shared" si="177"/>
        <v>40564.782511574071</v>
      </c>
      <c r="T2301" s="9">
        <f t="shared" si="178"/>
        <v>40579.782511574071</v>
      </c>
      <c r="U2301">
        <f t="shared" si="179"/>
        <v>2011</v>
      </c>
    </row>
    <row r="2302" spans="1:21"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175"/>
        <v>1.0125</v>
      </c>
      <c r="P2302">
        <f t="shared" si="176"/>
        <v>115.71428571428571</v>
      </c>
      <c r="Q2302" t="s">
        <v>8324</v>
      </c>
      <c r="R2302" t="s">
        <v>8325</v>
      </c>
      <c r="S2302" s="9">
        <f t="shared" si="177"/>
        <v>41074.477037037039</v>
      </c>
      <c r="T2302" s="9">
        <f t="shared" si="178"/>
        <v>41088.477037037039</v>
      </c>
      <c r="U2302">
        <f t="shared" si="179"/>
        <v>2012</v>
      </c>
    </row>
    <row r="2303" spans="1:21"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175"/>
        <v>1.336044</v>
      </c>
      <c r="P2303">
        <f t="shared" si="176"/>
        <v>31.659810426540286</v>
      </c>
      <c r="Q2303" t="s">
        <v>8324</v>
      </c>
      <c r="R2303" t="s">
        <v>8328</v>
      </c>
      <c r="S2303" s="9">
        <f t="shared" si="177"/>
        <v>41415.896944444445</v>
      </c>
      <c r="T2303" s="9">
        <f t="shared" si="178"/>
        <v>41445.896944444445</v>
      </c>
      <c r="U2303">
        <f t="shared" si="179"/>
        <v>2013</v>
      </c>
    </row>
    <row r="2304" spans="1:21"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175"/>
        <v>1.7065217391304348</v>
      </c>
      <c r="P2304">
        <f t="shared" si="176"/>
        <v>46.176470588235297</v>
      </c>
      <c r="Q2304" t="s">
        <v>8324</v>
      </c>
      <c r="R2304" t="s">
        <v>8328</v>
      </c>
      <c r="S2304" s="9">
        <f t="shared" si="177"/>
        <v>41605.618449074071</v>
      </c>
      <c r="T2304" s="9">
        <f t="shared" si="178"/>
        <v>41639.041666666664</v>
      </c>
      <c r="U2304">
        <f t="shared" si="179"/>
        <v>2013</v>
      </c>
    </row>
    <row r="2305" spans="1:21"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175"/>
        <v>1.0935829457364341</v>
      </c>
      <c r="P2305">
        <f t="shared" si="176"/>
        <v>68.481650485436887</v>
      </c>
      <c r="Q2305" t="s">
        <v>8324</v>
      </c>
      <c r="R2305" t="s">
        <v>8328</v>
      </c>
      <c r="S2305" s="9">
        <f t="shared" si="177"/>
        <v>40849.861064814817</v>
      </c>
      <c r="T2305" s="9">
        <f t="shared" si="178"/>
        <v>40889.902731481481</v>
      </c>
      <c r="U2305">
        <f t="shared" si="179"/>
        <v>2011</v>
      </c>
    </row>
    <row r="2306" spans="1:21"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si="175"/>
        <v>1.0070033333333335</v>
      </c>
      <c r="P2306">
        <f t="shared" si="176"/>
        <v>53.469203539823013</v>
      </c>
      <c r="Q2306" t="s">
        <v>8324</v>
      </c>
      <c r="R2306" t="s">
        <v>8328</v>
      </c>
      <c r="S2306" s="9">
        <f t="shared" si="177"/>
        <v>40502.565868055557</v>
      </c>
      <c r="T2306" s="9">
        <f t="shared" si="178"/>
        <v>40543.957638888889</v>
      </c>
      <c r="U2306">
        <f t="shared" si="179"/>
        <v>2010</v>
      </c>
    </row>
    <row r="2307" spans="1:21"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ref="O2307:O2370" si="180">E2307/D2307</f>
        <v>1.0122777777777778</v>
      </c>
      <c r="P2307">
        <f t="shared" ref="P2307:P2370" si="181">E2307/L2307</f>
        <v>109.10778443113773</v>
      </c>
      <c r="Q2307" t="s">
        <v>8324</v>
      </c>
      <c r="R2307" t="s">
        <v>8328</v>
      </c>
      <c r="S2307" s="9">
        <f t="shared" ref="S2307:S2370" si="182">((J2307/60)/60)/24+DATE(1970,1,1)+(-6/24)</f>
        <v>41834.445277777777</v>
      </c>
      <c r="T2307" s="9">
        <f t="shared" ref="T2307:T2370" si="183">((I2307/60)/60)/24+DATE(1970,1,1)+(-6/24)</f>
        <v>41859.5</v>
      </c>
      <c r="U2307">
        <f t="shared" ref="U2307:U2370" si="184">YEAR(S2307)</f>
        <v>2014</v>
      </c>
    </row>
    <row r="2308" spans="1:21"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180"/>
        <v>1.0675857142857144</v>
      </c>
      <c r="P2308">
        <f t="shared" si="181"/>
        <v>51.185616438356163</v>
      </c>
      <c r="Q2308" t="s">
        <v>8324</v>
      </c>
      <c r="R2308" t="s">
        <v>8328</v>
      </c>
      <c r="S2308" s="9">
        <f t="shared" si="182"/>
        <v>40947.91815972222</v>
      </c>
      <c r="T2308" s="9">
        <f t="shared" si="183"/>
        <v>40977.91815972222</v>
      </c>
      <c r="U2308">
        <f t="shared" si="184"/>
        <v>2012</v>
      </c>
    </row>
    <row r="2309" spans="1:21"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180"/>
        <v>1.0665777537961894</v>
      </c>
      <c r="P2309">
        <f t="shared" si="181"/>
        <v>27.936800000000002</v>
      </c>
      <c r="Q2309" t="s">
        <v>8324</v>
      </c>
      <c r="R2309" t="s">
        <v>8328</v>
      </c>
      <c r="S2309" s="9">
        <f t="shared" si="182"/>
        <v>41004.552465277775</v>
      </c>
      <c r="T2309" s="9">
        <f t="shared" si="183"/>
        <v>41034.552407407406</v>
      </c>
      <c r="U2309">
        <f t="shared" si="184"/>
        <v>2012</v>
      </c>
    </row>
    <row r="2310" spans="1:21"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180"/>
        <v>1.0130622</v>
      </c>
      <c r="P2310">
        <f t="shared" si="181"/>
        <v>82.496921824104234</v>
      </c>
      <c r="Q2310" t="s">
        <v>8324</v>
      </c>
      <c r="R2310" t="s">
        <v>8328</v>
      </c>
      <c r="S2310" s="9">
        <f t="shared" si="182"/>
        <v>41851.712916666671</v>
      </c>
      <c r="T2310" s="9">
        <f t="shared" si="183"/>
        <v>41879.791666666664</v>
      </c>
      <c r="U2310">
        <f t="shared" si="184"/>
        <v>2014</v>
      </c>
    </row>
    <row r="2311" spans="1:21"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180"/>
        <v>1.0667450000000001</v>
      </c>
      <c r="P2311">
        <f t="shared" si="181"/>
        <v>59.817476635514019</v>
      </c>
      <c r="Q2311" t="s">
        <v>8324</v>
      </c>
      <c r="R2311" t="s">
        <v>8328</v>
      </c>
      <c r="S2311" s="9">
        <f t="shared" si="182"/>
        <v>41307.737696759257</v>
      </c>
      <c r="T2311" s="9">
        <f t="shared" si="183"/>
        <v>41342.737696759257</v>
      </c>
      <c r="U2311">
        <f t="shared" si="184"/>
        <v>2013</v>
      </c>
    </row>
    <row r="2312" spans="1:21"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180"/>
        <v>4.288397837837838</v>
      </c>
      <c r="P2312">
        <f t="shared" si="181"/>
        <v>64.816470588235291</v>
      </c>
      <c r="Q2312" t="s">
        <v>8324</v>
      </c>
      <c r="R2312" t="s">
        <v>8328</v>
      </c>
      <c r="S2312" s="9">
        <f t="shared" si="182"/>
        <v>41324.54415509259</v>
      </c>
      <c r="T2312" s="9">
        <f t="shared" si="183"/>
        <v>41354.502488425926</v>
      </c>
      <c r="U2312">
        <f t="shared" si="184"/>
        <v>2013</v>
      </c>
    </row>
    <row r="2313" spans="1:21"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180"/>
        <v>1.0411111111111111</v>
      </c>
      <c r="P2313">
        <f t="shared" si="181"/>
        <v>90.09615384615384</v>
      </c>
      <c r="Q2313" t="s">
        <v>8324</v>
      </c>
      <c r="R2313" t="s">
        <v>8328</v>
      </c>
      <c r="S2313" s="9">
        <f t="shared" si="182"/>
        <v>41735.754502314812</v>
      </c>
      <c r="T2313" s="9">
        <f t="shared" si="183"/>
        <v>41765.754502314812</v>
      </c>
      <c r="U2313">
        <f t="shared" si="184"/>
        <v>2014</v>
      </c>
    </row>
    <row r="2314" spans="1:21"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180"/>
        <v>1.0786666666666667</v>
      </c>
      <c r="P2314">
        <f t="shared" si="181"/>
        <v>40.962025316455694</v>
      </c>
      <c r="Q2314" t="s">
        <v>8324</v>
      </c>
      <c r="R2314" t="s">
        <v>8328</v>
      </c>
      <c r="S2314" s="9">
        <f t="shared" si="182"/>
        <v>41716.382847222223</v>
      </c>
      <c r="T2314" s="9">
        <f t="shared" si="183"/>
        <v>41747.708333333336</v>
      </c>
      <c r="U2314">
        <f t="shared" si="184"/>
        <v>2014</v>
      </c>
    </row>
    <row r="2315" spans="1:21"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180"/>
        <v>1.7584040000000001</v>
      </c>
      <c r="P2315">
        <f t="shared" si="181"/>
        <v>56.000127388535034</v>
      </c>
      <c r="Q2315" t="s">
        <v>8324</v>
      </c>
      <c r="R2315" t="s">
        <v>8328</v>
      </c>
      <c r="S2315" s="9">
        <f t="shared" si="182"/>
        <v>41002.708634259259</v>
      </c>
      <c r="T2315" s="9">
        <f t="shared" si="183"/>
        <v>41032.708634259259</v>
      </c>
      <c r="U2315">
        <f t="shared" si="184"/>
        <v>2012</v>
      </c>
    </row>
    <row r="2316" spans="1:21"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180"/>
        <v>1.5697000000000001</v>
      </c>
      <c r="P2316">
        <f t="shared" si="181"/>
        <v>37.672800000000002</v>
      </c>
      <c r="Q2316" t="s">
        <v>8324</v>
      </c>
      <c r="R2316" t="s">
        <v>8328</v>
      </c>
      <c r="S2316" s="9">
        <f t="shared" si="182"/>
        <v>41037.301585648151</v>
      </c>
      <c r="T2316" s="9">
        <f t="shared" si="183"/>
        <v>41067.301585648151</v>
      </c>
      <c r="U2316">
        <f t="shared" si="184"/>
        <v>2012</v>
      </c>
    </row>
    <row r="2317" spans="1:21"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180"/>
        <v>1.026</v>
      </c>
      <c r="P2317">
        <f t="shared" si="181"/>
        <v>40.078125</v>
      </c>
      <c r="Q2317" t="s">
        <v>8324</v>
      </c>
      <c r="R2317" t="s">
        <v>8328</v>
      </c>
      <c r="S2317" s="9">
        <f t="shared" si="182"/>
        <v>41004.47619212963</v>
      </c>
      <c r="T2317" s="9">
        <f t="shared" si="183"/>
        <v>41034.47619212963</v>
      </c>
      <c r="U2317">
        <f t="shared" si="184"/>
        <v>2012</v>
      </c>
    </row>
    <row r="2318" spans="1:21"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180"/>
        <v>1.0404266666666666</v>
      </c>
      <c r="P2318">
        <f t="shared" si="181"/>
        <v>78.031999999999996</v>
      </c>
      <c r="Q2318" t="s">
        <v>8324</v>
      </c>
      <c r="R2318" t="s">
        <v>8328</v>
      </c>
      <c r="S2318" s="9">
        <f t="shared" si="182"/>
        <v>40079.475115740745</v>
      </c>
      <c r="T2318" s="9">
        <f t="shared" si="183"/>
        <v>40156.51666666667</v>
      </c>
      <c r="U2318">
        <f t="shared" si="184"/>
        <v>2009</v>
      </c>
    </row>
    <row r="2319" spans="1:21"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180"/>
        <v>1.04</v>
      </c>
      <c r="P2319">
        <f t="shared" si="181"/>
        <v>18.90909090909091</v>
      </c>
      <c r="Q2319" t="s">
        <v>8324</v>
      </c>
      <c r="R2319" t="s">
        <v>8328</v>
      </c>
      <c r="S2319" s="9">
        <f t="shared" si="182"/>
        <v>40192.292233796295</v>
      </c>
      <c r="T2319" s="9">
        <f t="shared" si="183"/>
        <v>40223.958333333336</v>
      </c>
      <c r="U2319">
        <f t="shared" si="184"/>
        <v>2010</v>
      </c>
    </row>
    <row r="2320" spans="1:21"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180"/>
        <v>1.2105999999999999</v>
      </c>
      <c r="P2320">
        <f t="shared" si="181"/>
        <v>37.134969325153371</v>
      </c>
      <c r="Q2320" t="s">
        <v>8324</v>
      </c>
      <c r="R2320" t="s">
        <v>8328</v>
      </c>
      <c r="S2320" s="9">
        <f t="shared" si="182"/>
        <v>40050.393680555557</v>
      </c>
      <c r="T2320" s="9">
        <f t="shared" si="183"/>
        <v>40081.915972222225</v>
      </c>
      <c r="U2320">
        <f t="shared" si="184"/>
        <v>2009</v>
      </c>
    </row>
    <row r="2321" spans="1:21"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180"/>
        <v>1.077</v>
      </c>
      <c r="P2321">
        <f t="shared" si="181"/>
        <v>41.961038961038959</v>
      </c>
      <c r="Q2321" t="s">
        <v>8324</v>
      </c>
      <c r="R2321" t="s">
        <v>8328</v>
      </c>
      <c r="S2321" s="9">
        <f t="shared" si="182"/>
        <v>41592.832002314812</v>
      </c>
      <c r="T2321" s="9">
        <f t="shared" si="183"/>
        <v>41622.832002314812</v>
      </c>
      <c r="U2321">
        <f t="shared" si="184"/>
        <v>2013</v>
      </c>
    </row>
    <row r="2322" spans="1:21"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180"/>
        <v>1.0866</v>
      </c>
      <c r="P2322">
        <f t="shared" si="181"/>
        <v>61.044943820224717</v>
      </c>
      <c r="Q2322" t="s">
        <v>8324</v>
      </c>
      <c r="R2322" t="s">
        <v>8328</v>
      </c>
      <c r="S2322" s="9">
        <f t="shared" si="182"/>
        <v>41696.567129629628</v>
      </c>
      <c r="T2322" s="9">
        <f t="shared" si="183"/>
        <v>41731.525462962964</v>
      </c>
      <c r="U2322">
        <f t="shared" si="184"/>
        <v>2014</v>
      </c>
    </row>
    <row r="2323" spans="1:21"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180"/>
        <v>0.39120962394619685</v>
      </c>
      <c r="P2323">
        <f t="shared" si="181"/>
        <v>64.53125</v>
      </c>
      <c r="Q2323" t="s">
        <v>8335</v>
      </c>
      <c r="R2323" t="s">
        <v>8351</v>
      </c>
      <c r="S2323" s="9">
        <f t="shared" si="182"/>
        <v>42799.010428240741</v>
      </c>
      <c r="T2323" s="9">
        <f t="shared" si="183"/>
        <v>42828.96876157407</v>
      </c>
      <c r="U2323">
        <f t="shared" si="184"/>
        <v>2017</v>
      </c>
    </row>
    <row r="2324" spans="1:21"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180"/>
        <v>3.1481481481481478E-2</v>
      </c>
      <c r="P2324">
        <f t="shared" si="181"/>
        <v>21.25</v>
      </c>
      <c r="Q2324" t="s">
        <v>8335</v>
      </c>
      <c r="R2324" t="s">
        <v>8351</v>
      </c>
      <c r="S2324" s="9">
        <f t="shared" si="182"/>
        <v>42804.645474537043</v>
      </c>
      <c r="T2324" s="9">
        <f t="shared" si="183"/>
        <v>42834.603807870371</v>
      </c>
      <c r="U2324">
        <f t="shared" si="184"/>
        <v>2017</v>
      </c>
    </row>
    <row r="2325" spans="1:21"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180"/>
        <v>0.48</v>
      </c>
      <c r="P2325">
        <f t="shared" si="181"/>
        <v>30</v>
      </c>
      <c r="Q2325" t="s">
        <v>8335</v>
      </c>
      <c r="R2325" t="s">
        <v>8351</v>
      </c>
      <c r="S2325" s="9">
        <f t="shared" si="182"/>
        <v>42807.505173611105</v>
      </c>
      <c r="T2325" s="9">
        <f t="shared" si="183"/>
        <v>42814.505173611105</v>
      </c>
      <c r="U2325">
        <f t="shared" si="184"/>
        <v>2017</v>
      </c>
    </row>
    <row r="2326" spans="1:21"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180"/>
        <v>0.20733333333333334</v>
      </c>
      <c r="P2326">
        <f t="shared" si="181"/>
        <v>25.491803278688526</v>
      </c>
      <c r="Q2326" t="s">
        <v>8335</v>
      </c>
      <c r="R2326" t="s">
        <v>8351</v>
      </c>
      <c r="S2326" s="9">
        <f t="shared" si="182"/>
        <v>42790.635243055556</v>
      </c>
      <c r="T2326" s="9">
        <f t="shared" si="183"/>
        <v>42820.593576388885</v>
      </c>
      <c r="U2326">
        <f t="shared" si="184"/>
        <v>2017</v>
      </c>
    </row>
    <row r="2327" spans="1:21"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180"/>
        <v>0.08</v>
      </c>
      <c r="P2327">
        <f t="shared" si="181"/>
        <v>11.428571428571429</v>
      </c>
      <c r="Q2327" t="s">
        <v>8335</v>
      </c>
      <c r="R2327" t="s">
        <v>8351</v>
      </c>
      <c r="S2327" s="9">
        <f t="shared" si="182"/>
        <v>42793.772349537037</v>
      </c>
      <c r="T2327" s="9">
        <f t="shared" si="183"/>
        <v>42823.730682870373</v>
      </c>
      <c r="U2327">
        <f t="shared" si="184"/>
        <v>2017</v>
      </c>
    </row>
    <row r="2328" spans="1:21"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180"/>
        <v>7.1999999999999998E-3</v>
      </c>
      <c r="P2328">
        <f t="shared" si="181"/>
        <v>108</v>
      </c>
      <c r="Q2328" t="s">
        <v>8335</v>
      </c>
      <c r="R2328" t="s">
        <v>8351</v>
      </c>
      <c r="S2328" s="9">
        <f t="shared" si="182"/>
        <v>42803.784120370372</v>
      </c>
      <c r="T2328" s="9">
        <f t="shared" si="183"/>
        <v>42855.458333333328</v>
      </c>
      <c r="U2328">
        <f t="shared" si="184"/>
        <v>2017</v>
      </c>
    </row>
    <row r="2329" spans="1:21"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180"/>
        <v>5.2609431428571432</v>
      </c>
      <c r="P2329">
        <f t="shared" si="181"/>
        <v>54.883162444113267</v>
      </c>
      <c r="Q2329" t="s">
        <v>8335</v>
      </c>
      <c r="R2329" t="s">
        <v>8351</v>
      </c>
      <c r="S2329" s="9">
        <f t="shared" si="182"/>
        <v>41842.667129629634</v>
      </c>
      <c r="T2329" s="9">
        <f t="shared" si="183"/>
        <v>41877.667129629634</v>
      </c>
      <c r="U2329">
        <f t="shared" si="184"/>
        <v>2014</v>
      </c>
    </row>
    <row r="2330" spans="1:21"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180"/>
        <v>2.5445000000000002</v>
      </c>
      <c r="P2330">
        <f t="shared" si="181"/>
        <v>47.383612662942269</v>
      </c>
      <c r="Q2330" t="s">
        <v>8335</v>
      </c>
      <c r="R2330" t="s">
        <v>8351</v>
      </c>
      <c r="S2330" s="9">
        <f t="shared" si="182"/>
        <v>42139.531678240746</v>
      </c>
      <c r="T2330" s="9">
        <f t="shared" si="183"/>
        <v>42169.531678240746</v>
      </c>
      <c r="U2330">
        <f t="shared" si="184"/>
        <v>2015</v>
      </c>
    </row>
    <row r="2331" spans="1:21"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180"/>
        <v>1.0591999999999999</v>
      </c>
      <c r="P2331">
        <f t="shared" si="181"/>
        <v>211.84</v>
      </c>
      <c r="Q2331" t="s">
        <v>8335</v>
      </c>
      <c r="R2331" t="s">
        <v>8351</v>
      </c>
      <c r="S2331" s="9">
        <f t="shared" si="182"/>
        <v>41807.374374999999</v>
      </c>
      <c r="T2331" s="9">
        <f t="shared" si="183"/>
        <v>41837.374374999999</v>
      </c>
      <c r="U2331">
        <f t="shared" si="184"/>
        <v>2014</v>
      </c>
    </row>
    <row r="2332" spans="1:21"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180"/>
        <v>1.0242285714285715</v>
      </c>
      <c r="P2332">
        <f t="shared" si="181"/>
        <v>219.92638036809817</v>
      </c>
      <c r="Q2332" t="s">
        <v>8335</v>
      </c>
      <c r="R2332" t="s">
        <v>8351</v>
      </c>
      <c r="S2332" s="9">
        <f t="shared" si="182"/>
        <v>42332.64980324074</v>
      </c>
      <c r="T2332" s="9">
        <f t="shared" si="183"/>
        <v>42362.75</v>
      </c>
      <c r="U2332">
        <f t="shared" si="184"/>
        <v>2015</v>
      </c>
    </row>
    <row r="2333" spans="1:21"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180"/>
        <v>1.4431375</v>
      </c>
      <c r="P2333">
        <f t="shared" si="181"/>
        <v>40.795406360424032</v>
      </c>
      <c r="Q2333" t="s">
        <v>8335</v>
      </c>
      <c r="R2333" t="s">
        <v>8351</v>
      </c>
      <c r="S2333" s="9">
        <f t="shared" si="182"/>
        <v>41838.755671296298</v>
      </c>
      <c r="T2333" s="9">
        <f t="shared" si="183"/>
        <v>41868.755671296298</v>
      </c>
      <c r="U2333">
        <f t="shared" si="184"/>
        <v>2014</v>
      </c>
    </row>
    <row r="2334" spans="1:21"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180"/>
        <v>1.06308</v>
      </c>
      <c r="P2334">
        <f t="shared" si="181"/>
        <v>75.502840909090907</v>
      </c>
      <c r="Q2334" t="s">
        <v>8335</v>
      </c>
      <c r="R2334" t="s">
        <v>8351</v>
      </c>
      <c r="S2334" s="9">
        <f t="shared" si="182"/>
        <v>42011.378136574072</v>
      </c>
      <c r="T2334" s="9">
        <f t="shared" si="183"/>
        <v>42041.378136574072</v>
      </c>
      <c r="U2334">
        <f t="shared" si="184"/>
        <v>2015</v>
      </c>
    </row>
    <row r="2335" spans="1:21"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180"/>
        <v>2.1216666666666666</v>
      </c>
      <c r="P2335">
        <f t="shared" si="181"/>
        <v>13.542553191489361</v>
      </c>
      <c r="Q2335" t="s">
        <v>8335</v>
      </c>
      <c r="R2335" t="s">
        <v>8351</v>
      </c>
      <c r="S2335" s="9">
        <f t="shared" si="182"/>
        <v>41767.400347222225</v>
      </c>
      <c r="T2335" s="9">
        <f t="shared" si="183"/>
        <v>41788.493055555555</v>
      </c>
      <c r="U2335">
        <f t="shared" si="184"/>
        <v>2014</v>
      </c>
    </row>
    <row r="2336" spans="1:21"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180"/>
        <v>1.0195000000000001</v>
      </c>
      <c r="P2336">
        <f t="shared" si="181"/>
        <v>60.865671641791046</v>
      </c>
      <c r="Q2336" t="s">
        <v>8335</v>
      </c>
      <c r="R2336" t="s">
        <v>8351</v>
      </c>
      <c r="S2336" s="9">
        <f t="shared" si="182"/>
        <v>41918.420115740737</v>
      </c>
      <c r="T2336" s="9">
        <f t="shared" si="183"/>
        <v>41948.481944444444</v>
      </c>
      <c r="U2336">
        <f t="shared" si="184"/>
        <v>2014</v>
      </c>
    </row>
    <row r="2337" spans="1:21"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180"/>
        <v>1.0227200000000001</v>
      </c>
      <c r="P2337">
        <f t="shared" si="181"/>
        <v>115.69230769230769</v>
      </c>
      <c r="Q2337" t="s">
        <v>8335</v>
      </c>
      <c r="R2337" t="s">
        <v>8351</v>
      </c>
      <c r="S2337" s="9">
        <f t="shared" si="182"/>
        <v>41771.322256944448</v>
      </c>
      <c r="T2337" s="9">
        <f t="shared" si="183"/>
        <v>41801.322256944448</v>
      </c>
      <c r="U2337">
        <f t="shared" si="184"/>
        <v>2014</v>
      </c>
    </row>
    <row r="2338" spans="1:21"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180"/>
        <v>5.2073254999999996</v>
      </c>
      <c r="P2338">
        <f t="shared" si="181"/>
        <v>48.104623556581984</v>
      </c>
      <c r="Q2338" t="s">
        <v>8335</v>
      </c>
      <c r="R2338" t="s">
        <v>8351</v>
      </c>
      <c r="S2338" s="9">
        <f t="shared" si="182"/>
        <v>41666.674710648149</v>
      </c>
      <c r="T2338" s="9">
        <f t="shared" si="183"/>
        <v>41706.674710648149</v>
      </c>
      <c r="U2338">
        <f t="shared" si="184"/>
        <v>2014</v>
      </c>
    </row>
    <row r="2339" spans="1:21"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180"/>
        <v>1.1065833333333333</v>
      </c>
      <c r="P2339">
        <f t="shared" si="181"/>
        <v>74.184357541899445</v>
      </c>
      <c r="Q2339" t="s">
        <v>8335</v>
      </c>
      <c r="R2339" t="s">
        <v>8351</v>
      </c>
      <c r="S2339" s="9">
        <f t="shared" si="182"/>
        <v>41786.390543981484</v>
      </c>
      <c r="T2339" s="9">
        <f t="shared" si="183"/>
        <v>41816.390543981484</v>
      </c>
      <c r="U2339">
        <f t="shared" si="184"/>
        <v>2014</v>
      </c>
    </row>
    <row r="2340" spans="1:21"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180"/>
        <v>1.0114333333333334</v>
      </c>
      <c r="P2340">
        <f t="shared" si="181"/>
        <v>123.34552845528455</v>
      </c>
      <c r="Q2340" t="s">
        <v>8335</v>
      </c>
      <c r="R2340" t="s">
        <v>8351</v>
      </c>
      <c r="S2340" s="9">
        <f t="shared" si="182"/>
        <v>41789.646805555552</v>
      </c>
      <c r="T2340" s="9">
        <f t="shared" si="183"/>
        <v>41819.646805555552</v>
      </c>
      <c r="U2340">
        <f t="shared" si="184"/>
        <v>2014</v>
      </c>
    </row>
    <row r="2341" spans="1:21"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180"/>
        <v>2.9420799999999998</v>
      </c>
      <c r="P2341">
        <f t="shared" si="181"/>
        <v>66.623188405797094</v>
      </c>
      <c r="Q2341" t="s">
        <v>8335</v>
      </c>
      <c r="R2341" t="s">
        <v>8351</v>
      </c>
      <c r="S2341" s="9">
        <f t="shared" si="182"/>
        <v>42692.54987268518</v>
      </c>
      <c r="T2341" s="9">
        <f t="shared" si="183"/>
        <v>42723.082638888889</v>
      </c>
      <c r="U2341">
        <f t="shared" si="184"/>
        <v>2016</v>
      </c>
    </row>
    <row r="2342" spans="1:21"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180"/>
        <v>1.0577749999999999</v>
      </c>
      <c r="P2342">
        <f t="shared" si="181"/>
        <v>104.99007444168734</v>
      </c>
      <c r="Q2342" t="s">
        <v>8335</v>
      </c>
      <c r="R2342" t="s">
        <v>8351</v>
      </c>
      <c r="S2342" s="9">
        <f t="shared" si="182"/>
        <v>42643.392800925925</v>
      </c>
      <c r="T2342" s="9">
        <f t="shared" si="183"/>
        <v>42673.392800925925</v>
      </c>
      <c r="U2342">
        <f t="shared" si="184"/>
        <v>2016</v>
      </c>
    </row>
    <row r="2343" spans="1:21"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180"/>
        <v>0</v>
      </c>
      <c r="P2343" t="e">
        <f t="shared" si="181"/>
        <v>#DIV/0!</v>
      </c>
      <c r="Q2343" t="s">
        <v>8318</v>
      </c>
      <c r="R2343" t="s">
        <v>8319</v>
      </c>
      <c r="S2343" s="9">
        <f t="shared" si="182"/>
        <v>42167.563703703709</v>
      </c>
      <c r="T2343" s="9">
        <f t="shared" si="183"/>
        <v>42197.563703703709</v>
      </c>
      <c r="U2343">
        <f t="shared" si="184"/>
        <v>2015</v>
      </c>
    </row>
    <row r="2344" spans="1:21"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180"/>
        <v>0</v>
      </c>
      <c r="P2344" t="e">
        <f t="shared" si="181"/>
        <v>#DIV/0!</v>
      </c>
      <c r="Q2344" t="s">
        <v>8318</v>
      </c>
      <c r="R2344" t="s">
        <v>8319</v>
      </c>
      <c r="S2344" s="9">
        <f t="shared" si="182"/>
        <v>41897.452199074076</v>
      </c>
      <c r="T2344" s="9">
        <f t="shared" si="183"/>
        <v>41917.958333333336</v>
      </c>
      <c r="U2344">
        <f t="shared" si="184"/>
        <v>2014</v>
      </c>
    </row>
    <row r="2345" spans="1:21"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180"/>
        <v>0.03</v>
      </c>
      <c r="P2345">
        <f t="shared" si="181"/>
        <v>300</v>
      </c>
      <c r="Q2345" t="s">
        <v>8318</v>
      </c>
      <c r="R2345" t="s">
        <v>8319</v>
      </c>
      <c r="S2345" s="9">
        <f t="shared" si="182"/>
        <v>42327.575289351851</v>
      </c>
      <c r="T2345" s="9">
        <f t="shared" si="183"/>
        <v>42377.57430555555</v>
      </c>
      <c r="U2345">
        <f t="shared" si="184"/>
        <v>2015</v>
      </c>
    </row>
    <row r="2346" spans="1:21"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180"/>
        <v>1E-3</v>
      </c>
      <c r="P2346">
        <f t="shared" si="181"/>
        <v>1</v>
      </c>
      <c r="Q2346" t="s">
        <v>8318</v>
      </c>
      <c r="R2346" t="s">
        <v>8319</v>
      </c>
      <c r="S2346" s="9">
        <f t="shared" si="182"/>
        <v>42515.477650462963</v>
      </c>
      <c r="T2346" s="9">
        <f t="shared" si="183"/>
        <v>42545.477650462963</v>
      </c>
      <c r="U2346">
        <f t="shared" si="184"/>
        <v>2016</v>
      </c>
    </row>
    <row r="2347" spans="1:21"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180"/>
        <v>0</v>
      </c>
      <c r="P2347" t="e">
        <f t="shared" si="181"/>
        <v>#DIV/0!</v>
      </c>
      <c r="Q2347" t="s">
        <v>8318</v>
      </c>
      <c r="R2347" t="s">
        <v>8319</v>
      </c>
      <c r="S2347" s="9">
        <f t="shared" si="182"/>
        <v>42059.751805555556</v>
      </c>
      <c r="T2347" s="9">
        <f t="shared" si="183"/>
        <v>42094.735416666663</v>
      </c>
      <c r="U2347">
        <f t="shared" si="184"/>
        <v>2015</v>
      </c>
    </row>
    <row r="2348" spans="1:21"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180"/>
        <v>6.4999999999999997E-4</v>
      </c>
      <c r="P2348">
        <f t="shared" si="181"/>
        <v>13</v>
      </c>
      <c r="Q2348" t="s">
        <v>8318</v>
      </c>
      <c r="R2348" t="s">
        <v>8319</v>
      </c>
      <c r="S2348" s="9">
        <f t="shared" si="182"/>
        <v>42615.54896990741</v>
      </c>
      <c r="T2348" s="9">
        <f t="shared" si="183"/>
        <v>42660.54896990741</v>
      </c>
      <c r="U2348">
        <f t="shared" si="184"/>
        <v>2016</v>
      </c>
    </row>
    <row r="2349" spans="1:21"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180"/>
        <v>1.4999999999999999E-2</v>
      </c>
      <c r="P2349">
        <f t="shared" si="181"/>
        <v>15</v>
      </c>
      <c r="Q2349" t="s">
        <v>8318</v>
      </c>
      <c r="R2349" t="s">
        <v>8319</v>
      </c>
      <c r="S2349" s="9">
        <f t="shared" si="182"/>
        <v>42577.357361111113</v>
      </c>
      <c r="T2349" s="9">
        <f t="shared" si="183"/>
        <v>42607.357361111113</v>
      </c>
      <c r="U2349">
        <f t="shared" si="184"/>
        <v>2016</v>
      </c>
    </row>
    <row r="2350" spans="1:21"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180"/>
        <v>3.8571428571428572E-3</v>
      </c>
      <c r="P2350">
        <f t="shared" si="181"/>
        <v>54</v>
      </c>
      <c r="Q2350" t="s">
        <v>8318</v>
      </c>
      <c r="R2350" t="s">
        <v>8319</v>
      </c>
      <c r="S2350" s="9">
        <f t="shared" si="182"/>
        <v>42360.682152777779</v>
      </c>
      <c r="T2350" s="9">
        <f t="shared" si="183"/>
        <v>42420.682152777779</v>
      </c>
      <c r="U2350">
        <f t="shared" si="184"/>
        <v>2015</v>
      </c>
    </row>
    <row r="2351" spans="1:21"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180"/>
        <v>0</v>
      </c>
      <c r="P2351" t="e">
        <f t="shared" si="181"/>
        <v>#DIV/0!</v>
      </c>
      <c r="Q2351" t="s">
        <v>8318</v>
      </c>
      <c r="R2351" t="s">
        <v>8319</v>
      </c>
      <c r="S2351" s="9">
        <f t="shared" si="182"/>
        <v>42198.525787037041</v>
      </c>
      <c r="T2351" s="9">
        <f t="shared" si="183"/>
        <v>42227.525787037041</v>
      </c>
      <c r="U2351">
        <f t="shared" si="184"/>
        <v>2015</v>
      </c>
    </row>
    <row r="2352" spans="1:21"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180"/>
        <v>0</v>
      </c>
      <c r="P2352" t="e">
        <f t="shared" si="181"/>
        <v>#DIV/0!</v>
      </c>
      <c r="Q2352" t="s">
        <v>8318</v>
      </c>
      <c r="R2352" t="s">
        <v>8319</v>
      </c>
      <c r="S2352" s="9">
        <f t="shared" si="182"/>
        <v>42708.592245370368</v>
      </c>
      <c r="T2352" s="9">
        <f t="shared" si="183"/>
        <v>42738.592245370368</v>
      </c>
      <c r="U2352">
        <f t="shared" si="184"/>
        <v>2016</v>
      </c>
    </row>
    <row r="2353" spans="1:21"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180"/>
        <v>5.7142857142857143E-3</v>
      </c>
      <c r="P2353">
        <f t="shared" si="181"/>
        <v>15.428571428571429</v>
      </c>
      <c r="Q2353" t="s">
        <v>8318</v>
      </c>
      <c r="R2353" t="s">
        <v>8319</v>
      </c>
      <c r="S2353" s="9">
        <f t="shared" si="182"/>
        <v>42093.851145833338</v>
      </c>
      <c r="T2353" s="9">
        <f t="shared" si="183"/>
        <v>42123.851145833338</v>
      </c>
      <c r="U2353">
        <f t="shared" si="184"/>
        <v>2015</v>
      </c>
    </row>
    <row r="2354" spans="1:21"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180"/>
        <v>0</v>
      </c>
      <c r="P2354" t="e">
        <f t="shared" si="181"/>
        <v>#DIV/0!</v>
      </c>
      <c r="Q2354" t="s">
        <v>8318</v>
      </c>
      <c r="R2354" t="s">
        <v>8319</v>
      </c>
      <c r="S2354" s="9">
        <f t="shared" si="182"/>
        <v>42101.383703703701</v>
      </c>
      <c r="T2354" s="9">
        <f t="shared" si="183"/>
        <v>42161.383703703701</v>
      </c>
      <c r="U2354">
        <f t="shared" si="184"/>
        <v>2015</v>
      </c>
    </row>
    <row r="2355" spans="1:21"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180"/>
        <v>0</v>
      </c>
      <c r="P2355" t="e">
        <f t="shared" si="181"/>
        <v>#DIV/0!</v>
      </c>
      <c r="Q2355" t="s">
        <v>8318</v>
      </c>
      <c r="R2355" t="s">
        <v>8319</v>
      </c>
      <c r="S2355" s="9">
        <f t="shared" si="182"/>
        <v>42103.426180555558</v>
      </c>
      <c r="T2355" s="9">
        <f t="shared" si="183"/>
        <v>42115.426180555558</v>
      </c>
      <c r="U2355">
        <f t="shared" si="184"/>
        <v>2015</v>
      </c>
    </row>
    <row r="2356" spans="1:21"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180"/>
        <v>7.1428571428571429E-4</v>
      </c>
      <c r="P2356">
        <f t="shared" si="181"/>
        <v>25</v>
      </c>
      <c r="Q2356" t="s">
        <v>8318</v>
      </c>
      <c r="R2356" t="s">
        <v>8319</v>
      </c>
      <c r="S2356" s="9">
        <f t="shared" si="182"/>
        <v>41954.472916666666</v>
      </c>
      <c r="T2356" s="9">
        <f t="shared" si="183"/>
        <v>42014.472916666666</v>
      </c>
      <c r="U2356">
        <f t="shared" si="184"/>
        <v>2014</v>
      </c>
    </row>
    <row r="2357" spans="1:21"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180"/>
        <v>6.875E-3</v>
      </c>
      <c r="P2357">
        <f t="shared" si="181"/>
        <v>27.5</v>
      </c>
      <c r="Q2357" t="s">
        <v>8318</v>
      </c>
      <c r="R2357" t="s">
        <v>8319</v>
      </c>
      <c r="S2357" s="9">
        <f t="shared" si="182"/>
        <v>42096.668240740735</v>
      </c>
      <c r="T2357" s="9">
        <f t="shared" si="183"/>
        <v>42126.668240740735</v>
      </c>
      <c r="U2357">
        <f t="shared" si="184"/>
        <v>2015</v>
      </c>
    </row>
    <row r="2358" spans="1:21"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180"/>
        <v>0</v>
      </c>
      <c r="P2358" t="e">
        <f t="shared" si="181"/>
        <v>#DIV/0!</v>
      </c>
      <c r="Q2358" t="s">
        <v>8318</v>
      </c>
      <c r="R2358" t="s">
        <v>8319</v>
      </c>
      <c r="S2358" s="9">
        <f t="shared" si="182"/>
        <v>42130.53361111111</v>
      </c>
      <c r="T2358" s="9">
        <f t="shared" si="183"/>
        <v>42160.53361111111</v>
      </c>
      <c r="U2358">
        <f t="shared" si="184"/>
        <v>2015</v>
      </c>
    </row>
    <row r="2359" spans="1:21"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180"/>
        <v>0</v>
      </c>
      <c r="P2359" t="e">
        <f t="shared" si="181"/>
        <v>#DIV/0!</v>
      </c>
      <c r="Q2359" t="s">
        <v>8318</v>
      </c>
      <c r="R2359" t="s">
        <v>8319</v>
      </c>
      <c r="S2359" s="9">
        <f t="shared" si="182"/>
        <v>42264.370115740734</v>
      </c>
      <c r="T2359" s="9">
        <f t="shared" si="183"/>
        <v>42294.370115740734</v>
      </c>
      <c r="U2359">
        <f t="shared" si="184"/>
        <v>2015</v>
      </c>
    </row>
    <row r="2360" spans="1:21"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180"/>
        <v>0</v>
      </c>
      <c r="P2360" t="e">
        <f t="shared" si="181"/>
        <v>#DIV/0!</v>
      </c>
      <c r="Q2360" t="s">
        <v>8318</v>
      </c>
      <c r="R2360" t="s">
        <v>8319</v>
      </c>
      <c r="S2360" s="9">
        <f t="shared" si="182"/>
        <v>41978.680972222224</v>
      </c>
      <c r="T2360" s="9">
        <f t="shared" si="183"/>
        <v>42034.777083333334</v>
      </c>
      <c r="U2360">
        <f t="shared" si="184"/>
        <v>2014</v>
      </c>
    </row>
    <row r="2361" spans="1:21"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180"/>
        <v>0.14680000000000001</v>
      </c>
      <c r="P2361">
        <f t="shared" si="181"/>
        <v>367</v>
      </c>
      <c r="Q2361" t="s">
        <v>8318</v>
      </c>
      <c r="R2361" t="s">
        <v>8319</v>
      </c>
      <c r="S2361" s="9">
        <f t="shared" si="182"/>
        <v>42159.399583333332</v>
      </c>
      <c r="T2361" s="9">
        <f t="shared" si="183"/>
        <v>42219.399583333332</v>
      </c>
      <c r="U2361">
        <f t="shared" si="184"/>
        <v>2015</v>
      </c>
    </row>
    <row r="2362" spans="1:21"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180"/>
        <v>4.0000000000000002E-4</v>
      </c>
      <c r="P2362">
        <f t="shared" si="181"/>
        <v>2</v>
      </c>
      <c r="Q2362" t="s">
        <v>8318</v>
      </c>
      <c r="R2362" t="s">
        <v>8319</v>
      </c>
      <c r="S2362" s="9">
        <f t="shared" si="182"/>
        <v>42377.45694444445</v>
      </c>
      <c r="T2362" s="9">
        <f t="shared" si="183"/>
        <v>42407.45694444445</v>
      </c>
      <c r="U2362">
        <f t="shared" si="184"/>
        <v>2016</v>
      </c>
    </row>
    <row r="2363" spans="1:21"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180"/>
        <v>0</v>
      </c>
      <c r="P2363" t="e">
        <f t="shared" si="181"/>
        <v>#DIV/0!</v>
      </c>
      <c r="Q2363" t="s">
        <v>8318</v>
      </c>
      <c r="R2363" t="s">
        <v>8319</v>
      </c>
      <c r="S2363" s="9">
        <f t="shared" si="182"/>
        <v>42466.608888888892</v>
      </c>
      <c r="T2363" s="9">
        <f t="shared" si="183"/>
        <v>42490.666666666672</v>
      </c>
      <c r="U2363">
        <f t="shared" si="184"/>
        <v>2016</v>
      </c>
    </row>
    <row r="2364" spans="1:21"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180"/>
        <v>0.2857142857142857</v>
      </c>
      <c r="P2364">
        <f t="shared" si="181"/>
        <v>60</v>
      </c>
      <c r="Q2364" t="s">
        <v>8318</v>
      </c>
      <c r="R2364" t="s">
        <v>8319</v>
      </c>
      <c r="S2364" s="9">
        <f t="shared" si="182"/>
        <v>41954.438310185185</v>
      </c>
      <c r="T2364" s="9">
        <f t="shared" si="183"/>
        <v>41984.438310185185</v>
      </c>
      <c r="U2364">
        <f t="shared" si="184"/>
        <v>2014</v>
      </c>
    </row>
    <row r="2365" spans="1:21"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180"/>
        <v>0</v>
      </c>
      <c r="P2365" t="e">
        <f t="shared" si="181"/>
        <v>#DIV/0!</v>
      </c>
      <c r="Q2365" t="s">
        <v>8318</v>
      </c>
      <c r="R2365" t="s">
        <v>8319</v>
      </c>
      <c r="S2365" s="9">
        <f t="shared" si="182"/>
        <v>42321.761574074073</v>
      </c>
      <c r="T2365" s="9">
        <f t="shared" si="183"/>
        <v>42366.761574074073</v>
      </c>
      <c r="U2365">
        <f t="shared" si="184"/>
        <v>2015</v>
      </c>
    </row>
    <row r="2366" spans="1:21"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180"/>
        <v>0</v>
      </c>
      <c r="P2366" t="e">
        <f t="shared" si="181"/>
        <v>#DIV/0!</v>
      </c>
      <c r="Q2366" t="s">
        <v>8318</v>
      </c>
      <c r="R2366" t="s">
        <v>8319</v>
      </c>
      <c r="S2366" s="9">
        <f t="shared" si="182"/>
        <v>42248.684675925921</v>
      </c>
      <c r="T2366" s="9">
        <f t="shared" si="183"/>
        <v>42303.684675925921</v>
      </c>
      <c r="U2366">
        <f t="shared" si="184"/>
        <v>2015</v>
      </c>
    </row>
    <row r="2367" spans="1:21"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180"/>
        <v>0</v>
      </c>
      <c r="P2367" t="e">
        <f t="shared" si="181"/>
        <v>#DIV/0!</v>
      </c>
      <c r="Q2367" t="s">
        <v>8318</v>
      </c>
      <c r="R2367" t="s">
        <v>8319</v>
      </c>
      <c r="S2367" s="9">
        <f t="shared" si="182"/>
        <v>42346.486400462964</v>
      </c>
      <c r="T2367" s="9">
        <f t="shared" si="183"/>
        <v>42386.708333333328</v>
      </c>
      <c r="U2367">
        <f t="shared" si="184"/>
        <v>2015</v>
      </c>
    </row>
    <row r="2368" spans="1:21"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180"/>
        <v>0.1052</v>
      </c>
      <c r="P2368">
        <f t="shared" si="181"/>
        <v>97.407407407407405</v>
      </c>
      <c r="Q2368" t="s">
        <v>8318</v>
      </c>
      <c r="R2368" t="s">
        <v>8319</v>
      </c>
      <c r="S2368" s="9">
        <f t="shared" si="182"/>
        <v>42268.281631944439</v>
      </c>
      <c r="T2368" s="9">
        <f t="shared" si="183"/>
        <v>42298.281631944439</v>
      </c>
      <c r="U2368">
        <f t="shared" si="184"/>
        <v>2015</v>
      </c>
    </row>
    <row r="2369" spans="1:21"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180"/>
        <v>1.34E-2</v>
      </c>
      <c r="P2369">
        <f t="shared" si="181"/>
        <v>47.857142857142854</v>
      </c>
      <c r="Q2369" t="s">
        <v>8318</v>
      </c>
      <c r="R2369" t="s">
        <v>8319</v>
      </c>
      <c r="S2369" s="9">
        <f t="shared" si="182"/>
        <v>42425.720092592594</v>
      </c>
      <c r="T2369" s="9">
        <f t="shared" si="183"/>
        <v>42485.678425925929</v>
      </c>
      <c r="U2369">
        <f t="shared" si="184"/>
        <v>2016</v>
      </c>
    </row>
    <row r="2370" spans="1:21"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si="180"/>
        <v>2.5000000000000001E-3</v>
      </c>
      <c r="P2370">
        <f t="shared" si="181"/>
        <v>50</v>
      </c>
      <c r="Q2370" t="s">
        <v>8318</v>
      </c>
      <c r="R2370" t="s">
        <v>8319</v>
      </c>
      <c r="S2370" s="9">
        <f t="shared" si="182"/>
        <v>42063.471817129626</v>
      </c>
      <c r="T2370" s="9">
        <f t="shared" si="183"/>
        <v>42108.430150462969</v>
      </c>
      <c r="U2370">
        <f t="shared" si="184"/>
        <v>2015</v>
      </c>
    </row>
    <row r="2371" spans="1:21"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ref="O2371:O2434" si="185">E2371/D2371</f>
        <v>0</v>
      </c>
      <c r="P2371" t="e">
        <f t="shared" ref="P2371:P2434" si="186">E2371/L2371</f>
        <v>#DIV/0!</v>
      </c>
      <c r="Q2371" t="s">
        <v>8318</v>
      </c>
      <c r="R2371" t="s">
        <v>8319</v>
      </c>
      <c r="S2371" s="9">
        <f t="shared" ref="S2371:S2434" si="187">((J2371/60)/60)/24+DATE(1970,1,1)+(-6/24)</f>
        <v>42380.562627314815</v>
      </c>
      <c r="T2371" s="9">
        <f t="shared" ref="T2371:T2434" si="188">((I2371/60)/60)/24+DATE(1970,1,1)+(-6/24)</f>
        <v>42410.562627314815</v>
      </c>
      <c r="U2371">
        <f t="shared" ref="U2371:U2434" si="189">YEAR(S2371)</f>
        <v>2016</v>
      </c>
    </row>
    <row r="2372" spans="1:21"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185"/>
        <v>3.2799999999999999E-3</v>
      </c>
      <c r="P2372">
        <f t="shared" si="186"/>
        <v>20.5</v>
      </c>
      <c r="Q2372" t="s">
        <v>8318</v>
      </c>
      <c r="R2372" t="s">
        <v>8319</v>
      </c>
      <c r="S2372" s="9">
        <f t="shared" si="187"/>
        <v>41960.93913194444</v>
      </c>
      <c r="T2372" s="9">
        <f t="shared" si="188"/>
        <v>41990.93913194444</v>
      </c>
      <c r="U2372">
        <f t="shared" si="189"/>
        <v>2014</v>
      </c>
    </row>
    <row r="2373" spans="1:21"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185"/>
        <v>0</v>
      </c>
      <c r="P2373" t="e">
        <f t="shared" si="186"/>
        <v>#DIV/0!</v>
      </c>
      <c r="Q2373" t="s">
        <v>8318</v>
      </c>
      <c r="R2373" t="s">
        <v>8319</v>
      </c>
      <c r="S2373" s="9">
        <f t="shared" si="187"/>
        <v>42150.527731481481</v>
      </c>
      <c r="T2373" s="9">
        <f t="shared" si="188"/>
        <v>42180.527731481481</v>
      </c>
      <c r="U2373">
        <f t="shared" si="189"/>
        <v>2015</v>
      </c>
    </row>
    <row r="2374" spans="1:21"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185"/>
        <v>3.272727272727273E-2</v>
      </c>
      <c r="P2374">
        <f t="shared" si="186"/>
        <v>30</v>
      </c>
      <c r="Q2374" t="s">
        <v>8318</v>
      </c>
      <c r="R2374" t="s">
        <v>8319</v>
      </c>
      <c r="S2374" s="9">
        <f t="shared" si="187"/>
        <v>42087.819108796291</v>
      </c>
      <c r="T2374" s="9">
        <f t="shared" si="188"/>
        <v>42117.819108796291</v>
      </c>
      <c r="U2374">
        <f t="shared" si="189"/>
        <v>2015</v>
      </c>
    </row>
    <row r="2375" spans="1:21"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185"/>
        <v>5.8823529411764708E-5</v>
      </c>
      <c r="P2375">
        <f t="shared" si="186"/>
        <v>50</v>
      </c>
      <c r="Q2375" t="s">
        <v>8318</v>
      </c>
      <c r="R2375" t="s">
        <v>8319</v>
      </c>
      <c r="S2375" s="9">
        <f t="shared" si="187"/>
        <v>42215.412314814821</v>
      </c>
      <c r="T2375" s="9">
        <f t="shared" si="188"/>
        <v>42245.412314814821</v>
      </c>
      <c r="U2375">
        <f t="shared" si="189"/>
        <v>2015</v>
      </c>
    </row>
    <row r="2376" spans="1:21"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185"/>
        <v>4.5454545454545455E-4</v>
      </c>
      <c r="P2376">
        <f t="shared" si="186"/>
        <v>10</v>
      </c>
      <c r="Q2376" t="s">
        <v>8318</v>
      </c>
      <c r="R2376" t="s">
        <v>8319</v>
      </c>
      <c r="S2376" s="9">
        <f t="shared" si="187"/>
        <v>42017.593287037031</v>
      </c>
      <c r="T2376" s="9">
        <f t="shared" si="188"/>
        <v>42047.593287037031</v>
      </c>
      <c r="U2376">
        <f t="shared" si="189"/>
        <v>2015</v>
      </c>
    </row>
    <row r="2377" spans="1:21"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185"/>
        <v>0</v>
      </c>
      <c r="P2377" t="e">
        <f t="shared" si="186"/>
        <v>#DIV/0!</v>
      </c>
      <c r="Q2377" t="s">
        <v>8318</v>
      </c>
      <c r="R2377" t="s">
        <v>8319</v>
      </c>
      <c r="S2377" s="9">
        <f t="shared" si="187"/>
        <v>42592.586076388892</v>
      </c>
      <c r="T2377" s="9">
        <f t="shared" si="188"/>
        <v>42622.586076388892</v>
      </c>
      <c r="U2377">
        <f t="shared" si="189"/>
        <v>2016</v>
      </c>
    </row>
    <row r="2378" spans="1:21"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185"/>
        <v>0.10877666666666666</v>
      </c>
      <c r="P2378">
        <f t="shared" si="186"/>
        <v>81.582499999999996</v>
      </c>
      <c r="Q2378" t="s">
        <v>8318</v>
      </c>
      <c r="R2378" t="s">
        <v>8319</v>
      </c>
      <c r="S2378" s="9">
        <f t="shared" si="187"/>
        <v>42318.675532407404</v>
      </c>
      <c r="T2378" s="9">
        <f t="shared" si="188"/>
        <v>42348.675532407404</v>
      </c>
      <c r="U2378">
        <f t="shared" si="189"/>
        <v>2015</v>
      </c>
    </row>
    <row r="2379" spans="1:21"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185"/>
        <v>0</v>
      </c>
      <c r="P2379" t="e">
        <f t="shared" si="186"/>
        <v>#DIV/0!</v>
      </c>
      <c r="Q2379" t="s">
        <v>8318</v>
      </c>
      <c r="R2379" t="s">
        <v>8319</v>
      </c>
      <c r="S2379" s="9">
        <f t="shared" si="187"/>
        <v>42669.620173611111</v>
      </c>
      <c r="T2379" s="9">
        <f t="shared" si="188"/>
        <v>42699.661840277782</v>
      </c>
      <c r="U2379">
        <f t="shared" si="189"/>
        <v>2016</v>
      </c>
    </row>
    <row r="2380" spans="1:21"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185"/>
        <v>0</v>
      </c>
      <c r="P2380" t="e">
        <f t="shared" si="186"/>
        <v>#DIV/0!</v>
      </c>
      <c r="Q2380" t="s">
        <v>8318</v>
      </c>
      <c r="R2380" t="s">
        <v>8319</v>
      </c>
      <c r="S2380" s="9">
        <f t="shared" si="187"/>
        <v>42212.763078703705</v>
      </c>
      <c r="T2380" s="9">
        <f t="shared" si="188"/>
        <v>42241.763078703705</v>
      </c>
      <c r="U2380">
        <f t="shared" si="189"/>
        <v>2015</v>
      </c>
    </row>
    <row r="2381" spans="1:21"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185"/>
        <v>0</v>
      </c>
      <c r="P2381" t="e">
        <f t="shared" si="186"/>
        <v>#DIV/0!</v>
      </c>
      <c r="Q2381" t="s">
        <v>8318</v>
      </c>
      <c r="R2381" t="s">
        <v>8319</v>
      </c>
      <c r="S2381" s="9">
        <f t="shared" si="187"/>
        <v>42236.766388888893</v>
      </c>
      <c r="T2381" s="9">
        <f t="shared" si="188"/>
        <v>42281.766388888893</v>
      </c>
      <c r="U2381">
        <f t="shared" si="189"/>
        <v>2015</v>
      </c>
    </row>
    <row r="2382" spans="1:21"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185"/>
        <v>3.6666666666666666E-3</v>
      </c>
      <c r="P2382">
        <f t="shared" si="186"/>
        <v>18.333333333333332</v>
      </c>
      <c r="Q2382" t="s">
        <v>8318</v>
      </c>
      <c r="R2382" t="s">
        <v>8319</v>
      </c>
      <c r="S2382" s="9">
        <f t="shared" si="187"/>
        <v>42248.543310185181</v>
      </c>
      <c r="T2382" s="9">
        <f t="shared" si="188"/>
        <v>42278.543310185181</v>
      </c>
      <c r="U2382">
        <f t="shared" si="189"/>
        <v>2015</v>
      </c>
    </row>
    <row r="2383" spans="1:21"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185"/>
        <v>1.8193398957730169E-2</v>
      </c>
      <c r="P2383">
        <f t="shared" si="186"/>
        <v>224.42857142857142</v>
      </c>
      <c r="Q2383" t="s">
        <v>8318</v>
      </c>
      <c r="R2383" t="s">
        <v>8319</v>
      </c>
      <c r="S2383" s="9">
        <f t="shared" si="187"/>
        <v>42074.685740740737</v>
      </c>
      <c r="T2383" s="9">
        <f t="shared" si="188"/>
        <v>42104.685740740737</v>
      </c>
      <c r="U2383">
        <f t="shared" si="189"/>
        <v>2015</v>
      </c>
    </row>
    <row r="2384" spans="1:21"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185"/>
        <v>2.5000000000000001E-2</v>
      </c>
      <c r="P2384">
        <f t="shared" si="186"/>
        <v>37.5</v>
      </c>
      <c r="Q2384" t="s">
        <v>8318</v>
      </c>
      <c r="R2384" t="s">
        <v>8319</v>
      </c>
      <c r="S2384" s="9">
        <f t="shared" si="187"/>
        <v>42194.937534722223</v>
      </c>
      <c r="T2384" s="9">
        <f t="shared" si="188"/>
        <v>42219.937534722223</v>
      </c>
      <c r="U2384">
        <f t="shared" si="189"/>
        <v>2015</v>
      </c>
    </row>
    <row r="2385" spans="1:21"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185"/>
        <v>4.3499999999999997E-2</v>
      </c>
      <c r="P2385">
        <f t="shared" si="186"/>
        <v>145</v>
      </c>
      <c r="Q2385" t="s">
        <v>8318</v>
      </c>
      <c r="R2385" t="s">
        <v>8319</v>
      </c>
      <c r="S2385" s="9">
        <f t="shared" si="187"/>
        <v>42026.806793981479</v>
      </c>
      <c r="T2385" s="9">
        <f t="shared" si="188"/>
        <v>42056.806793981479</v>
      </c>
      <c r="U2385">
        <f t="shared" si="189"/>
        <v>2015</v>
      </c>
    </row>
    <row r="2386" spans="1:21"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185"/>
        <v>8.0000000000000002E-3</v>
      </c>
      <c r="P2386">
        <f t="shared" si="186"/>
        <v>1</v>
      </c>
      <c r="Q2386" t="s">
        <v>8318</v>
      </c>
      <c r="R2386" t="s">
        <v>8319</v>
      </c>
      <c r="S2386" s="9">
        <f t="shared" si="187"/>
        <v>41926.817627314813</v>
      </c>
      <c r="T2386" s="9">
        <f t="shared" si="188"/>
        <v>41956.859293981484</v>
      </c>
      <c r="U2386">
        <f t="shared" si="189"/>
        <v>2014</v>
      </c>
    </row>
    <row r="2387" spans="1:21"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185"/>
        <v>1.2123076923076924E-2</v>
      </c>
      <c r="P2387">
        <f t="shared" si="186"/>
        <v>112.57142857142857</v>
      </c>
      <c r="Q2387" t="s">
        <v>8318</v>
      </c>
      <c r="R2387" t="s">
        <v>8319</v>
      </c>
      <c r="S2387" s="9">
        <f t="shared" si="187"/>
        <v>42191.45175925926</v>
      </c>
      <c r="T2387" s="9">
        <f t="shared" si="188"/>
        <v>42221.45175925926</v>
      </c>
      <c r="U2387">
        <f t="shared" si="189"/>
        <v>2015</v>
      </c>
    </row>
    <row r="2388" spans="1:21"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185"/>
        <v>0</v>
      </c>
      <c r="P2388" t="e">
        <f t="shared" si="186"/>
        <v>#DIV/0!</v>
      </c>
      <c r="Q2388" t="s">
        <v>8318</v>
      </c>
      <c r="R2388" t="s">
        <v>8319</v>
      </c>
      <c r="S2388" s="9">
        <f t="shared" si="187"/>
        <v>41954.588240740741</v>
      </c>
      <c r="T2388" s="9">
        <f t="shared" si="188"/>
        <v>42014.588240740741</v>
      </c>
      <c r="U2388">
        <f t="shared" si="189"/>
        <v>2014</v>
      </c>
    </row>
    <row r="2389" spans="1:21"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185"/>
        <v>6.8399999999999997E-3</v>
      </c>
      <c r="P2389">
        <f t="shared" si="186"/>
        <v>342</v>
      </c>
      <c r="Q2389" t="s">
        <v>8318</v>
      </c>
      <c r="R2389" t="s">
        <v>8319</v>
      </c>
      <c r="S2389" s="9">
        <f t="shared" si="187"/>
        <v>42528.376620370371</v>
      </c>
      <c r="T2389" s="9">
        <f t="shared" si="188"/>
        <v>42573.376620370371</v>
      </c>
      <c r="U2389">
        <f t="shared" si="189"/>
        <v>2016</v>
      </c>
    </row>
    <row r="2390" spans="1:21"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185"/>
        <v>1.2513513513513513E-2</v>
      </c>
      <c r="P2390">
        <f t="shared" si="186"/>
        <v>57.875</v>
      </c>
      <c r="Q2390" t="s">
        <v>8318</v>
      </c>
      <c r="R2390" t="s">
        <v>8319</v>
      </c>
      <c r="S2390" s="9">
        <f t="shared" si="187"/>
        <v>41989.603692129633</v>
      </c>
      <c r="T2390" s="9">
        <f t="shared" si="188"/>
        <v>42019.561805555553</v>
      </c>
      <c r="U2390">
        <f t="shared" si="189"/>
        <v>2014</v>
      </c>
    </row>
    <row r="2391" spans="1:21"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185"/>
        <v>1.8749999999999999E-3</v>
      </c>
      <c r="P2391">
        <f t="shared" si="186"/>
        <v>30</v>
      </c>
      <c r="Q2391" t="s">
        <v>8318</v>
      </c>
      <c r="R2391" t="s">
        <v>8319</v>
      </c>
      <c r="S2391" s="9">
        <f t="shared" si="187"/>
        <v>42179.403379629628</v>
      </c>
      <c r="T2391" s="9">
        <f t="shared" si="188"/>
        <v>42210.665972222225</v>
      </c>
      <c r="U2391">
        <f t="shared" si="189"/>
        <v>2015</v>
      </c>
    </row>
    <row r="2392" spans="1:21"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185"/>
        <v>0</v>
      </c>
      <c r="P2392" t="e">
        <f t="shared" si="186"/>
        <v>#DIV/0!</v>
      </c>
      <c r="Q2392" t="s">
        <v>8318</v>
      </c>
      <c r="R2392" t="s">
        <v>8319</v>
      </c>
      <c r="S2392" s="9">
        <f t="shared" si="187"/>
        <v>41968.012314814812</v>
      </c>
      <c r="T2392" s="9">
        <f t="shared" si="188"/>
        <v>42008.012314814812</v>
      </c>
      <c r="U2392">
        <f t="shared" si="189"/>
        <v>2014</v>
      </c>
    </row>
    <row r="2393" spans="1:21"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185"/>
        <v>1.25E-3</v>
      </c>
      <c r="P2393">
        <f t="shared" si="186"/>
        <v>25</v>
      </c>
      <c r="Q2393" t="s">
        <v>8318</v>
      </c>
      <c r="R2393" t="s">
        <v>8319</v>
      </c>
      <c r="S2393" s="9">
        <f t="shared" si="187"/>
        <v>42064.544490740736</v>
      </c>
      <c r="T2393" s="9">
        <f t="shared" si="188"/>
        <v>42094.502824074079</v>
      </c>
      <c r="U2393">
        <f t="shared" si="189"/>
        <v>2015</v>
      </c>
    </row>
    <row r="2394" spans="1:21"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185"/>
        <v>0</v>
      </c>
      <c r="P2394" t="e">
        <f t="shared" si="186"/>
        <v>#DIV/0!</v>
      </c>
      <c r="Q2394" t="s">
        <v>8318</v>
      </c>
      <c r="R2394" t="s">
        <v>8319</v>
      </c>
      <c r="S2394" s="9">
        <f t="shared" si="187"/>
        <v>42275.870636574073</v>
      </c>
      <c r="T2394" s="9">
        <f t="shared" si="188"/>
        <v>42305.870636574073</v>
      </c>
      <c r="U2394">
        <f t="shared" si="189"/>
        <v>2015</v>
      </c>
    </row>
    <row r="2395" spans="1:21"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185"/>
        <v>5.0000000000000001E-4</v>
      </c>
      <c r="P2395">
        <f t="shared" si="186"/>
        <v>50</v>
      </c>
      <c r="Q2395" t="s">
        <v>8318</v>
      </c>
      <c r="R2395" t="s">
        <v>8319</v>
      </c>
      <c r="S2395" s="9">
        <f t="shared" si="187"/>
        <v>42194.398344907408</v>
      </c>
      <c r="T2395" s="9">
        <f t="shared" si="188"/>
        <v>42224.398344907408</v>
      </c>
      <c r="U2395">
        <f t="shared" si="189"/>
        <v>2015</v>
      </c>
    </row>
    <row r="2396" spans="1:21"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185"/>
        <v>5.9999999999999995E-4</v>
      </c>
      <c r="P2396">
        <f t="shared" si="186"/>
        <v>1.5</v>
      </c>
      <c r="Q2396" t="s">
        <v>8318</v>
      </c>
      <c r="R2396" t="s">
        <v>8319</v>
      </c>
      <c r="S2396" s="9">
        <f t="shared" si="187"/>
        <v>42031.112187499995</v>
      </c>
      <c r="T2396" s="9">
        <f t="shared" si="188"/>
        <v>42061.112187499995</v>
      </c>
      <c r="U2396">
        <f t="shared" si="189"/>
        <v>2015</v>
      </c>
    </row>
    <row r="2397" spans="1:21"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185"/>
        <v>0</v>
      </c>
      <c r="P2397" t="e">
        <f t="shared" si="186"/>
        <v>#DIV/0!</v>
      </c>
      <c r="Q2397" t="s">
        <v>8318</v>
      </c>
      <c r="R2397" t="s">
        <v>8319</v>
      </c>
      <c r="S2397" s="9">
        <f t="shared" si="187"/>
        <v>42716.871377314819</v>
      </c>
      <c r="T2397" s="9">
        <f t="shared" si="188"/>
        <v>42745.122916666667</v>
      </c>
      <c r="U2397">
        <f t="shared" si="189"/>
        <v>2016</v>
      </c>
    </row>
    <row r="2398" spans="1:21"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185"/>
        <v>2E-3</v>
      </c>
      <c r="P2398">
        <f t="shared" si="186"/>
        <v>10</v>
      </c>
      <c r="Q2398" t="s">
        <v>8318</v>
      </c>
      <c r="R2398" t="s">
        <v>8319</v>
      </c>
      <c r="S2398" s="9">
        <f t="shared" si="187"/>
        <v>42262.599050925928</v>
      </c>
      <c r="T2398" s="9">
        <f t="shared" si="188"/>
        <v>42292.599050925928</v>
      </c>
      <c r="U2398">
        <f t="shared" si="189"/>
        <v>2015</v>
      </c>
    </row>
    <row r="2399" spans="1:21"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185"/>
        <v>0</v>
      </c>
      <c r="P2399" t="e">
        <f t="shared" si="186"/>
        <v>#DIV/0!</v>
      </c>
      <c r="Q2399" t="s">
        <v>8318</v>
      </c>
      <c r="R2399" t="s">
        <v>8319</v>
      </c>
      <c r="S2399" s="9">
        <f t="shared" si="187"/>
        <v>41976.63490740741</v>
      </c>
      <c r="T2399" s="9">
        <f t="shared" si="188"/>
        <v>42006.63490740741</v>
      </c>
      <c r="U2399">
        <f t="shared" si="189"/>
        <v>2014</v>
      </c>
    </row>
    <row r="2400" spans="1:21"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185"/>
        <v>0</v>
      </c>
      <c r="P2400" t="e">
        <f t="shared" si="186"/>
        <v>#DIV/0!</v>
      </c>
      <c r="Q2400" t="s">
        <v>8318</v>
      </c>
      <c r="R2400" t="s">
        <v>8319</v>
      </c>
      <c r="S2400" s="9">
        <f t="shared" si="187"/>
        <v>42157.666481481487</v>
      </c>
      <c r="T2400" s="9">
        <f t="shared" si="188"/>
        <v>42187.666481481487</v>
      </c>
      <c r="U2400">
        <f t="shared" si="189"/>
        <v>2015</v>
      </c>
    </row>
    <row r="2401" spans="1:21"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185"/>
        <v>0</v>
      </c>
      <c r="P2401" t="e">
        <f t="shared" si="186"/>
        <v>#DIV/0!</v>
      </c>
      <c r="Q2401" t="s">
        <v>8318</v>
      </c>
      <c r="R2401" t="s">
        <v>8319</v>
      </c>
      <c r="S2401" s="9">
        <f t="shared" si="187"/>
        <v>41956.603078703702</v>
      </c>
      <c r="T2401" s="9">
        <f t="shared" si="188"/>
        <v>41991.603078703702</v>
      </c>
      <c r="U2401">
        <f t="shared" si="189"/>
        <v>2014</v>
      </c>
    </row>
    <row r="2402" spans="1:21"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185"/>
        <v>0</v>
      </c>
      <c r="P2402" t="e">
        <f t="shared" si="186"/>
        <v>#DIV/0!</v>
      </c>
      <c r="Q2402" t="s">
        <v>8318</v>
      </c>
      <c r="R2402" t="s">
        <v>8319</v>
      </c>
      <c r="S2402" s="9">
        <f t="shared" si="187"/>
        <v>42444.018101851849</v>
      </c>
      <c r="T2402" s="9">
        <f t="shared" si="188"/>
        <v>42474.018101851849</v>
      </c>
      <c r="U2402">
        <f t="shared" si="189"/>
        <v>2016</v>
      </c>
    </row>
    <row r="2403" spans="1:21"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185"/>
        <v>7.1785714285714283E-3</v>
      </c>
      <c r="P2403">
        <f t="shared" si="186"/>
        <v>22.333333333333332</v>
      </c>
      <c r="Q2403" t="s">
        <v>8335</v>
      </c>
      <c r="R2403" t="s">
        <v>8336</v>
      </c>
      <c r="S2403" s="9">
        <f t="shared" si="187"/>
        <v>42374.572870370372</v>
      </c>
      <c r="T2403" s="9">
        <f t="shared" si="188"/>
        <v>42434.572870370372</v>
      </c>
      <c r="U2403">
        <f t="shared" si="189"/>
        <v>2016</v>
      </c>
    </row>
    <row r="2404" spans="1:21"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185"/>
        <v>4.3333333333333331E-3</v>
      </c>
      <c r="P2404">
        <f t="shared" si="186"/>
        <v>52</v>
      </c>
      <c r="Q2404" t="s">
        <v>8335</v>
      </c>
      <c r="R2404" t="s">
        <v>8336</v>
      </c>
      <c r="S2404" s="9">
        <f t="shared" si="187"/>
        <v>42107.429756944446</v>
      </c>
      <c r="T2404" s="9">
        <f t="shared" si="188"/>
        <v>42137.429756944446</v>
      </c>
      <c r="U2404">
        <f t="shared" si="189"/>
        <v>2015</v>
      </c>
    </row>
    <row r="2405" spans="1:21"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185"/>
        <v>0.16833333333333333</v>
      </c>
      <c r="P2405">
        <f t="shared" si="186"/>
        <v>16.833333333333332</v>
      </c>
      <c r="Q2405" t="s">
        <v>8335</v>
      </c>
      <c r="R2405" t="s">
        <v>8336</v>
      </c>
      <c r="S2405" s="9">
        <f t="shared" si="187"/>
        <v>42399.632615740738</v>
      </c>
      <c r="T2405" s="9">
        <f t="shared" si="188"/>
        <v>42459.590949074074</v>
      </c>
      <c r="U2405">
        <f t="shared" si="189"/>
        <v>2016</v>
      </c>
    </row>
    <row r="2406" spans="1:21"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185"/>
        <v>0</v>
      </c>
      <c r="P2406" t="e">
        <f t="shared" si="186"/>
        <v>#DIV/0!</v>
      </c>
      <c r="Q2406" t="s">
        <v>8335</v>
      </c>
      <c r="R2406" t="s">
        <v>8336</v>
      </c>
      <c r="S2406" s="9">
        <f t="shared" si="187"/>
        <v>42341.78943287037</v>
      </c>
      <c r="T2406" s="9">
        <f t="shared" si="188"/>
        <v>42371.78943287037</v>
      </c>
      <c r="U2406">
        <f t="shared" si="189"/>
        <v>2015</v>
      </c>
    </row>
    <row r="2407" spans="1:21"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185"/>
        <v>0.22520000000000001</v>
      </c>
      <c r="P2407">
        <f t="shared" si="186"/>
        <v>56.3</v>
      </c>
      <c r="Q2407" t="s">
        <v>8335</v>
      </c>
      <c r="R2407" t="s">
        <v>8336</v>
      </c>
      <c r="S2407" s="9">
        <f t="shared" si="187"/>
        <v>42595.335358796292</v>
      </c>
      <c r="T2407" s="9">
        <f t="shared" si="188"/>
        <v>42616.335358796292</v>
      </c>
      <c r="U2407">
        <f t="shared" si="189"/>
        <v>2016</v>
      </c>
    </row>
    <row r="2408" spans="1:21"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185"/>
        <v>0.41384615384615386</v>
      </c>
      <c r="P2408">
        <f t="shared" si="186"/>
        <v>84.0625</v>
      </c>
      <c r="Q2408" t="s">
        <v>8335</v>
      </c>
      <c r="R2408" t="s">
        <v>8336</v>
      </c>
      <c r="S2408" s="9">
        <f t="shared" si="187"/>
        <v>41982.860995370371</v>
      </c>
      <c r="T2408" s="9">
        <f t="shared" si="188"/>
        <v>42022.860995370371</v>
      </c>
      <c r="U2408">
        <f t="shared" si="189"/>
        <v>2014</v>
      </c>
    </row>
    <row r="2409" spans="1:21"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185"/>
        <v>0.25259090909090909</v>
      </c>
      <c r="P2409">
        <f t="shared" si="186"/>
        <v>168.39393939393941</v>
      </c>
      <c r="Q2409" t="s">
        <v>8335</v>
      </c>
      <c r="R2409" t="s">
        <v>8336</v>
      </c>
      <c r="S2409" s="9">
        <f t="shared" si="187"/>
        <v>42082.325555555552</v>
      </c>
      <c r="T2409" s="9">
        <f t="shared" si="188"/>
        <v>42105</v>
      </c>
      <c r="U2409">
        <f t="shared" si="189"/>
        <v>2015</v>
      </c>
    </row>
    <row r="2410" spans="1:21"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185"/>
        <v>2E-3</v>
      </c>
      <c r="P2410">
        <f t="shared" si="186"/>
        <v>15</v>
      </c>
      <c r="Q2410" t="s">
        <v>8335</v>
      </c>
      <c r="R2410" t="s">
        <v>8336</v>
      </c>
      <c r="S2410" s="9">
        <f t="shared" si="187"/>
        <v>41918.890706018516</v>
      </c>
      <c r="T2410" s="9">
        <f t="shared" si="188"/>
        <v>41948.932372685187</v>
      </c>
      <c r="U2410">
        <f t="shared" si="189"/>
        <v>2014</v>
      </c>
    </row>
    <row r="2411" spans="1:21"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185"/>
        <v>1.84E-2</v>
      </c>
      <c r="P2411">
        <f t="shared" si="186"/>
        <v>76.666666666666671</v>
      </c>
      <c r="Q2411" t="s">
        <v>8335</v>
      </c>
      <c r="R2411" t="s">
        <v>8336</v>
      </c>
      <c r="S2411" s="9">
        <f t="shared" si="187"/>
        <v>42204.625868055555</v>
      </c>
      <c r="T2411" s="9">
        <f t="shared" si="188"/>
        <v>42234.625868055555</v>
      </c>
      <c r="U2411">
        <f t="shared" si="189"/>
        <v>2015</v>
      </c>
    </row>
    <row r="2412" spans="1:21"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185"/>
        <v>0</v>
      </c>
      <c r="P2412" t="e">
        <f t="shared" si="186"/>
        <v>#DIV/0!</v>
      </c>
      <c r="Q2412" t="s">
        <v>8335</v>
      </c>
      <c r="R2412" t="s">
        <v>8336</v>
      </c>
      <c r="S2412" s="9">
        <f t="shared" si="187"/>
        <v>42224.158275462964</v>
      </c>
      <c r="T2412" s="9">
        <f t="shared" si="188"/>
        <v>42254.158275462964</v>
      </c>
      <c r="U2412">
        <f t="shared" si="189"/>
        <v>2015</v>
      </c>
    </row>
    <row r="2413" spans="1:21"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185"/>
        <v>6.0400000000000002E-3</v>
      </c>
      <c r="P2413">
        <f t="shared" si="186"/>
        <v>50.333333333333336</v>
      </c>
      <c r="Q2413" t="s">
        <v>8335</v>
      </c>
      <c r="R2413" t="s">
        <v>8336</v>
      </c>
      <c r="S2413" s="9">
        <f t="shared" si="187"/>
        <v>42211.482430555552</v>
      </c>
      <c r="T2413" s="9">
        <f t="shared" si="188"/>
        <v>42241.482430555552</v>
      </c>
      <c r="U2413">
        <f t="shared" si="189"/>
        <v>2015</v>
      </c>
    </row>
    <row r="2414" spans="1:21"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185"/>
        <v>0</v>
      </c>
      <c r="P2414" t="e">
        <f t="shared" si="186"/>
        <v>#DIV/0!</v>
      </c>
      <c r="Q2414" t="s">
        <v>8335</v>
      </c>
      <c r="R2414" t="s">
        <v>8336</v>
      </c>
      <c r="S2414" s="9">
        <f t="shared" si="187"/>
        <v>42655.486956018518</v>
      </c>
      <c r="T2414" s="9">
        <f t="shared" si="188"/>
        <v>42700.528622685189</v>
      </c>
      <c r="U2414">
        <f t="shared" si="189"/>
        <v>2016</v>
      </c>
    </row>
    <row r="2415" spans="1:21"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185"/>
        <v>8.3333333333333332E-3</v>
      </c>
      <c r="P2415">
        <f t="shared" si="186"/>
        <v>8.3333333333333339</v>
      </c>
      <c r="Q2415" t="s">
        <v>8335</v>
      </c>
      <c r="R2415" t="s">
        <v>8336</v>
      </c>
      <c r="S2415" s="9">
        <f t="shared" si="187"/>
        <v>41759.85974537037</v>
      </c>
      <c r="T2415" s="9">
        <f t="shared" si="188"/>
        <v>41790.729166666664</v>
      </c>
      <c r="U2415">
        <f t="shared" si="189"/>
        <v>2014</v>
      </c>
    </row>
    <row r="2416" spans="1:21"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185"/>
        <v>3.0666666666666665E-2</v>
      </c>
      <c r="P2416">
        <f t="shared" si="186"/>
        <v>35.384615384615387</v>
      </c>
      <c r="Q2416" t="s">
        <v>8335</v>
      </c>
      <c r="R2416" t="s">
        <v>8336</v>
      </c>
      <c r="S2416" s="9">
        <f t="shared" si="187"/>
        <v>42198.445138888885</v>
      </c>
      <c r="T2416" s="9">
        <f t="shared" si="188"/>
        <v>42237.915972222225</v>
      </c>
      <c r="U2416">
        <f t="shared" si="189"/>
        <v>2015</v>
      </c>
    </row>
    <row r="2417" spans="1:21"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185"/>
        <v>5.5833333333333334E-3</v>
      </c>
      <c r="P2417">
        <f t="shared" si="186"/>
        <v>55.833333333333336</v>
      </c>
      <c r="Q2417" t="s">
        <v>8335</v>
      </c>
      <c r="R2417" t="s">
        <v>8336</v>
      </c>
      <c r="S2417" s="9">
        <f t="shared" si="187"/>
        <v>42536.612800925926</v>
      </c>
      <c r="T2417" s="9">
        <f t="shared" si="188"/>
        <v>42566.612800925926</v>
      </c>
      <c r="U2417">
        <f t="shared" si="189"/>
        <v>2016</v>
      </c>
    </row>
    <row r="2418" spans="1:21"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185"/>
        <v>2.5000000000000001E-4</v>
      </c>
      <c r="P2418">
        <f t="shared" si="186"/>
        <v>5</v>
      </c>
      <c r="Q2418" t="s">
        <v>8335</v>
      </c>
      <c r="R2418" t="s">
        <v>8336</v>
      </c>
      <c r="S2418" s="9">
        <f t="shared" si="187"/>
        <v>42019.487766203703</v>
      </c>
      <c r="T2418" s="9">
        <f t="shared" si="188"/>
        <v>42077.375</v>
      </c>
      <c r="U2418">
        <f t="shared" si="189"/>
        <v>2015</v>
      </c>
    </row>
    <row r="2419" spans="1:21"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185"/>
        <v>0</v>
      </c>
      <c r="P2419" t="e">
        <f t="shared" si="186"/>
        <v>#DIV/0!</v>
      </c>
      <c r="Q2419" t="s">
        <v>8335</v>
      </c>
      <c r="R2419" t="s">
        <v>8336</v>
      </c>
      <c r="S2419" s="9">
        <f t="shared" si="187"/>
        <v>41831.634108796294</v>
      </c>
      <c r="T2419" s="9">
        <f t="shared" si="188"/>
        <v>41861.634108796294</v>
      </c>
      <c r="U2419">
        <f t="shared" si="189"/>
        <v>2014</v>
      </c>
    </row>
    <row r="2420" spans="1:21"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185"/>
        <v>2.0000000000000001E-4</v>
      </c>
      <c r="P2420">
        <f t="shared" si="186"/>
        <v>1</v>
      </c>
      <c r="Q2420" t="s">
        <v>8335</v>
      </c>
      <c r="R2420" t="s">
        <v>8336</v>
      </c>
      <c r="S2420" s="9">
        <f t="shared" si="187"/>
        <v>42027.606990740736</v>
      </c>
      <c r="T2420" s="9">
        <f t="shared" si="188"/>
        <v>42087.565324074079</v>
      </c>
      <c r="U2420">
        <f t="shared" si="189"/>
        <v>2015</v>
      </c>
    </row>
    <row r="2421" spans="1:21"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185"/>
        <v>0</v>
      </c>
      <c r="P2421" t="e">
        <f t="shared" si="186"/>
        <v>#DIV/0!</v>
      </c>
      <c r="Q2421" t="s">
        <v>8335</v>
      </c>
      <c r="R2421" t="s">
        <v>8336</v>
      </c>
      <c r="S2421" s="9">
        <f t="shared" si="187"/>
        <v>41993.488298611104</v>
      </c>
      <c r="T2421" s="9">
        <f t="shared" si="188"/>
        <v>42053.488298611104</v>
      </c>
      <c r="U2421">
        <f t="shared" si="189"/>
        <v>2014</v>
      </c>
    </row>
    <row r="2422" spans="1:21"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185"/>
        <v>0.14825133372851215</v>
      </c>
      <c r="P2422">
        <f t="shared" si="186"/>
        <v>69.472222222222229</v>
      </c>
      <c r="Q2422" t="s">
        <v>8335</v>
      </c>
      <c r="R2422" t="s">
        <v>8336</v>
      </c>
      <c r="S2422" s="9">
        <f t="shared" si="187"/>
        <v>41892.778877314813</v>
      </c>
      <c r="T2422" s="9">
        <f t="shared" si="188"/>
        <v>41952.820543981477</v>
      </c>
      <c r="U2422">
        <f t="shared" si="189"/>
        <v>2014</v>
      </c>
    </row>
    <row r="2423" spans="1:21"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185"/>
        <v>1.6666666666666666E-4</v>
      </c>
      <c r="P2423">
        <f t="shared" si="186"/>
        <v>1</v>
      </c>
      <c r="Q2423" t="s">
        <v>8335</v>
      </c>
      <c r="R2423" t="s">
        <v>8336</v>
      </c>
      <c r="S2423" s="9">
        <f t="shared" si="187"/>
        <v>42026.437453703707</v>
      </c>
      <c r="T2423" s="9">
        <f t="shared" si="188"/>
        <v>42056.437453703707</v>
      </c>
      <c r="U2423">
        <f t="shared" si="189"/>
        <v>2015</v>
      </c>
    </row>
    <row r="2424" spans="1:21"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185"/>
        <v>2E-3</v>
      </c>
      <c r="P2424">
        <f t="shared" si="186"/>
        <v>1</v>
      </c>
      <c r="Q2424" t="s">
        <v>8335</v>
      </c>
      <c r="R2424" t="s">
        <v>8336</v>
      </c>
      <c r="S2424" s="9">
        <f t="shared" si="187"/>
        <v>42044.474953703699</v>
      </c>
      <c r="T2424" s="9">
        <f t="shared" si="188"/>
        <v>42074.433287037042</v>
      </c>
      <c r="U2424">
        <f t="shared" si="189"/>
        <v>2015</v>
      </c>
    </row>
    <row r="2425" spans="1:21"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185"/>
        <v>1.3333333333333334E-4</v>
      </c>
      <c r="P2425">
        <f t="shared" si="186"/>
        <v>8</v>
      </c>
      <c r="Q2425" t="s">
        <v>8335</v>
      </c>
      <c r="R2425" t="s">
        <v>8336</v>
      </c>
      <c r="S2425" s="9">
        <f t="shared" si="187"/>
        <v>41974.454745370371</v>
      </c>
      <c r="T2425" s="9">
        <f t="shared" si="188"/>
        <v>42004.454745370371</v>
      </c>
      <c r="U2425">
        <f t="shared" si="189"/>
        <v>2014</v>
      </c>
    </row>
    <row r="2426" spans="1:21"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185"/>
        <v>1.24E-2</v>
      </c>
      <c r="P2426">
        <f t="shared" si="186"/>
        <v>34.444444444444443</v>
      </c>
      <c r="Q2426" t="s">
        <v>8335</v>
      </c>
      <c r="R2426" t="s">
        <v>8336</v>
      </c>
      <c r="S2426" s="9">
        <f t="shared" si="187"/>
        <v>41909.642453703702</v>
      </c>
      <c r="T2426" s="9">
        <f t="shared" si="188"/>
        <v>41939.642453703702</v>
      </c>
      <c r="U2426">
        <f t="shared" si="189"/>
        <v>2014</v>
      </c>
    </row>
    <row r="2427" spans="1:21"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185"/>
        <v>2.8571428571428574E-4</v>
      </c>
      <c r="P2427">
        <f t="shared" si="186"/>
        <v>1</v>
      </c>
      <c r="Q2427" t="s">
        <v>8335</v>
      </c>
      <c r="R2427" t="s">
        <v>8336</v>
      </c>
      <c r="S2427" s="9">
        <f t="shared" si="187"/>
        <v>42502.663761574076</v>
      </c>
      <c r="T2427" s="9">
        <f t="shared" si="188"/>
        <v>42517.669444444444</v>
      </c>
      <c r="U2427">
        <f t="shared" si="189"/>
        <v>2016</v>
      </c>
    </row>
    <row r="2428" spans="1:21"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185"/>
        <v>0</v>
      </c>
      <c r="P2428" t="e">
        <f t="shared" si="186"/>
        <v>#DIV/0!</v>
      </c>
      <c r="Q2428" t="s">
        <v>8335</v>
      </c>
      <c r="R2428" t="s">
        <v>8336</v>
      </c>
      <c r="S2428" s="9">
        <f t="shared" si="187"/>
        <v>42163.920046296291</v>
      </c>
      <c r="T2428" s="9">
        <f t="shared" si="188"/>
        <v>42223.920046296291</v>
      </c>
      <c r="U2428">
        <f t="shared" si="189"/>
        <v>2015</v>
      </c>
    </row>
    <row r="2429" spans="1:21"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185"/>
        <v>2.0000000000000002E-5</v>
      </c>
      <c r="P2429">
        <f t="shared" si="186"/>
        <v>1</v>
      </c>
      <c r="Q2429" t="s">
        <v>8335</v>
      </c>
      <c r="R2429" t="s">
        <v>8336</v>
      </c>
      <c r="S2429" s="9">
        <f t="shared" si="187"/>
        <v>42412.068668981476</v>
      </c>
      <c r="T2429" s="9">
        <f t="shared" si="188"/>
        <v>42452.027002314819</v>
      </c>
      <c r="U2429">
        <f t="shared" si="189"/>
        <v>2016</v>
      </c>
    </row>
    <row r="2430" spans="1:21"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185"/>
        <v>2.8571428571428571E-5</v>
      </c>
      <c r="P2430">
        <f t="shared" si="186"/>
        <v>1</v>
      </c>
      <c r="Q2430" t="s">
        <v>8335</v>
      </c>
      <c r="R2430" t="s">
        <v>8336</v>
      </c>
      <c r="S2430" s="9">
        <f t="shared" si="187"/>
        <v>42045.534155092595</v>
      </c>
      <c r="T2430" s="9">
        <f t="shared" si="188"/>
        <v>42075.492488425924</v>
      </c>
      <c r="U2430">
        <f t="shared" si="189"/>
        <v>2015</v>
      </c>
    </row>
    <row r="2431" spans="1:21"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185"/>
        <v>1.4321428571428572E-2</v>
      </c>
      <c r="P2431">
        <f t="shared" si="186"/>
        <v>501.25</v>
      </c>
      <c r="Q2431" t="s">
        <v>8335</v>
      </c>
      <c r="R2431" t="s">
        <v>8336</v>
      </c>
      <c r="S2431" s="9">
        <f t="shared" si="187"/>
        <v>42734.629236111112</v>
      </c>
      <c r="T2431" s="9">
        <f t="shared" si="188"/>
        <v>42771.447222222225</v>
      </c>
      <c r="U2431">
        <f t="shared" si="189"/>
        <v>2016</v>
      </c>
    </row>
    <row r="2432" spans="1:21"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185"/>
        <v>7.0000000000000001E-3</v>
      </c>
      <c r="P2432">
        <f t="shared" si="186"/>
        <v>10.5</v>
      </c>
      <c r="Q2432" t="s">
        <v>8335</v>
      </c>
      <c r="R2432" t="s">
        <v>8336</v>
      </c>
      <c r="S2432" s="9">
        <f t="shared" si="187"/>
        <v>42381.880833333329</v>
      </c>
      <c r="T2432" s="9">
        <f t="shared" si="188"/>
        <v>42411.880833333329</v>
      </c>
      <c r="U2432">
        <f t="shared" si="189"/>
        <v>2016</v>
      </c>
    </row>
    <row r="2433" spans="1:21"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185"/>
        <v>2.0000000000000002E-5</v>
      </c>
      <c r="P2433">
        <f t="shared" si="186"/>
        <v>1</v>
      </c>
      <c r="Q2433" t="s">
        <v>8335</v>
      </c>
      <c r="R2433" t="s">
        <v>8336</v>
      </c>
      <c r="S2433" s="9">
        <f t="shared" si="187"/>
        <v>42488.849687499998</v>
      </c>
      <c r="T2433" s="9">
        <f t="shared" si="188"/>
        <v>42548.849687499998</v>
      </c>
      <c r="U2433">
        <f t="shared" si="189"/>
        <v>2016</v>
      </c>
    </row>
    <row r="2434" spans="1:21"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si="185"/>
        <v>1.4285714285714287E-4</v>
      </c>
      <c r="P2434">
        <f t="shared" si="186"/>
        <v>1</v>
      </c>
      <c r="Q2434" t="s">
        <v>8335</v>
      </c>
      <c r="R2434" t="s">
        <v>8336</v>
      </c>
      <c r="S2434" s="9">
        <f t="shared" si="187"/>
        <v>42040.968715277777</v>
      </c>
      <c r="T2434" s="9">
        <f t="shared" si="188"/>
        <v>42070.968715277777</v>
      </c>
      <c r="U2434">
        <f t="shared" si="189"/>
        <v>2015</v>
      </c>
    </row>
    <row r="2435" spans="1:21"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ref="O2435:O2498" si="190">E2435/D2435</f>
        <v>0</v>
      </c>
      <c r="P2435" t="e">
        <f t="shared" ref="P2435:P2498" si="191">E2435/L2435</f>
        <v>#DIV/0!</v>
      </c>
      <c r="Q2435" t="s">
        <v>8335</v>
      </c>
      <c r="R2435" t="s">
        <v>8336</v>
      </c>
      <c r="S2435" s="9">
        <f t="shared" ref="S2435:S2498" si="192">((J2435/60)/60)/24+DATE(1970,1,1)+(-6/24)</f>
        <v>42397.64980324074</v>
      </c>
      <c r="T2435" s="9">
        <f t="shared" ref="T2435:T2498" si="193">((I2435/60)/60)/24+DATE(1970,1,1)+(-6/24)</f>
        <v>42427.64980324074</v>
      </c>
      <c r="U2435">
        <f t="shared" ref="U2435:U2498" si="194">YEAR(S2435)</f>
        <v>2016</v>
      </c>
    </row>
    <row r="2436" spans="1:21"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190"/>
        <v>1.2999999999999999E-3</v>
      </c>
      <c r="P2436">
        <f t="shared" si="191"/>
        <v>13</v>
      </c>
      <c r="Q2436" t="s">
        <v>8335</v>
      </c>
      <c r="R2436" t="s">
        <v>8336</v>
      </c>
      <c r="S2436" s="9">
        <f t="shared" si="192"/>
        <v>42179.93604166666</v>
      </c>
      <c r="T2436" s="9">
        <f t="shared" si="193"/>
        <v>42219.93604166666</v>
      </c>
      <c r="U2436">
        <f t="shared" si="194"/>
        <v>2015</v>
      </c>
    </row>
    <row r="2437" spans="1:21"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190"/>
        <v>4.8960000000000002E-3</v>
      </c>
      <c r="P2437">
        <f t="shared" si="191"/>
        <v>306</v>
      </c>
      <c r="Q2437" t="s">
        <v>8335</v>
      </c>
      <c r="R2437" t="s">
        <v>8336</v>
      </c>
      <c r="S2437" s="9">
        <f t="shared" si="192"/>
        <v>42252.027615740735</v>
      </c>
      <c r="T2437" s="9">
        <f t="shared" si="193"/>
        <v>42282.027615740735</v>
      </c>
      <c r="U2437">
        <f t="shared" si="194"/>
        <v>2015</v>
      </c>
    </row>
    <row r="2438" spans="1:21"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190"/>
        <v>3.8461538461538462E-4</v>
      </c>
      <c r="P2438">
        <f t="shared" si="191"/>
        <v>22.5</v>
      </c>
      <c r="Q2438" t="s">
        <v>8335</v>
      </c>
      <c r="R2438" t="s">
        <v>8336</v>
      </c>
      <c r="S2438" s="9">
        <f t="shared" si="192"/>
        <v>42338.365393518514</v>
      </c>
      <c r="T2438" s="9">
        <f t="shared" si="193"/>
        <v>42398.365393518514</v>
      </c>
      <c r="U2438">
        <f t="shared" si="194"/>
        <v>2015</v>
      </c>
    </row>
    <row r="2439" spans="1:21"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190"/>
        <v>0</v>
      </c>
      <c r="P2439" t="e">
        <f t="shared" si="191"/>
        <v>#DIV/0!</v>
      </c>
      <c r="Q2439" t="s">
        <v>8335</v>
      </c>
      <c r="R2439" t="s">
        <v>8336</v>
      </c>
      <c r="S2439" s="9">
        <f t="shared" si="192"/>
        <v>42031.715138888889</v>
      </c>
      <c r="T2439" s="9">
        <f t="shared" si="193"/>
        <v>42080.5</v>
      </c>
      <c r="U2439">
        <f t="shared" si="194"/>
        <v>2015</v>
      </c>
    </row>
    <row r="2440" spans="1:21"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190"/>
        <v>3.3333333333333335E-3</v>
      </c>
      <c r="P2440">
        <f t="shared" si="191"/>
        <v>50</v>
      </c>
      <c r="Q2440" t="s">
        <v>8335</v>
      </c>
      <c r="R2440" t="s">
        <v>8336</v>
      </c>
      <c r="S2440" s="9">
        <f t="shared" si="192"/>
        <v>42285.66506944444</v>
      </c>
      <c r="T2440" s="9">
        <f t="shared" si="193"/>
        <v>42345.706736111111</v>
      </c>
      <c r="U2440">
        <f t="shared" si="194"/>
        <v>2015</v>
      </c>
    </row>
    <row r="2441" spans="1:21"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190"/>
        <v>0</v>
      </c>
      <c r="P2441" t="e">
        <f t="shared" si="191"/>
        <v>#DIV/0!</v>
      </c>
      <c r="Q2441" t="s">
        <v>8335</v>
      </c>
      <c r="R2441" t="s">
        <v>8336</v>
      </c>
      <c r="S2441" s="9">
        <f t="shared" si="192"/>
        <v>42265.568622685183</v>
      </c>
      <c r="T2441" s="9">
        <f t="shared" si="193"/>
        <v>42295.568622685183</v>
      </c>
      <c r="U2441">
        <f t="shared" si="194"/>
        <v>2015</v>
      </c>
    </row>
    <row r="2442" spans="1:21"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190"/>
        <v>2E-3</v>
      </c>
      <c r="P2442">
        <f t="shared" si="191"/>
        <v>5</v>
      </c>
      <c r="Q2442" t="s">
        <v>8335</v>
      </c>
      <c r="R2442" t="s">
        <v>8336</v>
      </c>
      <c r="S2442" s="9">
        <f t="shared" si="192"/>
        <v>42383.649456018517</v>
      </c>
      <c r="T2442" s="9">
        <f t="shared" si="193"/>
        <v>42413.649456018517</v>
      </c>
      <c r="U2442">
        <f t="shared" si="194"/>
        <v>2016</v>
      </c>
    </row>
    <row r="2443" spans="1:21"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190"/>
        <v>1.0788</v>
      </c>
      <c r="P2443">
        <f t="shared" si="191"/>
        <v>74.22935779816514</v>
      </c>
      <c r="Q2443" t="s">
        <v>8335</v>
      </c>
      <c r="R2443" t="s">
        <v>8351</v>
      </c>
      <c r="S2443" s="9">
        <f t="shared" si="192"/>
        <v>42186.875625000001</v>
      </c>
      <c r="T2443" s="9">
        <f t="shared" si="193"/>
        <v>42207.957638888889</v>
      </c>
      <c r="U2443">
        <f t="shared" si="194"/>
        <v>2015</v>
      </c>
    </row>
    <row r="2444" spans="1:21"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190"/>
        <v>1.2594166666666666</v>
      </c>
      <c r="P2444">
        <f t="shared" si="191"/>
        <v>81.252688172043008</v>
      </c>
      <c r="Q2444" t="s">
        <v>8335</v>
      </c>
      <c r="R2444" t="s">
        <v>8351</v>
      </c>
      <c r="S2444" s="9">
        <f t="shared" si="192"/>
        <v>42052.416990740734</v>
      </c>
      <c r="T2444" s="9">
        <f t="shared" si="193"/>
        <v>42082.375324074077</v>
      </c>
      <c r="U2444">
        <f t="shared" si="194"/>
        <v>2015</v>
      </c>
    </row>
    <row r="2445" spans="1:21"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190"/>
        <v>2.0251494999999999</v>
      </c>
      <c r="P2445">
        <f t="shared" si="191"/>
        <v>130.23469453376205</v>
      </c>
      <c r="Q2445" t="s">
        <v>8335</v>
      </c>
      <c r="R2445" t="s">
        <v>8351</v>
      </c>
      <c r="S2445" s="9">
        <f t="shared" si="192"/>
        <v>41836.375254629631</v>
      </c>
      <c r="T2445" s="9">
        <f t="shared" si="193"/>
        <v>41866.375254629631</v>
      </c>
      <c r="U2445">
        <f t="shared" si="194"/>
        <v>2014</v>
      </c>
    </row>
    <row r="2446" spans="1:21"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190"/>
        <v>1.0860000000000001</v>
      </c>
      <c r="P2446">
        <f t="shared" si="191"/>
        <v>53.409836065573771</v>
      </c>
      <c r="Q2446" t="s">
        <v>8335</v>
      </c>
      <c r="R2446" t="s">
        <v>8351</v>
      </c>
      <c r="S2446" s="9">
        <f t="shared" si="192"/>
        <v>42485.504525462966</v>
      </c>
      <c r="T2446" s="9">
        <f t="shared" si="193"/>
        <v>42515.504525462966</v>
      </c>
      <c r="U2446">
        <f t="shared" si="194"/>
        <v>2016</v>
      </c>
    </row>
    <row r="2447" spans="1:21"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190"/>
        <v>1.728</v>
      </c>
      <c r="P2447">
        <f t="shared" si="191"/>
        <v>75.130434782608702</v>
      </c>
      <c r="Q2447" t="s">
        <v>8335</v>
      </c>
      <c r="R2447" t="s">
        <v>8351</v>
      </c>
      <c r="S2447" s="9">
        <f t="shared" si="192"/>
        <v>42242.940057870372</v>
      </c>
      <c r="T2447" s="9">
        <f t="shared" si="193"/>
        <v>42272.940057870372</v>
      </c>
      <c r="U2447">
        <f t="shared" si="194"/>
        <v>2015</v>
      </c>
    </row>
    <row r="2448" spans="1:21"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190"/>
        <v>1.6798</v>
      </c>
      <c r="P2448">
        <f t="shared" si="191"/>
        <v>75.666666666666671</v>
      </c>
      <c r="Q2448" t="s">
        <v>8335</v>
      </c>
      <c r="R2448" t="s">
        <v>8351</v>
      </c>
      <c r="S2448" s="9">
        <f t="shared" si="192"/>
        <v>42670.352673611109</v>
      </c>
      <c r="T2448" s="9">
        <f t="shared" si="193"/>
        <v>42700.39434027778</v>
      </c>
      <c r="U2448">
        <f t="shared" si="194"/>
        <v>2016</v>
      </c>
    </row>
    <row r="2449" spans="1:21"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190"/>
        <v>4.2720000000000002</v>
      </c>
      <c r="P2449">
        <f t="shared" si="191"/>
        <v>31.691394658753708</v>
      </c>
      <c r="Q2449" t="s">
        <v>8335</v>
      </c>
      <c r="R2449" t="s">
        <v>8351</v>
      </c>
      <c r="S2449" s="9">
        <f t="shared" si="192"/>
        <v>42654.219826388886</v>
      </c>
      <c r="T2449" s="9">
        <f t="shared" si="193"/>
        <v>42685.916666666672</v>
      </c>
      <c r="U2449">
        <f t="shared" si="194"/>
        <v>2016</v>
      </c>
    </row>
    <row r="2450" spans="1:21"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190"/>
        <v>1.075</v>
      </c>
      <c r="P2450">
        <f t="shared" si="191"/>
        <v>47.777777777777779</v>
      </c>
      <c r="Q2450" t="s">
        <v>8335</v>
      </c>
      <c r="R2450" t="s">
        <v>8351</v>
      </c>
      <c r="S2450" s="9">
        <f t="shared" si="192"/>
        <v>42607.066122685181</v>
      </c>
      <c r="T2450" s="9">
        <f t="shared" si="193"/>
        <v>42612.983333333337</v>
      </c>
      <c r="U2450">
        <f t="shared" si="194"/>
        <v>2016</v>
      </c>
    </row>
    <row r="2451" spans="1:21"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190"/>
        <v>1.08</v>
      </c>
      <c r="P2451">
        <f t="shared" si="191"/>
        <v>90</v>
      </c>
      <c r="Q2451" t="s">
        <v>8335</v>
      </c>
      <c r="R2451" t="s">
        <v>8351</v>
      </c>
      <c r="S2451" s="9">
        <f t="shared" si="192"/>
        <v>41942.892534722225</v>
      </c>
      <c r="T2451" s="9">
        <f t="shared" si="193"/>
        <v>41972.934201388889</v>
      </c>
      <c r="U2451">
        <f t="shared" si="194"/>
        <v>2014</v>
      </c>
    </row>
    <row r="2452" spans="1:21"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190"/>
        <v>1.0153353333333335</v>
      </c>
      <c r="P2452">
        <f t="shared" si="191"/>
        <v>149.31401960784314</v>
      </c>
      <c r="Q2452" t="s">
        <v>8335</v>
      </c>
      <c r="R2452" t="s">
        <v>8351</v>
      </c>
      <c r="S2452" s="9">
        <f t="shared" si="192"/>
        <v>41901.82240740741</v>
      </c>
      <c r="T2452" s="9">
        <f t="shared" si="193"/>
        <v>41939.882638888892</v>
      </c>
      <c r="U2452">
        <f t="shared" si="194"/>
        <v>2014</v>
      </c>
    </row>
    <row r="2453" spans="1:21"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190"/>
        <v>1.1545000000000001</v>
      </c>
      <c r="P2453">
        <f t="shared" si="191"/>
        <v>62.06989247311828</v>
      </c>
      <c r="Q2453" t="s">
        <v>8335</v>
      </c>
      <c r="R2453" t="s">
        <v>8351</v>
      </c>
      <c r="S2453" s="9">
        <f t="shared" si="192"/>
        <v>42779.658449074079</v>
      </c>
      <c r="T2453" s="9">
        <f t="shared" si="193"/>
        <v>42799.658449074079</v>
      </c>
      <c r="U2453">
        <f t="shared" si="194"/>
        <v>2017</v>
      </c>
    </row>
    <row r="2454" spans="1:21"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190"/>
        <v>1.335</v>
      </c>
      <c r="P2454">
        <f t="shared" si="191"/>
        <v>53.4</v>
      </c>
      <c r="Q2454" t="s">
        <v>8335</v>
      </c>
      <c r="R2454" t="s">
        <v>8351</v>
      </c>
      <c r="S2454" s="9">
        <f t="shared" si="192"/>
        <v>42338.59375</v>
      </c>
      <c r="T2454" s="9">
        <f t="shared" si="193"/>
        <v>42367.708333333328</v>
      </c>
      <c r="U2454">
        <f t="shared" si="194"/>
        <v>2015</v>
      </c>
    </row>
    <row r="2455" spans="1:21"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190"/>
        <v>1.5469999999999999</v>
      </c>
      <c r="P2455">
        <f t="shared" si="191"/>
        <v>69.268656716417908</v>
      </c>
      <c r="Q2455" t="s">
        <v>8335</v>
      </c>
      <c r="R2455" t="s">
        <v>8351</v>
      </c>
      <c r="S2455" s="9">
        <f t="shared" si="192"/>
        <v>42738.442233796297</v>
      </c>
      <c r="T2455" s="9">
        <f t="shared" si="193"/>
        <v>42768.442233796297</v>
      </c>
      <c r="U2455">
        <f t="shared" si="194"/>
        <v>2017</v>
      </c>
    </row>
    <row r="2456" spans="1:21"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190"/>
        <v>1.0084571428571429</v>
      </c>
      <c r="P2456">
        <f t="shared" si="191"/>
        <v>271.50769230769231</v>
      </c>
      <c r="Q2456" t="s">
        <v>8335</v>
      </c>
      <c r="R2456" t="s">
        <v>8351</v>
      </c>
      <c r="S2456" s="9">
        <f t="shared" si="192"/>
        <v>42769.951481481476</v>
      </c>
      <c r="T2456" s="9">
        <f t="shared" si="193"/>
        <v>42804.951481481476</v>
      </c>
      <c r="U2456">
        <f t="shared" si="194"/>
        <v>2017</v>
      </c>
    </row>
    <row r="2457" spans="1:21"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190"/>
        <v>1.82</v>
      </c>
      <c r="P2457">
        <f t="shared" si="191"/>
        <v>34.125</v>
      </c>
      <c r="Q2457" t="s">
        <v>8335</v>
      </c>
      <c r="R2457" t="s">
        <v>8351</v>
      </c>
      <c r="S2457" s="9">
        <f t="shared" si="192"/>
        <v>42452.531828703708</v>
      </c>
      <c r="T2457" s="9">
        <f t="shared" si="193"/>
        <v>42480.531828703708</v>
      </c>
      <c r="U2457">
        <f t="shared" si="194"/>
        <v>2016</v>
      </c>
    </row>
    <row r="2458" spans="1:21"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190"/>
        <v>1.8086666666666666</v>
      </c>
      <c r="P2458">
        <f t="shared" si="191"/>
        <v>40.492537313432834</v>
      </c>
      <c r="Q2458" t="s">
        <v>8335</v>
      </c>
      <c r="R2458" t="s">
        <v>8351</v>
      </c>
      <c r="S2458" s="9">
        <f t="shared" si="192"/>
        <v>42761.711099537039</v>
      </c>
      <c r="T2458" s="9">
        <f t="shared" si="193"/>
        <v>42791.711099537039</v>
      </c>
      <c r="U2458">
        <f t="shared" si="194"/>
        <v>2017</v>
      </c>
    </row>
    <row r="2459" spans="1:21"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190"/>
        <v>1.0230434782608695</v>
      </c>
      <c r="P2459">
        <f t="shared" si="191"/>
        <v>189.75806451612902</v>
      </c>
      <c r="Q2459" t="s">
        <v>8335</v>
      </c>
      <c r="R2459" t="s">
        <v>8351</v>
      </c>
      <c r="S2459" s="9">
        <f t="shared" si="192"/>
        <v>42423.352500000001</v>
      </c>
      <c r="T2459" s="9">
        <f t="shared" si="193"/>
        <v>42453.310833333337</v>
      </c>
      <c r="U2459">
        <f t="shared" si="194"/>
        <v>2016</v>
      </c>
    </row>
    <row r="2460" spans="1:21"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190"/>
        <v>1.1017999999999999</v>
      </c>
      <c r="P2460">
        <f t="shared" si="191"/>
        <v>68.862499999999997</v>
      </c>
      <c r="Q2460" t="s">
        <v>8335</v>
      </c>
      <c r="R2460" t="s">
        <v>8351</v>
      </c>
      <c r="S2460" s="9">
        <f t="shared" si="192"/>
        <v>42495.621736111112</v>
      </c>
      <c r="T2460" s="9">
        <f t="shared" si="193"/>
        <v>42530.541666666672</v>
      </c>
      <c r="U2460">
        <f t="shared" si="194"/>
        <v>2016</v>
      </c>
    </row>
    <row r="2461" spans="1:21"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190"/>
        <v>1.0225</v>
      </c>
      <c r="P2461">
        <f t="shared" si="191"/>
        <v>108.77659574468085</v>
      </c>
      <c r="Q2461" t="s">
        <v>8335</v>
      </c>
      <c r="R2461" t="s">
        <v>8351</v>
      </c>
      <c r="S2461" s="9">
        <f t="shared" si="192"/>
        <v>42407.387557870374</v>
      </c>
      <c r="T2461" s="9">
        <f t="shared" si="193"/>
        <v>42452.345891203702</v>
      </c>
      <c r="U2461">
        <f t="shared" si="194"/>
        <v>2016</v>
      </c>
    </row>
    <row r="2462" spans="1:21"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190"/>
        <v>1.0078823529411765</v>
      </c>
      <c r="P2462">
        <f t="shared" si="191"/>
        <v>125.98529411764706</v>
      </c>
      <c r="Q2462" t="s">
        <v>8335</v>
      </c>
      <c r="R2462" t="s">
        <v>8351</v>
      </c>
      <c r="S2462" s="9">
        <f t="shared" si="192"/>
        <v>42703.937118055561</v>
      </c>
      <c r="T2462" s="9">
        <f t="shared" si="193"/>
        <v>42737.928472222222</v>
      </c>
      <c r="U2462">
        <f t="shared" si="194"/>
        <v>2016</v>
      </c>
    </row>
    <row r="2463" spans="1:21"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190"/>
        <v>1.038</v>
      </c>
      <c r="P2463">
        <f t="shared" si="191"/>
        <v>90.523255813953483</v>
      </c>
      <c r="Q2463" t="s">
        <v>8324</v>
      </c>
      <c r="R2463" t="s">
        <v>8328</v>
      </c>
      <c r="S2463" s="9">
        <f t="shared" si="192"/>
        <v>40783.762696759259</v>
      </c>
      <c r="T2463" s="9">
        <f t="shared" si="193"/>
        <v>40816.875</v>
      </c>
      <c r="U2463">
        <f t="shared" si="194"/>
        <v>2011</v>
      </c>
    </row>
    <row r="2464" spans="1:21"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190"/>
        <v>1.1070833333333334</v>
      </c>
      <c r="P2464">
        <f t="shared" si="191"/>
        <v>28.880434782608695</v>
      </c>
      <c r="Q2464" t="s">
        <v>8324</v>
      </c>
      <c r="R2464" t="s">
        <v>8328</v>
      </c>
      <c r="S2464" s="9">
        <f t="shared" si="192"/>
        <v>41088.936296296299</v>
      </c>
      <c r="T2464" s="9">
        <f t="shared" si="193"/>
        <v>41108.936296296299</v>
      </c>
      <c r="U2464">
        <f t="shared" si="194"/>
        <v>2012</v>
      </c>
    </row>
    <row r="2465" spans="1:21"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190"/>
        <v>1.1625000000000001</v>
      </c>
      <c r="P2465">
        <f t="shared" si="191"/>
        <v>31</v>
      </c>
      <c r="Q2465" t="s">
        <v>8324</v>
      </c>
      <c r="R2465" t="s">
        <v>8328</v>
      </c>
      <c r="S2465" s="9">
        <f t="shared" si="192"/>
        <v>41340.861400462964</v>
      </c>
      <c r="T2465" s="9">
        <f t="shared" si="193"/>
        <v>41380.541666666664</v>
      </c>
      <c r="U2465">
        <f t="shared" si="194"/>
        <v>2013</v>
      </c>
    </row>
    <row r="2466" spans="1:21"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190"/>
        <v>1.111</v>
      </c>
      <c r="P2466">
        <f t="shared" si="191"/>
        <v>51.674418604651166</v>
      </c>
      <c r="Q2466" t="s">
        <v>8324</v>
      </c>
      <c r="R2466" t="s">
        <v>8328</v>
      </c>
      <c r="S2466" s="9">
        <f t="shared" si="192"/>
        <v>42248.65042824074</v>
      </c>
      <c r="T2466" s="9">
        <f t="shared" si="193"/>
        <v>42277.561805555553</v>
      </c>
      <c r="U2466">
        <f t="shared" si="194"/>
        <v>2015</v>
      </c>
    </row>
    <row r="2467" spans="1:21"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190"/>
        <v>1.8014285714285714</v>
      </c>
      <c r="P2467">
        <f t="shared" si="191"/>
        <v>26.270833333333332</v>
      </c>
      <c r="Q2467" t="s">
        <v>8324</v>
      </c>
      <c r="R2467" t="s">
        <v>8328</v>
      </c>
      <c r="S2467" s="9">
        <f t="shared" si="192"/>
        <v>41145.469305555554</v>
      </c>
      <c r="T2467" s="9">
        <f t="shared" si="193"/>
        <v>41175.469305555554</v>
      </c>
      <c r="U2467">
        <f t="shared" si="194"/>
        <v>2012</v>
      </c>
    </row>
    <row r="2468" spans="1:21"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190"/>
        <v>1</v>
      </c>
      <c r="P2468">
        <f t="shared" si="191"/>
        <v>48.07692307692308</v>
      </c>
      <c r="Q2468" t="s">
        <v>8324</v>
      </c>
      <c r="R2468" t="s">
        <v>8328</v>
      </c>
      <c r="S2468" s="9">
        <f t="shared" si="192"/>
        <v>41372.852465277778</v>
      </c>
      <c r="T2468" s="9">
        <f t="shared" si="193"/>
        <v>41402.852465277778</v>
      </c>
      <c r="U2468">
        <f t="shared" si="194"/>
        <v>2013</v>
      </c>
    </row>
    <row r="2469" spans="1:21"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190"/>
        <v>1.1850000000000001</v>
      </c>
      <c r="P2469">
        <f t="shared" si="191"/>
        <v>27.558139534883722</v>
      </c>
      <c r="Q2469" t="s">
        <v>8324</v>
      </c>
      <c r="R2469" t="s">
        <v>8328</v>
      </c>
      <c r="S2469" s="9">
        <f t="shared" si="192"/>
        <v>41025.624201388891</v>
      </c>
      <c r="T2469" s="9">
        <f t="shared" si="193"/>
        <v>41039.458333333336</v>
      </c>
      <c r="U2469">
        <f t="shared" si="194"/>
        <v>2012</v>
      </c>
    </row>
    <row r="2470" spans="1:21"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190"/>
        <v>1.0721700000000001</v>
      </c>
      <c r="P2470">
        <f t="shared" si="191"/>
        <v>36.97137931034483</v>
      </c>
      <c r="Q2470" t="s">
        <v>8324</v>
      </c>
      <c r="R2470" t="s">
        <v>8328</v>
      </c>
      <c r="S2470" s="9">
        <f t="shared" si="192"/>
        <v>41173.904178240737</v>
      </c>
      <c r="T2470" s="9">
        <f t="shared" si="193"/>
        <v>41209.958333333336</v>
      </c>
      <c r="U2470">
        <f t="shared" si="194"/>
        <v>2012</v>
      </c>
    </row>
    <row r="2471" spans="1:21"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190"/>
        <v>1.1366666666666667</v>
      </c>
      <c r="P2471">
        <f t="shared" si="191"/>
        <v>29.021276595744681</v>
      </c>
      <c r="Q2471" t="s">
        <v>8324</v>
      </c>
      <c r="R2471" t="s">
        <v>8328</v>
      </c>
      <c r="S2471" s="9">
        <f t="shared" si="192"/>
        <v>40557.179733796293</v>
      </c>
      <c r="T2471" s="9">
        <f t="shared" si="193"/>
        <v>40582.179733796293</v>
      </c>
      <c r="U2471">
        <f t="shared" si="194"/>
        <v>2011</v>
      </c>
    </row>
    <row r="2472" spans="1:21"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190"/>
        <v>1.0316400000000001</v>
      </c>
      <c r="P2472">
        <f t="shared" si="191"/>
        <v>28.65666666666667</v>
      </c>
      <c r="Q2472" t="s">
        <v>8324</v>
      </c>
      <c r="R2472" t="s">
        <v>8328</v>
      </c>
      <c r="S2472" s="9">
        <f t="shared" si="192"/>
        <v>41022.82471064815</v>
      </c>
      <c r="T2472" s="9">
        <f t="shared" si="193"/>
        <v>41052.82471064815</v>
      </c>
      <c r="U2472">
        <f t="shared" si="194"/>
        <v>2012</v>
      </c>
    </row>
    <row r="2473" spans="1:21"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190"/>
        <v>1.28</v>
      </c>
      <c r="P2473">
        <f t="shared" si="191"/>
        <v>37.647058823529413</v>
      </c>
      <c r="Q2473" t="s">
        <v>8324</v>
      </c>
      <c r="R2473" t="s">
        <v>8328</v>
      </c>
      <c r="S2473" s="9">
        <f t="shared" si="192"/>
        <v>40893.742962962962</v>
      </c>
      <c r="T2473" s="9">
        <f t="shared" si="193"/>
        <v>40933.742962962962</v>
      </c>
      <c r="U2473">
        <f t="shared" si="194"/>
        <v>2011</v>
      </c>
    </row>
    <row r="2474" spans="1:21"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190"/>
        <v>1.3576026666666667</v>
      </c>
      <c r="P2474">
        <f t="shared" si="191"/>
        <v>97.904038461538462</v>
      </c>
      <c r="Q2474" t="s">
        <v>8324</v>
      </c>
      <c r="R2474" t="s">
        <v>8328</v>
      </c>
      <c r="S2474" s="9">
        <f t="shared" si="192"/>
        <v>40353.86550925926</v>
      </c>
      <c r="T2474" s="9">
        <f t="shared" si="193"/>
        <v>40424.793749999997</v>
      </c>
      <c r="U2474">
        <f t="shared" si="194"/>
        <v>2010</v>
      </c>
    </row>
    <row r="2475" spans="1:21"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190"/>
        <v>1</v>
      </c>
      <c r="P2475">
        <f t="shared" si="191"/>
        <v>42.553191489361701</v>
      </c>
      <c r="Q2475" t="s">
        <v>8324</v>
      </c>
      <c r="R2475" t="s">
        <v>8328</v>
      </c>
      <c r="S2475" s="9">
        <f t="shared" si="192"/>
        <v>41193.498483796298</v>
      </c>
      <c r="T2475" s="9">
        <f t="shared" si="193"/>
        <v>41223.540150462963</v>
      </c>
      <c r="U2475">
        <f t="shared" si="194"/>
        <v>2012</v>
      </c>
    </row>
    <row r="2476" spans="1:21"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190"/>
        <v>1.0000360000000001</v>
      </c>
      <c r="P2476">
        <f t="shared" si="191"/>
        <v>131.58368421052631</v>
      </c>
      <c r="Q2476" t="s">
        <v>8324</v>
      </c>
      <c r="R2476" t="s">
        <v>8328</v>
      </c>
      <c r="S2476" s="9">
        <f t="shared" si="192"/>
        <v>40416.761296296296</v>
      </c>
      <c r="T2476" s="9">
        <f t="shared" si="193"/>
        <v>40461.761296296296</v>
      </c>
      <c r="U2476">
        <f t="shared" si="194"/>
        <v>2010</v>
      </c>
    </row>
    <row r="2477" spans="1:21"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190"/>
        <v>1.0471999999999999</v>
      </c>
      <c r="P2477">
        <f t="shared" si="191"/>
        <v>32.320987654320987</v>
      </c>
      <c r="Q2477" t="s">
        <v>8324</v>
      </c>
      <c r="R2477" t="s">
        <v>8328</v>
      </c>
      <c r="S2477" s="9">
        <f t="shared" si="192"/>
        <v>40310.037673611114</v>
      </c>
      <c r="T2477" s="9">
        <f t="shared" si="193"/>
        <v>40369.666666666664</v>
      </c>
      <c r="U2477">
        <f t="shared" si="194"/>
        <v>2010</v>
      </c>
    </row>
    <row r="2478" spans="1:21"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190"/>
        <v>1.050225</v>
      </c>
      <c r="P2478">
        <f t="shared" si="191"/>
        <v>61.103999999999999</v>
      </c>
      <c r="Q2478" t="s">
        <v>8324</v>
      </c>
      <c r="R2478" t="s">
        <v>8328</v>
      </c>
      <c r="S2478" s="9">
        <f t="shared" si="192"/>
        <v>41913.078356481477</v>
      </c>
      <c r="T2478" s="9">
        <f t="shared" si="193"/>
        <v>41946.120023148149</v>
      </c>
      <c r="U2478">
        <f t="shared" si="194"/>
        <v>2014</v>
      </c>
    </row>
    <row r="2479" spans="1:21"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190"/>
        <v>1.7133333333333334</v>
      </c>
      <c r="P2479">
        <f t="shared" si="191"/>
        <v>31.341463414634145</v>
      </c>
      <c r="Q2479" t="s">
        <v>8324</v>
      </c>
      <c r="R2479" t="s">
        <v>8328</v>
      </c>
      <c r="S2479" s="9">
        <f t="shared" si="192"/>
        <v>41088.441493055558</v>
      </c>
      <c r="T2479" s="9">
        <f t="shared" si="193"/>
        <v>41133.441493055558</v>
      </c>
      <c r="U2479">
        <f t="shared" si="194"/>
        <v>2012</v>
      </c>
    </row>
    <row r="2480" spans="1:21"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190"/>
        <v>1.2749999999999999</v>
      </c>
      <c r="P2480">
        <f t="shared" si="191"/>
        <v>129.1139240506329</v>
      </c>
      <c r="Q2480" t="s">
        <v>8324</v>
      </c>
      <c r="R2480" t="s">
        <v>8328</v>
      </c>
      <c r="S2480" s="9">
        <f t="shared" si="192"/>
        <v>41257.700381944444</v>
      </c>
      <c r="T2480" s="9">
        <f t="shared" si="193"/>
        <v>41287.700381944444</v>
      </c>
      <c r="U2480">
        <f t="shared" si="194"/>
        <v>2012</v>
      </c>
    </row>
    <row r="2481" spans="1:21"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190"/>
        <v>1.3344333333333334</v>
      </c>
      <c r="P2481">
        <f t="shared" si="191"/>
        <v>25.020624999999999</v>
      </c>
      <c r="Q2481" t="s">
        <v>8324</v>
      </c>
      <c r="R2481" t="s">
        <v>8328</v>
      </c>
      <c r="S2481" s="9">
        <f t="shared" si="192"/>
        <v>41107.476782407408</v>
      </c>
      <c r="T2481" s="9">
        <f t="shared" si="193"/>
        <v>41117.833333333336</v>
      </c>
      <c r="U2481">
        <f t="shared" si="194"/>
        <v>2012</v>
      </c>
    </row>
    <row r="2482" spans="1:21"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190"/>
        <v>1</v>
      </c>
      <c r="P2482">
        <f t="shared" si="191"/>
        <v>250</v>
      </c>
      <c r="Q2482" t="s">
        <v>8324</v>
      </c>
      <c r="R2482" t="s">
        <v>8328</v>
      </c>
      <c r="S2482" s="9">
        <f t="shared" si="192"/>
        <v>42227.686157407406</v>
      </c>
      <c r="T2482" s="9">
        <f t="shared" si="193"/>
        <v>42287.686157407406</v>
      </c>
      <c r="U2482">
        <f t="shared" si="194"/>
        <v>2015</v>
      </c>
    </row>
    <row r="2483" spans="1:21"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190"/>
        <v>1.1291099999999998</v>
      </c>
      <c r="P2483">
        <f t="shared" si="191"/>
        <v>47.541473684210523</v>
      </c>
      <c r="Q2483" t="s">
        <v>8324</v>
      </c>
      <c r="R2483" t="s">
        <v>8328</v>
      </c>
      <c r="S2483" s="9">
        <f t="shared" si="192"/>
        <v>40999.395925925928</v>
      </c>
      <c r="T2483" s="9">
        <f t="shared" si="193"/>
        <v>41029.395925925928</v>
      </c>
      <c r="U2483">
        <f t="shared" si="194"/>
        <v>2012</v>
      </c>
    </row>
    <row r="2484" spans="1:21"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190"/>
        <v>1.0009999999999999</v>
      </c>
      <c r="P2484">
        <f t="shared" si="191"/>
        <v>40.04</v>
      </c>
      <c r="Q2484" t="s">
        <v>8324</v>
      </c>
      <c r="R2484" t="s">
        <v>8328</v>
      </c>
      <c r="S2484" s="9">
        <f t="shared" si="192"/>
        <v>40711.532210648147</v>
      </c>
      <c r="T2484" s="9">
        <f t="shared" si="193"/>
        <v>40756.532210648147</v>
      </c>
      <c r="U2484">
        <f t="shared" si="194"/>
        <v>2011</v>
      </c>
    </row>
    <row r="2485" spans="1:21"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190"/>
        <v>1.1372727272727272</v>
      </c>
      <c r="P2485">
        <f t="shared" si="191"/>
        <v>65.84210526315789</v>
      </c>
      <c r="Q2485" t="s">
        <v>8324</v>
      </c>
      <c r="R2485" t="s">
        <v>8328</v>
      </c>
      <c r="S2485" s="9">
        <f t="shared" si="192"/>
        <v>40970.500034722223</v>
      </c>
      <c r="T2485" s="9">
        <f t="shared" si="193"/>
        <v>41030.458368055559</v>
      </c>
      <c r="U2485">
        <f t="shared" si="194"/>
        <v>2012</v>
      </c>
    </row>
    <row r="2486" spans="1:21"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190"/>
        <v>1.1931742857142855</v>
      </c>
      <c r="P2486">
        <f t="shared" si="191"/>
        <v>46.401222222222216</v>
      </c>
      <c r="Q2486" t="s">
        <v>8324</v>
      </c>
      <c r="R2486" t="s">
        <v>8328</v>
      </c>
      <c r="S2486" s="9">
        <f t="shared" si="192"/>
        <v>40771.666701388887</v>
      </c>
      <c r="T2486" s="9">
        <f t="shared" si="193"/>
        <v>40801.666701388887</v>
      </c>
      <c r="U2486">
        <f t="shared" si="194"/>
        <v>2011</v>
      </c>
    </row>
    <row r="2487" spans="1:21"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190"/>
        <v>1.0325</v>
      </c>
      <c r="P2487">
        <f t="shared" si="191"/>
        <v>50.365853658536587</v>
      </c>
      <c r="Q2487" t="s">
        <v>8324</v>
      </c>
      <c r="R2487" t="s">
        <v>8328</v>
      </c>
      <c r="S2487" s="9">
        <f t="shared" si="192"/>
        <v>40793.748599537037</v>
      </c>
      <c r="T2487" s="9">
        <f t="shared" si="193"/>
        <v>40828.748599537037</v>
      </c>
      <c r="U2487">
        <f t="shared" si="194"/>
        <v>2011</v>
      </c>
    </row>
    <row r="2488" spans="1:21"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190"/>
        <v>2.6566666666666667</v>
      </c>
      <c r="P2488">
        <f t="shared" si="191"/>
        <v>26.566666666666666</v>
      </c>
      <c r="Q2488" t="s">
        <v>8324</v>
      </c>
      <c r="R2488" t="s">
        <v>8328</v>
      </c>
      <c r="S2488" s="9">
        <f t="shared" si="192"/>
        <v>40991.458055555559</v>
      </c>
      <c r="T2488" s="9">
        <f t="shared" si="193"/>
        <v>41021.458055555559</v>
      </c>
      <c r="U2488">
        <f t="shared" si="194"/>
        <v>2012</v>
      </c>
    </row>
    <row r="2489" spans="1:21"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190"/>
        <v>1.0005066666666667</v>
      </c>
      <c r="P2489">
        <f t="shared" si="191"/>
        <v>39.493684210526318</v>
      </c>
      <c r="Q2489" t="s">
        <v>8324</v>
      </c>
      <c r="R2489" t="s">
        <v>8328</v>
      </c>
      <c r="S2489" s="9">
        <f t="shared" si="192"/>
        <v>41025.833298611113</v>
      </c>
      <c r="T2489" s="9">
        <f t="shared" si="193"/>
        <v>41055.833298611113</v>
      </c>
      <c r="U2489">
        <f t="shared" si="194"/>
        <v>2012</v>
      </c>
    </row>
    <row r="2490" spans="1:21"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190"/>
        <v>1.0669999999999999</v>
      </c>
      <c r="P2490">
        <f t="shared" si="191"/>
        <v>49.246153846153845</v>
      </c>
      <c r="Q2490" t="s">
        <v>8324</v>
      </c>
      <c r="R2490" t="s">
        <v>8328</v>
      </c>
      <c r="S2490" s="9">
        <f t="shared" si="192"/>
        <v>40833.383194444446</v>
      </c>
      <c r="T2490" s="9">
        <f t="shared" si="193"/>
        <v>40863.424861111111</v>
      </c>
      <c r="U2490">
        <f t="shared" si="194"/>
        <v>2011</v>
      </c>
    </row>
    <row r="2491" spans="1:21"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190"/>
        <v>1.3367142857142857</v>
      </c>
      <c r="P2491">
        <f t="shared" si="191"/>
        <v>62.38</v>
      </c>
      <c r="Q2491" t="s">
        <v>8324</v>
      </c>
      <c r="R2491" t="s">
        <v>8328</v>
      </c>
      <c r="S2491" s="9">
        <f t="shared" si="192"/>
        <v>41373.440266203703</v>
      </c>
      <c r="T2491" s="9">
        <f t="shared" si="193"/>
        <v>41403.440266203703</v>
      </c>
      <c r="U2491">
        <f t="shared" si="194"/>
        <v>2013</v>
      </c>
    </row>
    <row r="2492" spans="1:21"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190"/>
        <v>1.214</v>
      </c>
      <c r="P2492">
        <f t="shared" si="191"/>
        <v>37.9375</v>
      </c>
      <c r="Q2492" t="s">
        <v>8324</v>
      </c>
      <c r="R2492" t="s">
        <v>8328</v>
      </c>
      <c r="S2492" s="9">
        <f t="shared" si="192"/>
        <v>41022.977731481478</v>
      </c>
      <c r="T2492" s="9">
        <f t="shared" si="193"/>
        <v>41082.977731481478</v>
      </c>
      <c r="U2492">
        <f t="shared" si="194"/>
        <v>2012</v>
      </c>
    </row>
    <row r="2493" spans="1:21"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190"/>
        <v>1.032</v>
      </c>
      <c r="P2493">
        <f t="shared" si="191"/>
        <v>51.6</v>
      </c>
      <c r="Q2493" t="s">
        <v>8324</v>
      </c>
      <c r="R2493" t="s">
        <v>8328</v>
      </c>
      <c r="S2493" s="9">
        <f t="shared" si="192"/>
        <v>40542.589282407411</v>
      </c>
      <c r="T2493" s="9">
        <f t="shared" si="193"/>
        <v>40558.82708333333</v>
      </c>
      <c r="U2493">
        <f t="shared" si="194"/>
        <v>2010</v>
      </c>
    </row>
    <row r="2494" spans="1:21"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190"/>
        <v>1.25</v>
      </c>
      <c r="P2494">
        <f t="shared" si="191"/>
        <v>27.777777777777779</v>
      </c>
      <c r="Q2494" t="s">
        <v>8324</v>
      </c>
      <c r="R2494" t="s">
        <v>8328</v>
      </c>
      <c r="S2494" s="9">
        <f t="shared" si="192"/>
        <v>41024.735972222225</v>
      </c>
      <c r="T2494" s="9">
        <f t="shared" si="193"/>
        <v>41076.165972222225</v>
      </c>
      <c r="U2494">
        <f t="shared" si="194"/>
        <v>2012</v>
      </c>
    </row>
    <row r="2495" spans="1:21"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190"/>
        <v>1.2869999999999999</v>
      </c>
      <c r="P2495">
        <f t="shared" si="191"/>
        <v>99.382239382239376</v>
      </c>
      <c r="Q2495" t="s">
        <v>8324</v>
      </c>
      <c r="R2495" t="s">
        <v>8328</v>
      </c>
      <c r="S2495" s="9">
        <f t="shared" si="192"/>
        <v>41347.918287037035</v>
      </c>
      <c r="T2495" s="9">
        <f t="shared" si="193"/>
        <v>41392.918287037035</v>
      </c>
      <c r="U2495">
        <f t="shared" si="194"/>
        <v>2013</v>
      </c>
    </row>
    <row r="2496" spans="1:21"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190"/>
        <v>1.0100533333333332</v>
      </c>
      <c r="P2496">
        <f t="shared" si="191"/>
        <v>38.848205128205123</v>
      </c>
      <c r="Q2496" t="s">
        <v>8324</v>
      </c>
      <c r="R2496" t="s">
        <v>8328</v>
      </c>
      <c r="S2496" s="9">
        <f t="shared" si="192"/>
        <v>41022.395185185182</v>
      </c>
      <c r="T2496" s="9">
        <f t="shared" si="193"/>
        <v>41052.395185185182</v>
      </c>
      <c r="U2496">
        <f t="shared" si="194"/>
        <v>2012</v>
      </c>
    </row>
    <row r="2497" spans="1:21"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190"/>
        <v>1.2753666666666665</v>
      </c>
      <c r="P2497">
        <f t="shared" si="191"/>
        <v>45.548809523809524</v>
      </c>
      <c r="Q2497" t="s">
        <v>8324</v>
      </c>
      <c r="R2497" t="s">
        <v>8328</v>
      </c>
      <c r="S2497" s="9">
        <f t="shared" si="192"/>
        <v>41036.696469907409</v>
      </c>
      <c r="T2497" s="9">
        <f t="shared" si="193"/>
        <v>41066.696469907409</v>
      </c>
      <c r="U2497">
        <f t="shared" si="194"/>
        <v>2012</v>
      </c>
    </row>
    <row r="2498" spans="1:21"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si="190"/>
        <v>1</v>
      </c>
      <c r="P2498">
        <f t="shared" si="191"/>
        <v>600</v>
      </c>
      <c r="Q2498" t="s">
        <v>8324</v>
      </c>
      <c r="R2498" t="s">
        <v>8328</v>
      </c>
      <c r="S2498" s="9">
        <f t="shared" si="192"/>
        <v>41327.746435185189</v>
      </c>
      <c r="T2498" s="9">
        <f t="shared" si="193"/>
        <v>41362.704768518517</v>
      </c>
      <c r="U2498">
        <f t="shared" si="194"/>
        <v>2013</v>
      </c>
    </row>
    <row r="2499" spans="1:21"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ref="O2499:O2562" si="195">E2499/D2499</f>
        <v>1.127715</v>
      </c>
      <c r="P2499">
        <f t="shared" ref="P2499:P2562" si="196">E2499/L2499</f>
        <v>80.551071428571419</v>
      </c>
      <c r="Q2499" t="s">
        <v>8324</v>
      </c>
      <c r="R2499" t="s">
        <v>8328</v>
      </c>
      <c r="S2499" s="9">
        <f t="shared" ref="S2499:S2562" si="197">((J2499/60)/60)/24+DATE(1970,1,1)+(-6/24)</f>
        <v>40730.628912037035</v>
      </c>
      <c r="T2499" s="9">
        <f t="shared" ref="T2499:T2562" si="198">((I2499/60)/60)/24+DATE(1970,1,1)+(-6/24)</f>
        <v>40760.628912037035</v>
      </c>
      <c r="U2499">
        <f t="shared" ref="U2499:U2562" si="199">YEAR(S2499)</f>
        <v>2011</v>
      </c>
    </row>
    <row r="2500" spans="1:21"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195"/>
        <v>1.056</v>
      </c>
      <c r="P2500">
        <f t="shared" si="196"/>
        <v>52.8</v>
      </c>
      <c r="Q2500" t="s">
        <v>8324</v>
      </c>
      <c r="R2500" t="s">
        <v>8328</v>
      </c>
      <c r="S2500" s="9">
        <f t="shared" si="197"/>
        <v>42017.717442129629</v>
      </c>
      <c r="T2500" s="9">
        <f t="shared" si="198"/>
        <v>42031.717442129629</v>
      </c>
      <c r="U2500">
        <f t="shared" si="199"/>
        <v>2015</v>
      </c>
    </row>
    <row r="2501" spans="1:21"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195"/>
        <v>2.0262500000000001</v>
      </c>
      <c r="P2501">
        <f t="shared" si="196"/>
        <v>47.676470588235297</v>
      </c>
      <c r="Q2501" t="s">
        <v>8324</v>
      </c>
      <c r="R2501" t="s">
        <v>8328</v>
      </c>
      <c r="S2501" s="9">
        <f t="shared" si="197"/>
        <v>41226.398576388885</v>
      </c>
      <c r="T2501" s="9">
        <f t="shared" si="198"/>
        <v>41274.5</v>
      </c>
      <c r="U2501">
        <f t="shared" si="199"/>
        <v>2012</v>
      </c>
    </row>
    <row r="2502" spans="1:21"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195"/>
        <v>1.1333333333333333</v>
      </c>
      <c r="P2502">
        <f t="shared" si="196"/>
        <v>23.448275862068964</v>
      </c>
      <c r="Q2502" t="s">
        <v>8324</v>
      </c>
      <c r="R2502" t="s">
        <v>8328</v>
      </c>
      <c r="S2502" s="9">
        <f t="shared" si="197"/>
        <v>41053.522858796299</v>
      </c>
      <c r="T2502" s="9">
        <f t="shared" si="198"/>
        <v>41083.522858796299</v>
      </c>
      <c r="U2502">
        <f t="shared" si="199"/>
        <v>2012</v>
      </c>
    </row>
    <row r="2503" spans="1:21"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195"/>
        <v>2.5545454545454545E-2</v>
      </c>
      <c r="P2503">
        <f t="shared" si="196"/>
        <v>40.142857142857146</v>
      </c>
      <c r="Q2503" t="s">
        <v>8335</v>
      </c>
      <c r="R2503" t="s">
        <v>8352</v>
      </c>
      <c r="S2503" s="9">
        <f t="shared" si="197"/>
        <v>42244.526666666665</v>
      </c>
      <c r="T2503" s="9">
        <f t="shared" si="198"/>
        <v>42274.526666666665</v>
      </c>
      <c r="U2503">
        <f t="shared" si="199"/>
        <v>2015</v>
      </c>
    </row>
    <row r="2504" spans="1:21"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195"/>
        <v>7.8181818181818181E-4</v>
      </c>
      <c r="P2504">
        <f t="shared" si="196"/>
        <v>17.2</v>
      </c>
      <c r="Q2504" t="s">
        <v>8335</v>
      </c>
      <c r="R2504" t="s">
        <v>8352</v>
      </c>
      <c r="S2504" s="9">
        <f t="shared" si="197"/>
        <v>41858.575439814813</v>
      </c>
      <c r="T2504" s="9">
        <f t="shared" si="198"/>
        <v>41903.575439814813</v>
      </c>
      <c r="U2504">
        <f t="shared" si="199"/>
        <v>2014</v>
      </c>
    </row>
    <row r="2505" spans="1:21"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195"/>
        <v>0</v>
      </c>
      <c r="P2505" t="e">
        <f t="shared" si="196"/>
        <v>#DIV/0!</v>
      </c>
      <c r="Q2505" t="s">
        <v>8335</v>
      </c>
      <c r="R2505" t="s">
        <v>8352</v>
      </c>
      <c r="S2505" s="9">
        <f t="shared" si="197"/>
        <v>42498.649398148147</v>
      </c>
      <c r="T2505" s="9">
        <f t="shared" si="198"/>
        <v>42528.629166666666</v>
      </c>
      <c r="U2505">
        <f t="shared" si="199"/>
        <v>2016</v>
      </c>
    </row>
    <row r="2506" spans="1:21"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195"/>
        <v>0</v>
      </c>
      <c r="P2506" t="e">
        <f t="shared" si="196"/>
        <v>#DIV/0!</v>
      </c>
      <c r="Q2506" t="s">
        <v>8335</v>
      </c>
      <c r="R2506" t="s">
        <v>8352</v>
      </c>
      <c r="S2506" s="9">
        <f t="shared" si="197"/>
        <v>41927.765439814815</v>
      </c>
      <c r="T2506" s="9">
        <f t="shared" si="198"/>
        <v>41957.807106481487</v>
      </c>
      <c r="U2506">
        <f t="shared" si="199"/>
        <v>2014</v>
      </c>
    </row>
    <row r="2507" spans="1:21"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195"/>
        <v>0</v>
      </c>
      <c r="P2507" t="e">
        <f t="shared" si="196"/>
        <v>#DIV/0!</v>
      </c>
      <c r="Q2507" t="s">
        <v>8335</v>
      </c>
      <c r="R2507" t="s">
        <v>8352</v>
      </c>
      <c r="S2507" s="9">
        <f t="shared" si="197"/>
        <v>42046.80574074074</v>
      </c>
      <c r="T2507" s="9">
        <f t="shared" si="198"/>
        <v>42076.764074074075</v>
      </c>
      <c r="U2507">
        <f t="shared" si="199"/>
        <v>2015</v>
      </c>
    </row>
    <row r="2508" spans="1:21"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195"/>
        <v>6.0000000000000001E-3</v>
      </c>
      <c r="P2508">
        <f t="shared" si="196"/>
        <v>15</v>
      </c>
      <c r="Q2508" t="s">
        <v>8335</v>
      </c>
      <c r="R2508" t="s">
        <v>8352</v>
      </c>
      <c r="S2508" s="9">
        <f t="shared" si="197"/>
        <v>42258.047094907408</v>
      </c>
      <c r="T2508" s="9">
        <f t="shared" si="198"/>
        <v>42280.625</v>
      </c>
      <c r="U2508">
        <f t="shared" si="199"/>
        <v>2015</v>
      </c>
    </row>
    <row r="2509" spans="1:21"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195"/>
        <v>0</v>
      </c>
      <c r="P2509" t="e">
        <f t="shared" si="196"/>
        <v>#DIV/0!</v>
      </c>
      <c r="Q2509" t="s">
        <v>8335</v>
      </c>
      <c r="R2509" t="s">
        <v>8352</v>
      </c>
      <c r="S2509" s="9">
        <f t="shared" si="197"/>
        <v>42104.822962962964</v>
      </c>
      <c r="T2509" s="9">
        <f t="shared" si="198"/>
        <v>42134.822962962964</v>
      </c>
      <c r="U2509">
        <f t="shared" si="199"/>
        <v>2015</v>
      </c>
    </row>
    <row r="2510" spans="1:21"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195"/>
        <v>0</v>
      </c>
      <c r="P2510" t="e">
        <f t="shared" si="196"/>
        <v>#DIV/0!</v>
      </c>
      <c r="Q2510" t="s">
        <v>8335</v>
      </c>
      <c r="R2510" t="s">
        <v>8352</v>
      </c>
      <c r="S2510" s="9">
        <f t="shared" si="197"/>
        <v>41835.701782407406</v>
      </c>
      <c r="T2510" s="9">
        <f t="shared" si="198"/>
        <v>41865.701782407406</v>
      </c>
      <c r="U2510">
        <f t="shared" si="199"/>
        <v>2014</v>
      </c>
    </row>
    <row r="2511" spans="1:21"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195"/>
        <v>1.0526315789473684E-2</v>
      </c>
      <c r="P2511">
        <f t="shared" si="196"/>
        <v>35.714285714285715</v>
      </c>
      <c r="Q2511" t="s">
        <v>8335</v>
      </c>
      <c r="R2511" t="s">
        <v>8352</v>
      </c>
      <c r="S2511" s="9">
        <f t="shared" si="197"/>
        <v>42058.559594907405</v>
      </c>
      <c r="T2511" s="9">
        <f t="shared" si="198"/>
        <v>42114.517928240741</v>
      </c>
      <c r="U2511">
        <f t="shared" si="199"/>
        <v>2015</v>
      </c>
    </row>
    <row r="2512" spans="1:21"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195"/>
        <v>1.5E-3</v>
      </c>
      <c r="P2512">
        <f t="shared" si="196"/>
        <v>37.5</v>
      </c>
      <c r="Q2512" t="s">
        <v>8335</v>
      </c>
      <c r="R2512" t="s">
        <v>8352</v>
      </c>
      <c r="S2512" s="9">
        <f t="shared" si="197"/>
        <v>42078.747361111105</v>
      </c>
      <c r="T2512" s="9">
        <f t="shared" si="198"/>
        <v>42138.747361111105</v>
      </c>
      <c r="U2512">
        <f t="shared" si="199"/>
        <v>2015</v>
      </c>
    </row>
    <row r="2513" spans="1:21"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195"/>
        <v>0</v>
      </c>
      <c r="P2513" t="e">
        <f t="shared" si="196"/>
        <v>#DIV/0!</v>
      </c>
      <c r="Q2513" t="s">
        <v>8335</v>
      </c>
      <c r="R2513" t="s">
        <v>8352</v>
      </c>
      <c r="S2513" s="9">
        <f t="shared" si="197"/>
        <v>42371.196909722217</v>
      </c>
      <c r="T2513" s="9">
        <f t="shared" si="198"/>
        <v>42401.196909722217</v>
      </c>
      <c r="U2513">
        <f t="shared" si="199"/>
        <v>2016</v>
      </c>
    </row>
    <row r="2514" spans="1:21"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195"/>
        <v>0</v>
      </c>
      <c r="P2514" t="e">
        <f t="shared" si="196"/>
        <v>#DIV/0!</v>
      </c>
      <c r="Q2514" t="s">
        <v>8335</v>
      </c>
      <c r="R2514" t="s">
        <v>8352</v>
      </c>
      <c r="S2514" s="9">
        <f t="shared" si="197"/>
        <v>41971.626863425925</v>
      </c>
      <c r="T2514" s="9">
        <f t="shared" si="198"/>
        <v>41986.626863425925</v>
      </c>
      <c r="U2514">
        <f t="shared" si="199"/>
        <v>2014</v>
      </c>
    </row>
    <row r="2515" spans="1:21"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195"/>
        <v>0</v>
      </c>
      <c r="P2515" t="e">
        <f t="shared" si="196"/>
        <v>#DIV/0!</v>
      </c>
      <c r="Q2515" t="s">
        <v>8335</v>
      </c>
      <c r="R2515" t="s">
        <v>8352</v>
      </c>
      <c r="S2515" s="9">
        <f t="shared" si="197"/>
        <v>42731.75681712963</v>
      </c>
      <c r="T2515" s="9">
        <f t="shared" si="198"/>
        <v>42791.75681712963</v>
      </c>
      <c r="U2515">
        <f t="shared" si="199"/>
        <v>2016</v>
      </c>
    </row>
    <row r="2516" spans="1:21"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195"/>
        <v>1.7500000000000002E-2</v>
      </c>
      <c r="P2516">
        <f t="shared" si="196"/>
        <v>52.5</v>
      </c>
      <c r="Q2516" t="s">
        <v>8335</v>
      </c>
      <c r="R2516" t="s">
        <v>8352</v>
      </c>
      <c r="S2516" s="9">
        <f t="shared" si="197"/>
        <v>41854.139780092592</v>
      </c>
      <c r="T2516" s="9">
        <f t="shared" si="198"/>
        <v>41871.139780092592</v>
      </c>
      <c r="U2516">
        <f t="shared" si="199"/>
        <v>2014</v>
      </c>
    </row>
    <row r="2517" spans="1:21"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195"/>
        <v>0.186</v>
      </c>
      <c r="P2517">
        <f t="shared" si="196"/>
        <v>77.5</v>
      </c>
      <c r="Q2517" t="s">
        <v>8335</v>
      </c>
      <c r="R2517" t="s">
        <v>8352</v>
      </c>
      <c r="S2517" s="9">
        <f t="shared" si="197"/>
        <v>42027.589733796296</v>
      </c>
      <c r="T2517" s="9">
        <f t="shared" si="198"/>
        <v>42057.589733796296</v>
      </c>
      <c r="U2517">
        <f t="shared" si="199"/>
        <v>2015</v>
      </c>
    </row>
    <row r="2518" spans="1:21"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195"/>
        <v>0</v>
      </c>
      <c r="P2518" t="e">
        <f t="shared" si="196"/>
        <v>#DIV/0!</v>
      </c>
      <c r="Q2518" t="s">
        <v>8335</v>
      </c>
      <c r="R2518" t="s">
        <v>8352</v>
      </c>
      <c r="S2518" s="9">
        <f t="shared" si="197"/>
        <v>41942.403379629628</v>
      </c>
      <c r="T2518" s="9">
        <f t="shared" si="198"/>
        <v>41972.4450462963</v>
      </c>
      <c r="U2518">
        <f t="shared" si="199"/>
        <v>2014</v>
      </c>
    </row>
    <row r="2519" spans="1:21"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195"/>
        <v>9.8166666666666666E-2</v>
      </c>
      <c r="P2519">
        <f t="shared" si="196"/>
        <v>53.545454545454547</v>
      </c>
      <c r="Q2519" t="s">
        <v>8335</v>
      </c>
      <c r="R2519" t="s">
        <v>8352</v>
      </c>
      <c r="S2519" s="9">
        <f t="shared" si="197"/>
        <v>42052.552430555559</v>
      </c>
      <c r="T2519" s="9">
        <f t="shared" si="198"/>
        <v>42082.510763888888</v>
      </c>
      <c r="U2519">
        <f t="shared" si="199"/>
        <v>2015</v>
      </c>
    </row>
    <row r="2520" spans="1:21"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195"/>
        <v>0</v>
      </c>
      <c r="P2520" t="e">
        <f t="shared" si="196"/>
        <v>#DIV/0!</v>
      </c>
      <c r="Q2520" t="s">
        <v>8335</v>
      </c>
      <c r="R2520" t="s">
        <v>8352</v>
      </c>
      <c r="S2520" s="9">
        <f t="shared" si="197"/>
        <v>41926.430879629632</v>
      </c>
      <c r="T2520" s="9">
        <f t="shared" si="198"/>
        <v>41956.472546296296</v>
      </c>
      <c r="U2520">
        <f t="shared" si="199"/>
        <v>2014</v>
      </c>
    </row>
    <row r="2521" spans="1:21"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195"/>
        <v>4.3333333333333331E-4</v>
      </c>
      <c r="P2521">
        <f t="shared" si="196"/>
        <v>16.25</v>
      </c>
      <c r="Q2521" t="s">
        <v>8335</v>
      </c>
      <c r="R2521" t="s">
        <v>8352</v>
      </c>
      <c r="S2521" s="9">
        <f t="shared" si="197"/>
        <v>41808.905138888891</v>
      </c>
      <c r="T2521" s="9">
        <f t="shared" si="198"/>
        <v>41838.905138888891</v>
      </c>
      <c r="U2521">
        <f t="shared" si="199"/>
        <v>2014</v>
      </c>
    </row>
    <row r="2522" spans="1:21"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195"/>
        <v>0</v>
      </c>
      <c r="P2522" t="e">
        <f t="shared" si="196"/>
        <v>#DIV/0!</v>
      </c>
      <c r="Q2522" t="s">
        <v>8335</v>
      </c>
      <c r="R2522" t="s">
        <v>8352</v>
      </c>
      <c r="S2522" s="9">
        <f t="shared" si="197"/>
        <v>42612.350520833337</v>
      </c>
      <c r="T2522" s="9">
        <f t="shared" si="198"/>
        <v>42658.556249999994</v>
      </c>
      <c r="U2522">
        <f t="shared" si="199"/>
        <v>2016</v>
      </c>
    </row>
    <row r="2523" spans="1:21"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195"/>
        <v>1.0948792000000001</v>
      </c>
      <c r="P2523">
        <f t="shared" si="196"/>
        <v>103.68174242424243</v>
      </c>
      <c r="Q2523" t="s">
        <v>8324</v>
      </c>
      <c r="R2523" t="s">
        <v>8353</v>
      </c>
      <c r="S2523" s="9">
        <f t="shared" si="197"/>
        <v>42269.717835648145</v>
      </c>
      <c r="T2523" s="9">
        <f t="shared" si="198"/>
        <v>42290.717835648145</v>
      </c>
      <c r="U2523">
        <f t="shared" si="199"/>
        <v>2015</v>
      </c>
    </row>
    <row r="2524" spans="1:21"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195"/>
        <v>1</v>
      </c>
      <c r="P2524">
        <f t="shared" si="196"/>
        <v>185.18518518518519</v>
      </c>
      <c r="Q2524" t="s">
        <v>8324</v>
      </c>
      <c r="R2524" t="s">
        <v>8353</v>
      </c>
      <c r="S2524" s="9">
        <f t="shared" si="197"/>
        <v>42460.323611111111</v>
      </c>
      <c r="T2524" s="9">
        <f t="shared" si="198"/>
        <v>42482.369444444441</v>
      </c>
      <c r="U2524">
        <f t="shared" si="199"/>
        <v>2016</v>
      </c>
    </row>
    <row r="2525" spans="1:21"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195"/>
        <v>1.5644444444444445</v>
      </c>
      <c r="P2525">
        <f t="shared" si="196"/>
        <v>54.153846153846153</v>
      </c>
      <c r="Q2525" t="s">
        <v>8324</v>
      </c>
      <c r="R2525" t="s">
        <v>8353</v>
      </c>
      <c r="S2525" s="9">
        <f t="shared" si="197"/>
        <v>41930.725601851853</v>
      </c>
      <c r="T2525" s="9">
        <f t="shared" si="198"/>
        <v>41960.767268518524</v>
      </c>
      <c r="U2525">
        <f t="shared" si="199"/>
        <v>2014</v>
      </c>
    </row>
    <row r="2526" spans="1:21"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195"/>
        <v>1.016</v>
      </c>
      <c r="P2526">
        <f t="shared" si="196"/>
        <v>177.2093023255814</v>
      </c>
      <c r="Q2526" t="s">
        <v>8324</v>
      </c>
      <c r="R2526" t="s">
        <v>8353</v>
      </c>
      <c r="S2526" s="9">
        <f t="shared" si="197"/>
        <v>41961.557372685187</v>
      </c>
      <c r="T2526" s="9">
        <f t="shared" si="198"/>
        <v>41993.9375</v>
      </c>
      <c r="U2526">
        <f t="shared" si="199"/>
        <v>2014</v>
      </c>
    </row>
    <row r="2527" spans="1:21"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195"/>
        <v>1.00325</v>
      </c>
      <c r="P2527">
        <f t="shared" si="196"/>
        <v>100.325</v>
      </c>
      <c r="Q2527" t="s">
        <v>8324</v>
      </c>
      <c r="R2527" t="s">
        <v>8353</v>
      </c>
      <c r="S2527" s="9">
        <f t="shared" si="197"/>
        <v>41058.594571759262</v>
      </c>
      <c r="T2527" s="9">
        <f t="shared" si="198"/>
        <v>41088.594571759262</v>
      </c>
      <c r="U2527">
        <f t="shared" si="199"/>
        <v>2012</v>
      </c>
    </row>
    <row r="2528" spans="1:21"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195"/>
        <v>1.1294999999999999</v>
      </c>
      <c r="P2528">
        <f t="shared" si="196"/>
        <v>136.90909090909091</v>
      </c>
      <c r="Q2528" t="s">
        <v>8324</v>
      </c>
      <c r="R2528" t="s">
        <v>8353</v>
      </c>
      <c r="S2528" s="9">
        <f t="shared" si="197"/>
        <v>41952.841134259259</v>
      </c>
      <c r="T2528" s="9">
        <f t="shared" si="198"/>
        <v>41980.957638888889</v>
      </c>
      <c r="U2528">
        <f t="shared" si="199"/>
        <v>2014</v>
      </c>
    </row>
    <row r="2529" spans="1:21"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195"/>
        <v>1.02125</v>
      </c>
      <c r="P2529">
        <f t="shared" si="196"/>
        <v>57.535211267605632</v>
      </c>
      <c r="Q2529" t="s">
        <v>8324</v>
      </c>
      <c r="R2529" t="s">
        <v>8353</v>
      </c>
      <c r="S2529" s="9">
        <f t="shared" si="197"/>
        <v>41546.50105324074</v>
      </c>
      <c r="T2529" s="9">
        <f t="shared" si="198"/>
        <v>41564.915972222225</v>
      </c>
      <c r="U2529">
        <f t="shared" si="199"/>
        <v>2013</v>
      </c>
    </row>
    <row r="2530" spans="1:21"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195"/>
        <v>1.0724974999999999</v>
      </c>
      <c r="P2530">
        <f t="shared" si="196"/>
        <v>52.962839506172834</v>
      </c>
      <c r="Q2530" t="s">
        <v>8324</v>
      </c>
      <c r="R2530" t="s">
        <v>8353</v>
      </c>
      <c r="S2530" s="9">
        <f t="shared" si="197"/>
        <v>42217.584525462968</v>
      </c>
      <c r="T2530" s="9">
        <f t="shared" si="198"/>
        <v>42236.208333333328</v>
      </c>
      <c r="U2530">
        <f t="shared" si="199"/>
        <v>2015</v>
      </c>
    </row>
    <row r="2531" spans="1:21"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195"/>
        <v>1.0428333333333333</v>
      </c>
      <c r="P2531">
        <f t="shared" si="196"/>
        <v>82.328947368421055</v>
      </c>
      <c r="Q2531" t="s">
        <v>8324</v>
      </c>
      <c r="R2531" t="s">
        <v>8353</v>
      </c>
      <c r="S2531" s="9">
        <f t="shared" si="197"/>
        <v>40947.830729166664</v>
      </c>
      <c r="T2531" s="9">
        <f t="shared" si="198"/>
        <v>40992.7890625</v>
      </c>
      <c r="U2531">
        <f t="shared" si="199"/>
        <v>2012</v>
      </c>
    </row>
    <row r="2532" spans="1:21"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195"/>
        <v>1</v>
      </c>
      <c r="P2532">
        <f t="shared" si="196"/>
        <v>135.41666666666666</v>
      </c>
      <c r="Q2532" t="s">
        <v>8324</v>
      </c>
      <c r="R2532" t="s">
        <v>8353</v>
      </c>
      <c r="S2532" s="9">
        <f t="shared" si="197"/>
        <v>42081.614641203705</v>
      </c>
      <c r="T2532" s="9">
        <f t="shared" si="198"/>
        <v>42113.951388888891</v>
      </c>
      <c r="U2532">
        <f t="shared" si="199"/>
        <v>2015</v>
      </c>
    </row>
    <row r="2533" spans="1:21"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195"/>
        <v>1.004</v>
      </c>
      <c r="P2533">
        <f t="shared" si="196"/>
        <v>74.06557377049181</v>
      </c>
      <c r="Q2533" t="s">
        <v>8324</v>
      </c>
      <c r="R2533" t="s">
        <v>8353</v>
      </c>
      <c r="S2533" s="9">
        <f t="shared" si="197"/>
        <v>42208.430023148147</v>
      </c>
      <c r="T2533" s="9">
        <f t="shared" si="198"/>
        <v>42230.915972222225</v>
      </c>
      <c r="U2533">
        <f t="shared" si="199"/>
        <v>2015</v>
      </c>
    </row>
    <row r="2534" spans="1:21"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195"/>
        <v>1.26125</v>
      </c>
      <c r="P2534">
        <f t="shared" si="196"/>
        <v>84.083333333333329</v>
      </c>
      <c r="Q2534" t="s">
        <v>8324</v>
      </c>
      <c r="R2534" t="s">
        <v>8353</v>
      </c>
      <c r="S2534" s="9">
        <f t="shared" si="197"/>
        <v>41107.599143518521</v>
      </c>
      <c r="T2534" s="9">
        <f t="shared" si="198"/>
        <v>41137.599143518521</v>
      </c>
      <c r="U2534">
        <f t="shared" si="199"/>
        <v>2012</v>
      </c>
    </row>
    <row r="2535" spans="1:21"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195"/>
        <v>1.1066666666666667</v>
      </c>
      <c r="P2535">
        <f t="shared" si="196"/>
        <v>61.029411764705884</v>
      </c>
      <c r="Q2535" t="s">
        <v>8324</v>
      </c>
      <c r="R2535" t="s">
        <v>8353</v>
      </c>
      <c r="S2535" s="9">
        <f t="shared" si="197"/>
        <v>41304.501284722224</v>
      </c>
      <c r="T2535" s="9">
        <f t="shared" si="198"/>
        <v>41334.500787037039</v>
      </c>
      <c r="U2535">
        <f t="shared" si="199"/>
        <v>2013</v>
      </c>
    </row>
    <row r="2536" spans="1:21"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195"/>
        <v>1.05</v>
      </c>
      <c r="P2536">
        <f t="shared" si="196"/>
        <v>150</v>
      </c>
      <c r="Q2536" t="s">
        <v>8324</v>
      </c>
      <c r="R2536" t="s">
        <v>8353</v>
      </c>
      <c r="S2536" s="9">
        <f t="shared" si="197"/>
        <v>40127.450370370374</v>
      </c>
      <c r="T2536" s="9">
        <f t="shared" si="198"/>
        <v>40179</v>
      </c>
      <c r="U2536">
        <f t="shared" si="199"/>
        <v>2009</v>
      </c>
    </row>
    <row r="2537" spans="1:2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195"/>
        <v>1.03775</v>
      </c>
      <c r="P2537">
        <f t="shared" si="196"/>
        <v>266.08974358974359</v>
      </c>
      <c r="Q2537" t="s">
        <v>8324</v>
      </c>
      <c r="R2537" t="s">
        <v>8353</v>
      </c>
      <c r="S2537" s="9">
        <f t="shared" si="197"/>
        <v>41943.541030092594</v>
      </c>
      <c r="T2537" s="9">
        <f t="shared" si="198"/>
        <v>41974.582696759258</v>
      </c>
      <c r="U2537">
        <f t="shared" si="199"/>
        <v>2014</v>
      </c>
    </row>
    <row r="2538" spans="1:21"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195"/>
        <v>1.1599999999999999</v>
      </c>
      <c r="P2538">
        <f t="shared" si="196"/>
        <v>7.25</v>
      </c>
      <c r="Q2538" t="s">
        <v>8324</v>
      </c>
      <c r="R2538" t="s">
        <v>8353</v>
      </c>
      <c r="S2538" s="9">
        <f t="shared" si="197"/>
        <v>41463.856087962966</v>
      </c>
      <c r="T2538" s="9">
        <f t="shared" si="198"/>
        <v>41484.856087962966</v>
      </c>
      <c r="U2538">
        <f t="shared" si="199"/>
        <v>2013</v>
      </c>
    </row>
    <row r="2539" spans="1:21"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195"/>
        <v>1.1000000000000001</v>
      </c>
      <c r="P2539">
        <f t="shared" si="196"/>
        <v>100</v>
      </c>
      <c r="Q2539" t="s">
        <v>8324</v>
      </c>
      <c r="R2539" t="s">
        <v>8353</v>
      </c>
      <c r="S2539" s="9">
        <f t="shared" si="197"/>
        <v>40696.398784722223</v>
      </c>
      <c r="T2539" s="9">
        <f t="shared" si="198"/>
        <v>40756.398784722223</v>
      </c>
      <c r="U2539">
        <f t="shared" si="199"/>
        <v>2011</v>
      </c>
    </row>
    <row r="2540" spans="1:21"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195"/>
        <v>1.130176111111111</v>
      </c>
      <c r="P2540">
        <f t="shared" si="196"/>
        <v>109.96308108108107</v>
      </c>
      <c r="Q2540" t="s">
        <v>8324</v>
      </c>
      <c r="R2540" t="s">
        <v>8353</v>
      </c>
      <c r="S2540" s="9">
        <f t="shared" si="197"/>
        <v>41298.259965277779</v>
      </c>
      <c r="T2540" s="9">
        <f t="shared" si="198"/>
        <v>41328.957638888889</v>
      </c>
      <c r="U2540">
        <f t="shared" si="199"/>
        <v>2013</v>
      </c>
    </row>
    <row r="2541" spans="1:21"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195"/>
        <v>1.0024999999999999</v>
      </c>
      <c r="P2541">
        <f t="shared" si="196"/>
        <v>169.91525423728814</v>
      </c>
      <c r="Q2541" t="s">
        <v>8324</v>
      </c>
      <c r="R2541" t="s">
        <v>8353</v>
      </c>
      <c r="S2541" s="9">
        <f t="shared" si="197"/>
        <v>41977.652222222227</v>
      </c>
      <c r="T2541" s="9">
        <f t="shared" si="198"/>
        <v>42037.652222222227</v>
      </c>
      <c r="U2541">
        <f t="shared" si="199"/>
        <v>2014</v>
      </c>
    </row>
    <row r="2542" spans="1:21"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195"/>
        <v>1.034</v>
      </c>
      <c r="P2542">
        <f t="shared" si="196"/>
        <v>95.740740740740748</v>
      </c>
      <c r="Q2542" t="s">
        <v>8324</v>
      </c>
      <c r="R2542" t="s">
        <v>8353</v>
      </c>
      <c r="S2542" s="9">
        <f t="shared" si="197"/>
        <v>40785.425011574072</v>
      </c>
      <c r="T2542" s="9">
        <f t="shared" si="198"/>
        <v>40845.425011574072</v>
      </c>
      <c r="U2542">
        <f t="shared" si="199"/>
        <v>2011</v>
      </c>
    </row>
    <row r="2543" spans="1:21"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195"/>
        <v>1.0702857142857143</v>
      </c>
      <c r="P2543">
        <f t="shared" si="196"/>
        <v>59.460317460317462</v>
      </c>
      <c r="Q2543" t="s">
        <v>8324</v>
      </c>
      <c r="R2543" t="s">
        <v>8353</v>
      </c>
      <c r="S2543" s="9">
        <f t="shared" si="197"/>
        <v>41483.199282407404</v>
      </c>
      <c r="T2543" s="9">
        <f t="shared" si="198"/>
        <v>41543.199282407404</v>
      </c>
      <c r="U2543">
        <f t="shared" si="199"/>
        <v>2013</v>
      </c>
    </row>
    <row r="2544" spans="1:21"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195"/>
        <v>1.0357142857142858</v>
      </c>
      <c r="P2544">
        <f t="shared" si="196"/>
        <v>55.769230769230766</v>
      </c>
      <c r="Q2544" t="s">
        <v>8324</v>
      </c>
      <c r="R2544" t="s">
        <v>8353</v>
      </c>
      <c r="S2544" s="9">
        <f t="shared" si="197"/>
        <v>41509.176585648151</v>
      </c>
      <c r="T2544" s="9">
        <f t="shared" si="198"/>
        <v>41547.915972222225</v>
      </c>
      <c r="U2544">
        <f t="shared" si="199"/>
        <v>2013</v>
      </c>
    </row>
    <row r="2545" spans="1:21"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195"/>
        <v>1.5640000000000001</v>
      </c>
      <c r="P2545">
        <f t="shared" si="196"/>
        <v>30.076923076923077</v>
      </c>
      <c r="Q2545" t="s">
        <v>8324</v>
      </c>
      <c r="R2545" t="s">
        <v>8353</v>
      </c>
      <c r="S2545" s="9">
        <f t="shared" si="197"/>
        <v>40513.857615740737</v>
      </c>
      <c r="T2545" s="9">
        <f t="shared" si="198"/>
        <v>40544.875</v>
      </c>
      <c r="U2545">
        <f t="shared" si="199"/>
        <v>2010</v>
      </c>
    </row>
    <row r="2546" spans="1:21"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195"/>
        <v>1.0082</v>
      </c>
      <c r="P2546">
        <f t="shared" si="196"/>
        <v>88.438596491228068</v>
      </c>
      <c r="Q2546" t="s">
        <v>8324</v>
      </c>
      <c r="R2546" t="s">
        <v>8353</v>
      </c>
      <c r="S2546" s="9">
        <f t="shared" si="197"/>
        <v>41068.270474537036</v>
      </c>
      <c r="T2546" s="9">
        <f t="shared" si="198"/>
        <v>41098.270474537036</v>
      </c>
      <c r="U2546">
        <f t="shared" si="199"/>
        <v>2012</v>
      </c>
    </row>
    <row r="2547" spans="1:21"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195"/>
        <v>1.9530000000000001</v>
      </c>
      <c r="P2547">
        <f t="shared" si="196"/>
        <v>64.032786885245898</v>
      </c>
      <c r="Q2547" t="s">
        <v>8324</v>
      </c>
      <c r="R2547" t="s">
        <v>8353</v>
      </c>
      <c r="S2547" s="9">
        <f t="shared" si="197"/>
        <v>42026.88817129629</v>
      </c>
      <c r="T2547" s="9">
        <f t="shared" si="198"/>
        <v>42061.770833333328</v>
      </c>
      <c r="U2547">
        <f t="shared" si="199"/>
        <v>2015</v>
      </c>
    </row>
    <row r="2548" spans="1:21"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195"/>
        <v>1.1171428571428572</v>
      </c>
      <c r="P2548">
        <f t="shared" si="196"/>
        <v>60.153846153846153</v>
      </c>
      <c r="Q2548" t="s">
        <v>8324</v>
      </c>
      <c r="R2548" t="s">
        <v>8353</v>
      </c>
      <c r="S2548" s="9">
        <f t="shared" si="197"/>
        <v>41524.608553240738</v>
      </c>
      <c r="T2548" s="9">
        <f t="shared" si="198"/>
        <v>41551.958333333336</v>
      </c>
      <c r="U2548">
        <f t="shared" si="199"/>
        <v>2013</v>
      </c>
    </row>
    <row r="2549" spans="1:21"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195"/>
        <v>1.1985454545454546</v>
      </c>
      <c r="P2549">
        <f t="shared" si="196"/>
        <v>49.194029850746269</v>
      </c>
      <c r="Q2549" t="s">
        <v>8324</v>
      </c>
      <c r="R2549" t="s">
        <v>8353</v>
      </c>
      <c r="S2549" s="9">
        <f t="shared" si="197"/>
        <v>40973.523182870369</v>
      </c>
      <c r="T2549" s="9">
        <f t="shared" si="198"/>
        <v>41003.481516203705</v>
      </c>
      <c r="U2549">
        <f t="shared" si="199"/>
        <v>2012</v>
      </c>
    </row>
    <row r="2550" spans="1:21"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195"/>
        <v>1.0185</v>
      </c>
      <c r="P2550">
        <f t="shared" si="196"/>
        <v>165.16216216216216</v>
      </c>
      <c r="Q2550" t="s">
        <v>8324</v>
      </c>
      <c r="R2550" t="s">
        <v>8353</v>
      </c>
      <c r="S2550" s="9">
        <f t="shared" si="197"/>
        <v>42618.375428240746</v>
      </c>
      <c r="T2550" s="9">
        <f t="shared" si="198"/>
        <v>42642.935416666667</v>
      </c>
      <c r="U2550">
        <f t="shared" si="199"/>
        <v>2016</v>
      </c>
    </row>
    <row r="2551" spans="1:21"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195"/>
        <v>1.0280254777070064</v>
      </c>
      <c r="P2551">
        <f t="shared" si="196"/>
        <v>43.621621621621621</v>
      </c>
      <c r="Q2551" t="s">
        <v>8324</v>
      </c>
      <c r="R2551" t="s">
        <v>8353</v>
      </c>
      <c r="S2551" s="9">
        <f t="shared" si="197"/>
        <v>41390.507754629631</v>
      </c>
      <c r="T2551" s="9">
        <f t="shared" si="198"/>
        <v>41425.458333333336</v>
      </c>
      <c r="U2551">
        <f t="shared" si="199"/>
        <v>2013</v>
      </c>
    </row>
    <row r="2552" spans="1:21"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195"/>
        <v>1.0084615384615385</v>
      </c>
      <c r="P2552">
        <f t="shared" si="196"/>
        <v>43.7</v>
      </c>
      <c r="Q2552" t="s">
        <v>8324</v>
      </c>
      <c r="R2552" t="s">
        <v>8353</v>
      </c>
      <c r="S2552" s="9">
        <f t="shared" si="197"/>
        <v>42228.384328703702</v>
      </c>
      <c r="T2552" s="9">
        <f t="shared" si="198"/>
        <v>42284.915972222225</v>
      </c>
      <c r="U2552">
        <f t="shared" si="199"/>
        <v>2015</v>
      </c>
    </row>
    <row r="2553" spans="1:21"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195"/>
        <v>1.0273469387755103</v>
      </c>
      <c r="P2553">
        <f t="shared" si="196"/>
        <v>67.419642857142861</v>
      </c>
      <c r="Q2553" t="s">
        <v>8324</v>
      </c>
      <c r="R2553" t="s">
        <v>8353</v>
      </c>
      <c r="S2553" s="9">
        <f t="shared" si="197"/>
        <v>40961.002141203702</v>
      </c>
      <c r="T2553" s="9">
        <f t="shared" si="198"/>
        <v>40989.616666666669</v>
      </c>
      <c r="U2553">
        <f t="shared" si="199"/>
        <v>2012</v>
      </c>
    </row>
    <row r="2554" spans="1:21"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195"/>
        <v>1.0649999999999999</v>
      </c>
      <c r="P2554">
        <f t="shared" si="196"/>
        <v>177.5</v>
      </c>
      <c r="Q2554" t="s">
        <v>8324</v>
      </c>
      <c r="R2554" t="s">
        <v>8353</v>
      </c>
      <c r="S2554" s="9">
        <f t="shared" si="197"/>
        <v>42769.559965277775</v>
      </c>
      <c r="T2554" s="9">
        <f t="shared" si="198"/>
        <v>42799.559965277775</v>
      </c>
      <c r="U2554">
        <f t="shared" si="199"/>
        <v>2017</v>
      </c>
    </row>
    <row r="2555" spans="1:21"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195"/>
        <v>1.5553333333333332</v>
      </c>
      <c r="P2555">
        <f t="shared" si="196"/>
        <v>38.883333333333333</v>
      </c>
      <c r="Q2555" t="s">
        <v>8324</v>
      </c>
      <c r="R2555" t="s">
        <v>8353</v>
      </c>
      <c r="S2555" s="9">
        <f t="shared" si="197"/>
        <v>41112.949155092596</v>
      </c>
      <c r="T2555" s="9">
        <f t="shared" si="198"/>
        <v>41172.949155092596</v>
      </c>
      <c r="U2555">
        <f t="shared" si="199"/>
        <v>2012</v>
      </c>
    </row>
    <row r="2556" spans="1:21"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195"/>
        <v>1.228</v>
      </c>
      <c r="P2556">
        <f t="shared" si="196"/>
        <v>54.985074626865675</v>
      </c>
      <c r="Q2556" t="s">
        <v>8324</v>
      </c>
      <c r="R2556" t="s">
        <v>8353</v>
      </c>
      <c r="S2556" s="9">
        <f t="shared" si="197"/>
        <v>42124.828275462962</v>
      </c>
      <c r="T2556" s="9">
        <f t="shared" si="198"/>
        <v>42155.915972222225</v>
      </c>
      <c r="U2556">
        <f t="shared" si="199"/>
        <v>2015</v>
      </c>
    </row>
    <row r="2557" spans="1:21"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195"/>
        <v>1.0734999999999999</v>
      </c>
      <c r="P2557">
        <f t="shared" si="196"/>
        <v>61.342857142857142</v>
      </c>
      <c r="Q2557" t="s">
        <v>8324</v>
      </c>
      <c r="R2557" t="s">
        <v>8353</v>
      </c>
      <c r="S2557" s="9">
        <f t="shared" si="197"/>
        <v>41026.405011574076</v>
      </c>
      <c r="T2557" s="9">
        <f t="shared" si="198"/>
        <v>41057.405011574076</v>
      </c>
      <c r="U2557">
        <f t="shared" si="199"/>
        <v>2012</v>
      </c>
    </row>
    <row r="2558" spans="1:21"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195"/>
        <v>1.0550335570469798</v>
      </c>
      <c r="P2558">
        <f t="shared" si="196"/>
        <v>23.117647058823529</v>
      </c>
      <c r="Q2558" t="s">
        <v>8324</v>
      </c>
      <c r="R2558" t="s">
        <v>8353</v>
      </c>
      <c r="S2558" s="9">
        <f t="shared" si="197"/>
        <v>41222.741400462961</v>
      </c>
      <c r="T2558" s="9">
        <f t="shared" si="198"/>
        <v>41267.741400462961</v>
      </c>
      <c r="U2558">
        <f t="shared" si="199"/>
        <v>2012</v>
      </c>
    </row>
    <row r="2559" spans="1:21"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195"/>
        <v>1.1844444444444444</v>
      </c>
      <c r="P2559">
        <f t="shared" si="196"/>
        <v>29.611111111111111</v>
      </c>
      <c r="Q2559" t="s">
        <v>8324</v>
      </c>
      <c r="R2559" t="s">
        <v>8353</v>
      </c>
      <c r="S2559" s="9">
        <f t="shared" si="197"/>
        <v>41744.495208333334</v>
      </c>
      <c r="T2559" s="9">
        <f t="shared" si="198"/>
        <v>41774.495208333334</v>
      </c>
      <c r="U2559">
        <f t="shared" si="199"/>
        <v>2014</v>
      </c>
    </row>
    <row r="2560" spans="1:21"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195"/>
        <v>1.0888</v>
      </c>
      <c r="P2560">
        <f t="shared" si="196"/>
        <v>75.611111111111114</v>
      </c>
      <c r="Q2560" t="s">
        <v>8324</v>
      </c>
      <c r="R2560" t="s">
        <v>8353</v>
      </c>
      <c r="S2560" s="9">
        <f t="shared" si="197"/>
        <v>42093.610023148154</v>
      </c>
      <c r="T2560" s="9">
        <f t="shared" si="198"/>
        <v>42125.332638888889</v>
      </c>
      <c r="U2560">
        <f t="shared" si="199"/>
        <v>2015</v>
      </c>
    </row>
    <row r="2561" spans="1:21"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195"/>
        <v>1.1125</v>
      </c>
      <c r="P2561">
        <f t="shared" si="196"/>
        <v>35.6</v>
      </c>
      <c r="Q2561" t="s">
        <v>8324</v>
      </c>
      <c r="R2561" t="s">
        <v>8353</v>
      </c>
      <c r="S2561" s="9">
        <f t="shared" si="197"/>
        <v>40829.623657407406</v>
      </c>
      <c r="T2561" s="9">
        <f t="shared" si="198"/>
        <v>40862.567361111112</v>
      </c>
      <c r="U2561">
        <f t="shared" si="199"/>
        <v>2011</v>
      </c>
    </row>
    <row r="2562" spans="1:21"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si="195"/>
        <v>1.0009999999999999</v>
      </c>
      <c r="P2562">
        <f t="shared" si="196"/>
        <v>143</v>
      </c>
      <c r="Q2562" t="s">
        <v>8324</v>
      </c>
      <c r="R2562" t="s">
        <v>8353</v>
      </c>
      <c r="S2562" s="9">
        <f t="shared" si="197"/>
        <v>42039.701087962967</v>
      </c>
      <c r="T2562" s="9">
        <f t="shared" si="198"/>
        <v>42069.701087962967</v>
      </c>
      <c r="U2562">
        <f t="shared" si="199"/>
        <v>2015</v>
      </c>
    </row>
    <row r="2563" spans="1:21"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ref="O2563:O2626" si="200">E2563/D2563</f>
        <v>0</v>
      </c>
      <c r="P2563" t="e">
        <f t="shared" ref="P2563:P2626" si="201">E2563/L2563</f>
        <v>#DIV/0!</v>
      </c>
      <c r="Q2563" t="s">
        <v>8335</v>
      </c>
      <c r="R2563" t="s">
        <v>8336</v>
      </c>
      <c r="S2563" s="9">
        <f t="shared" ref="S2563:S2626" si="202">((J2563/60)/60)/24+DATE(1970,1,1)+(-6/24)</f>
        <v>42260.278807870374</v>
      </c>
      <c r="T2563" s="9">
        <f t="shared" ref="T2563:T2626" si="203">((I2563/60)/60)/24+DATE(1970,1,1)+(-6/24)</f>
        <v>42290.278807870374</v>
      </c>
      <c r="U2563">
        <f t="shared" ref="U2563:U2626" si="204">YEAR(S2563)</f>
        <v>2015</v>
      </c>
    </row>
    <row r="2564" spans="1:21"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00"/>
        <v>7.4999999999999997E-3</v>
      </c>
      <c r="P2564">
        <f t="shared" si="201"/>
        <v>25</v>
      </c>
      <c r="Q2564" t="s">
        <v>8335</v>
      </c>
      <c r="R2564" t="s">
        <v>8336</v>
      </c>
      <c r="S2564" s="9">
        <f t="shared" si="202"/>
        <v>42594.274756944447</v>
      </c>
      <c r="T2564" s="9">
        <f t="shared" si="203"/>
        <v>42654.274756944447</v>
      </c>
      <c r="U2564">
        <f t="shared" si="204"/>
        <v>2016</v>
      </c>
    </row>
    <row r="2565" spans="1:21"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00"/>
        <v>0</v>
      </c>
      <c r="P2565" t="e">
        <f t="shared" si="201"/>
        <v>#DIV/0!</v>
      </c>
      <c r="Q2565" t="s">
        <v>8335</v>
      </c>
      <c r="R2565" t="s">
        <v>8336</v>
      </c>
      <c r="S2565" s="9">
        <f t="shared" si="202"/>
        <v>42154.889479166668</v>
      </c>
      <c r="T2565" s="9">
        <f t="shared" si="203"/>
        <v>42214.889479166668</v>
      </c>
      <c r="U2565">
        <f t="shared" si="204"/>
        <v>2015</v>
      </c>
    </row>
    <row r="2566" spans="1:21"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00"/>
        <v>0</v>
      </c>
      <c r="P2566" t="e">
        <f t="shared" si="201"/>
        <v>#DIV/0!</v>
      </c>
      <c r="Q2566" t="s">
        <v>8335</v>
      </c>
      <c r="R2566" t="s">
        <v>8336</v>
      </c>
      <c r="S2566" s="9">
        <f t="shared" si="202"/>
        <v>41821.790497685186</v>
      </c>
      <c r="T2566" s="9">
        <f t="shared" si="203"/>
        <v>41851.790497685186</v>
      </c>
      <c r="U2566">
        <f t="shared" si="204"/>
        <v>2014</v>
      </c>
    </row>
    <row r="2567" spans="1:21"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00"/>
        <v>0.01</v>
      </c>
      <c r="P2567">
        <f t="shared" si="201"/>
        <v>100</v>
      </c>
      <c r="Q2567" t="s">
        <v>8335</v>
      </c>
      <c r="R2567" t="s">
        <v>8336</v>
      </c>
      <c r="S2567" s="9">
        <f t="shared" si="202"/>
        <v>42440.400335648148</v>
      </c>
      <c r="T2567" s="9">
        <f t="shared" si="203"/>
        <v>42499.618055555555</v>
      </c>
      <c r="U2567">
        <f t="shared" si="204"/>
        <v>2016</v>
      </c>
    </row>
    <row r="2568" spans="1:21"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00"/>
        <v>0</v>
      </c>
      <c r="P2568" t="e">
        <f t="shared" si="201"/>
        <v>#DIV/0!</v>
      </c>
      <c r="Q2568" t="s">
        <v>8335</v>
      </c>
      <c r="R2568" t="s">
        <v>8336</v>
      </c>
      <c r="S2568" s="9">
        <f t="shared" si="202"/>
        <v>41842.730879629627</v>
      </c>
      <c r="T2568" s="9">
        <f t="shared" si="203"/>
        <v>41872.730879629627</v>
      </c>
      <c r="U2568">
        <f t="shared" si="204"/>
        <v>2014</v>
      </c>
    </row>
    <row r="2569" spans="1:21"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00"/>
        <v>2.6666666666666666E-3</v>
      </c>
      <c r="P2569">
        <f t="shared" si="201"/>
        <v>60</v>
      </c>
      <c r="Q2569" t="s">
        <v>8335</v>
      </c>
      <c r="R2569" t="s">
        <v>8336</v>
      </c>
      <c r="S2569" s="9">
        <f t="shared" si="202"/>
        <v>42087.628912037035</v>
      </c>
      <c r="T2569" s="9">
        <f t="shared" si="203"/>
        <v>42117.628912037035</v>
      </c>
      <c r="U2569">
        <f t="shared" si="204"/>
        <v>2015</v>
      </c>
    </row>
    <row r="2570" spans="1:21"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00"/>
        <v>5.0000000000000001E-3</v>
      </c>
      <c r="P2570">
        <f t="shared" si="201"/>
        <v>50</v>
      </c>
      <c r="Q2570" t="s">
        <v>8335</v>
      </c>
      <c r="R2570" t="s">
        <v>8336</v>
      </c>
      <c r="S2570" s="9">
        <f t="shared" si="202"/>
        <v>42584.416597222225</v>
      </c>
      <c r="T2570" s="9">
        <f t="shared" si="203"/>
        <v>42614.416597222225</v>
      </c>
      <c r="U2570">
        <f t="shared" si="204"/>
        <v>2016</v>
      </c>
    </row>
    <row r="2571" spans="1:21"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00"/>
        <v>2.2307692307692306E-2</v>
      </c>
      <c r="P2571">
        <f t="shared" si="201"/>
        <v>72.5</v>
      </c>
      <c r="Q2571" t="s">
        <v>8335</v>
      </c>
      <c r="R2571" t="s">
        <v>8336</v>
      </c>
      <c r="S2571" s="9">
        <f t="shared" si="202"/>
        <v>42233.855462962965</v>
      </c>
      <c r="T2571" s="9">
        <f t="shared" si="203"/>
        <v>42263.855462962965</v>
      </c>
      <c r="U2571">
        <f t="shared" si="204"/>
        <v>2015</v>
      </c>
    </row>
    <row r="2572" spans="1:21"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00"/>
        <v>8.4285714285714294E-3</v>
      </c>
      <c r="P2572">
        <f t="shared" si="201"/>
        <v>29.5</v>
      </c>
      <c r="Q2572" t="s">
        <v>8335</v>
      </c>
      <c r="R2572" t="s">
        <v>8336</v>
      </c>
      <c r="S2572" s="9">
        <f t="shared" si="202"/>
        <v>42744.653182870374</v>
      </c>
      <c r="T2572" s="9">
        <f t="shared" si="203"/>
        <v>42774.653182870374</v>
      </c>
      <c r="U2572">
        <f t="shared" si="204"/>
        <v>2017</v>
      </c>
    </row>
    <row r="2573" spans="1:21"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00"/>
        <v>2.5000000000000001E-3</v>
      </c>
      <c r="P2573">
        <f t="shared" si="201"/>
        <v>62.5</v>
      </c>
      <c r="Q2573" t="s">
        <v>8335</v>
      </c>
      <c r="R2573" t="s">
        <v>8336</v>
      </c>
      <c r="S2573" s="9">
        <f t="shared" si="202"/>
        <v>42449.091678240744</v>
      </c>
      <c r="T2573" s="9">
        <f t="shared" si="203"/>
        <v>42509.091678240744</v>
      </c>
      <c r="U2573">
        <f t="shared" si="204"/>
        <v>2016</v>
      </c>
    </row>
    <row r="2574" spans="1:21"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00"/>
        <v>0</v>
      </c>
      <c r="P2574" t="e">
        <f t="shared" si="201"/>
        <v>#DIV/0!</v>
      </c>
      <c r="Q2574" t="s">
        <v>8335</v>
      </c>
      <c r="R2574" t="s">
        <v>8336</v>
      </c>
      <c r="S2574" s="9">
        <f t="shared" si="202"/>
        <v>42076.869409722218</v>
      </c>
      <c r="T2574" s="9">
        <f t="shared" si="203"/>
        <v>42106.869409722218</v>
      </c>
      <c r="U2574">
        <f t="shared" si="204"/>
        <v>2015</v>
      </c>
    </row>
    <row r="2575" spans="1:21"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00"/>
        <v>0</v>
      </c>
      <c r="P2575" t="e">
        <f t="shared" si="201"/>
        <v>#DIV/0!</v>
      </c>
      <c r="Q2575" t="s">
        <v>8335</v>
      </c>
      <c r="R2575" t="s">
        <v>8336</v>
      </c>
      <c r="S2575" s="9">
        <f t="shared" si="202"/>
        <v>41829.342002314814</v>
      </c>
      <c r="T2575" s="9">
        <f t="shared" si="203"/>
        <v>41874.342002314814</v>
      </c>
      <c r="U2575">
        <f t="shared" si="204"/>
        <v>2014</v>
      </c>
    </row>
    <row r="2576" spans="1:21"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00"/>
        <v>0</v>
      </c>
      <c r="P2576" t="e">
        <f t="shared" si="201"/>
        <v>#DIV/0!</v>
      </c>
      <c r="Q2576" t="s">
        <v>8335</v>
      </c>
      <c r="R2576" t="s">
        <v>8336</v>
      </c>
      <c r="S2576" s="9">
        <f t="shared" si="202"/>
        <v>42487.575752314813</v>
      </c>
      <c r="T2576" s="9">
        <f t="shared" si="203"/>
        <v>42508.575752314813</v>
      </c>
      <c r="U2576">
        <f t="shared" si="204"/>
        <v>2016</v>
      </c>
    </row>
    <row r="2577" spans="1:21"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00"/>
        <v>0</v>
      </c>
      <c r="P2577" t="e">
        <f t="shared" si="201"/>
        <v>#DIV/0!</v>
      </c>
      <c r="Q2577" t="s">
        <v>8335</v>
      </c>
      <c r="R2577" t="s">
        <v>8336</v>
      </c>
      <c r="S2577" s="9">
        <f t="shared" si="202"/>
        <v>41985.858726851846</v>
      </c>
      <c r="T2577" s="9">
        <f t="shared" si="203"/>
        <v>42015.858726851846</v>
      </c>
      <c r="U2577">
        <f t="shared" si="204"/>
        <v>2014</v>
      </c>
    </row>
    <row r="2578" spans="1:21"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00"/>
        <v>0</v>
      </c>
      <c r="P2578" t="e">
        <f t="shared" si="201"/>
        <v>#DIV/0!</v>
      </c>
      <c r="Q2578" t="s">
        <v>8335</v>
      </c>
      <c r="R2578" t="s">
        <v>8336</v>
      </c>
      <c r="S2578" s="9">
        <f t="shared" si="202"/>
        <v>42059.75980324074</v>
      </c>
      <c r="T2578" s="9">
        <f t="shared" si="203"/>
        <v>42104.718136574069</v>
      </c>
      <c r="U2578">
        <f t="shared" si="204"/>
        <v>2015</v>
      </c>
    </row>
    <row r="2579" spans="1:21"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00"/>
        <v>0</v>
      </c>
      <c r="P2579" t="e">
        <f t="shared" si="201"/>
        <v>#DIV/0!</v>
      </c>
      <c r="Q2579" t="s">
        <v>8335</v>
      </c>
      <c r="R2579" t="s">
        <v>8336</v>
      </c>
      <c r="S2579" s="9">
        <f t="shared" si="202"/>
        <v>41830.570567129631</v>
      </c>
      <c r="T2579" s="9">
        <f t="shared" si="203"/>
        <v>41855.570567129631</v>
      </c>
      <c r="U2579">
        <f t="shared" si="204"/>
        <v>2014</v>
      </c>
    </row>
    <row r="2580" spans="1:21"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00"/>
        <v>0</v>
      </c>
      <c r="P2580" t="e">
        <f t="shared" si="201"/>
        <v>#DIV/0!</v>
      </c>
      <c r="Q2580" t="s">
        <v>8335</v>
      </c>
      <c r="R2580" t="s">
        <v>8336</v>
      </c>
      <c r="S2580" s="9">
        <f t="shared" si="202"/>
        <v>42237.772905092599</v>
      </c>
      <c r="T2580" s="9">
        <f t="shared" si="203"/>
        <v>42286.458333333328</v>
      </c>
      <c r="U2580">
        <f t="shared" si="204"/>
        <v>2015</v>
      </c>
    </row>
    <row r="2581" spans="1:21"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00"/>
        <v>1.3849999999999999E-3</v>
      </c>
      <c r="P2581">
        <f t="shared" si="201"/>
        <v>23.083333333333332</v>
      </c>
      <c r="Q2581" t="s">
        <v>8335</v>
      </c>
      <c r="R2581" t="s">
        <v>8336</v>
      </c>
      <c r="S2581" s="9">
        <f t="shared" si="202"/>
        <v>41837.579895833333</v>
      </c>
      <c r="T2581" s="9">
        <f t="shared" si="203"/>
        <v>41897.579895833333</v>
      </c>
      <c r="U2581">
        <f t="shared" si="204"/>
        <v>2014</v>
      </c>
    </row>
    <row r="2582" spans="1:21"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00"/>
        <v>6.0000000000000001E-3</v>
      </c>
      <c r="P2582">
        <f t="shared" si="201"/>
        <v>25.5</v>
      </c>
      <c r="Q2582" t="s">
        <v>8335</v>
      </c>
      <c r="R2582" t="s">
        <v>8336</v>
      </c>
      <c r="S2582" s="9">
        <f t="shared" si="202"/>
        <v>42110.076423611114</v>
      </c>
      <c r="T2582" s="9">
        <f t="shared" si="203"/>
        <v>42139.875</v>
      </c>
      <c r="U2582">
        <f t="shared" si="204"/>
        <v>2015</v>
      </c>
    </row>
    <row r="2583" spans="1:21"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00"/>
        <v>0.106</v>
      </c>
      <c r="P2583">
        <f t="shared" si="201"/>
        <v>48.18181818181818</v>
      </c>
      <c r="Q2583" t="s">
        <v>8335</v>
      </c>
      <c r="R2583" t="s">
        <v>8336</v>
      </c>
      <c r="S2583" s="9">
        <f t="shared" si="202"/>
        <v>42294.378449074073</v>
      </c>
      <c r="T2583" s="9">
        <f t="shared" si="203"/>
        <v>42324.420115740737</v>
      </c>
      <c r="U2583">
        <f t="shared" si="204"/>
        <v>2015</v>
      </c>
    </row>
    <row r="2584" spans="1:21"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00"/>
        <v>1.1111111111111112E-5</v>
      </c>
      <c r="P2584">
        <f t="shared" si="201"/>
        <v>1</v>
      </c>
      <c r="Q2584" t="s">
        <v>8335</v>
      </c>
      <c r="R2584" t="s">
        <v>8336</v>
      </c>
      <c r="S2584" s="9">
        <f t="shared" si="202"/>
        <v>42642.738819444443</v>
      </c>
      <c r="T2584" s="9">
        <f t="shared" si="203"/>
        <v>42672.738819444443</v>
      </c>
      <c r="U2584">
        <f t="shared" si="204"/>
        <v>2016</v>
      </c>
    </row>
    <row r="2585" spans="1:21"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00"/>
        <v>5.0000000000000001E-3</v>
      </c>
      <c r="P2585">
        <f t="shared" si="201"/>
        <v>1</v>
      </c>
      <c r="Q2585" t="s">
        <v>8335</v>
      </c>
      <c r="R2585" t="s">
        <v>8336</v>
      </c>
      <c r="S2585" s="9">
        <f t="shared" si="202"/>
        <v>42019.51944444445</v>
      </c>
      <c r="T2585" s="9">
        <f t="shared" si="203"/>
        <v>42079.477777777778</v>
      </c>
      <c r="U2585">
        <f t="shared" si="204"/>
        <v>2015</v>
      </c>
    </row>
    <row r="2586" spans="1:21"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00"/>
        <v>0</v>
      </c>
      <c r="P2586" t="e">
        <f t="shared" si="201"/>
        <v>#DIV/0!</v>
      </c>
      <c r="Q2586" t="s">
        <v>8335</v>
      </c>
      <c r="R2586" t="s">
        <v>8336</v>
      </c>
      <c r="S2586" s="9">
        <f t="shared" si="202"/>
        <v>42139.923252314817</v>
      </c>
      <c r="T2586" s="9">
        <f t="shared" si="203"/>
        <v>42169.923252314817</v>
      </c>
      <c r="U2586">
        <f t="shared" si="204"/>
        <v>2015</v>
      </c>
    </row>
    <row r="2587" spans="1:21"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00"/>
        <v>1.6666666666666668E-3</v>
      </c>
      <c r="P2587">
        <f t="shared" si="201"/>
        <v>50</v>
      </c>
      <c r="Q2587" t="s">
        <v>8335</v>
      </c>
      <c r="R2587" t="s">
        <v>8336</v>
      </c>
      <c r="S2587" s="9">
        <f t="shared" si="202"/>
        <v>41795.713333333333</v>
      </c>
      <c r="T2587" s="9">
        <f t="shared" si="203"/>
        <v>41825.713333333333</v>
      </c>
      <c r="U2587">
        <f t="shared" si="204"/>
        <v>2014</v>
      </c>
    </row>
    <row r="2588" spans="1:21"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00"/>
        <v>1.6666666666666668E-3</v>
      </c>
      <c r="P2588">
        <f t="shared" si="201"/>
        <v>5</v>
      </c>
      <c r="Q2588" t="s">
        <v>8335</v>
      </c>
      <c r="R2588" t="s">
        <v>8336</v>
      </c>
      <c r="S2588" s="9">
        <f t="shared" si="202"/>
        <v>42333.080277777779</v>
      </c>
      <c r="T2588" s="9">
        <f t="shared" si="203"/>
        <v>42363.080277777779</v>
      </c>
      <c r="U2588">
        <f t="shared" si="204"/>
        <v>2015</v>
      </c>
    </row>
    <row r="2589" spans="1:21"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00"/>
        <v>2.4340000000000001E-2</v>
      </c>
      <c r="P2589">
        <f t="shared" si="201"/>
        <v>202.83333333333334</v>
      </c>
      <c r="Q2589" t="s">
        <v>8335</v>
      </c>
      <c r="R2589" t="s">
        <v>8336</v>
      </c>
      <c r="S2589" s="9">
        <f t="shared" si="202"/>
        <v>42338.425381944442</v>
      </c>
      <c r="T2589" s="9">
        <f t="shared" si="203"/>
        <v>42368.425381944442</v>
      </c>
      <c r="U2589">
        <f t="shared" si="204"/>
        <v>2015</v>
      </c>
    </row>
    <row r="2590" spans="1:21"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00"/>
        <v>3.8833333333333331E-2</v>
      </c>
      <c r="P2590">
        <f t="shared" si="201"/>
        <v>29.125</v>
      </c>
      <c r="Q2590" t="s">
        <v>8335</v>
      </c>
      <c r="R2590" t="s">
        <v>8336</v>
      </c>
      <c r="S2590" s="9">
        <f t="shared" si="202"/>
        <v>42042.426226851851</v>
      </c>
      <c r="T2590" s="9">
        <f t="shared" si="203"/>
        <v>42094.301388888889</v>
      </c>
      <c r="U2590">
        <f t="shared" si="204"/>
        <v>2015</v>
      </c>
    </row>
    <row r="2591" spans="1:21"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00"/>
        <v>1E-4</v>
      </c>
      <c r="P2591">
        <f t="shared" si="201"/>
        <v>5</v>
      </c>
      <c r="Q2591" t="s">
        <v>8335</v>
      </c>
      <c r="R2591" t="s">
        <v>8336</v>
      </c>
      <c r="S2591" s="9">
        <f t="shared" si="202"/>
        <v>42422.286192129628</v>
      </c>
      <c r="T2591" s="9">
        <f t="shared" si="203"/>
        <v>42452.244525462964</v>
      </c>
      <c r="U2591">
        <f t="shared" si="204"/>
        <v>2016</v>
      </c>
    </row>
    <row r="2592" spans="1:21"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00"/>
        <v>0</v>
      </c>
      <c r="P2592" t="e">
        <f t="shared" si="201"/>
        <v>#DIV/0!</v>
      </c>
      <c r="Q2592" t="s">
        <v>8335</v>
      </c>
      <c r="R2592" t="s">
        <v>8336</v>
      </c>
      <c r="S2592" s="9">
        <f t="shared" si="202"/>
        <v>42388.339085648149</v>
      </c>
      <c r="T2592" s="9">
        <f t="shared" si="203"/>
        <v>42395.339085648149</v>
      </c>
      <c r="U2592">
        <f t="shared" si="204"/>
        <v>2016</v>
      </c>
    </row>
    <row r="2593" spans="1:21"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00"/>
        <v>1.7333333333333333E-2</v>
      </c>
      <c r="P2593">
        <f t="shared" si="201"/>
        <v>13</v>
      </c>
      <c r="Q2593" t="s">
        <v>8335</v>
      </c>
      <c r="R2593" t="s">
        <v>8336</v>
      </c>
      <c r="S2593" s="9">
        <f t="shared" si="202"/>
        <v>42382.656527777777</v>
      </c>
      <c r="T2593" s="9">
        <f t="shared" si="203"/>
        <v>42442.614861111113</v>
      </c>
      <c r="U2593">
        <f t="shared" si="204"/>
        <v>2016</v>
      </c>
    </row>
    <row r="2594" spans="1:21"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00"/>
        <v>1.6666666666666668E-3</v>
      </c>
      <c r="P2594">
        <f t="shared" si="201"/>
        <v>50</v>
      </c>
      <c r="Q2594" t="s">
        <v>8335</v>
      </c>
      <c r="R2594" t="s">
        <v>8336</v>
      </c>
      <c r="S2594" s="9">
        <f t="shared" si="202"/>
        <v>41887.551168981481</v>
      </c>
      <c r="T2594" s="9">
        <f t="shared" si="203"/>
        <v>41917.551168981481</v>
      </c>
      <c r="U2594">
        <f t="shared" si="204"/>
        <v>2014</v>
      </c>
    </row>
    <row r="2595" spans="1:21"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00"/>
        <v>0</v>
      </c>
      <c r="P2595" t="e">
        <f t="shared" si="201"/>
        <v>#DIV/0!</v>
      </c>
      <c r="Q2595" t="s">
        <v>8335</v>
      </c>
      <c r="R2595" t="s">
        <v>8336</v>
      </c>
      <c r="S2595" s="9">
        <f t="shared" si="202"/>
        <v>42089.59520833334</v>
      </c>
      <c r="T2595" s="9">
        <f t="shared" si="203"/>
        <v>42119.59520833334</v>
      </c>
      <c r="U2595">
        <f t="shared" si="204"/>
        <v>2015</v>
      </c>
    </row>
    <row r="2596" spans="1:21"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00"/>
        <v>1.2500000000000001E-5</v>
      </c>
      <c r="P2596">
        <f t="shared" si="201"/>
        <v>1</v>
      </c>
      <c r="Q2596" t="s">
        <v>8335</v>
      </c>
      <c r="R2596" t="s">
        <v>8336</v>
      </c>
      <c r="S2596" s="9">
        <f t="shared" si="202"/>
        <v>41828.717916666668</v>
      </c>
      <c r="T2596" s="9">
        <f t="shared" si="203"/>
        <v>41858.717916666668</v>
      </c>
      <c r="U2596">
        <f t="shared" si="204"/>
        <v>2014</v>
      </c>
    </row>
    <row r="2597" spans="1:21"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00"/>
        <v>0.12166666666666667</v>
      </c>
      <c r="P2597">
        <f t="shared" si="201"/>
        <v>96.05263157894737</v>
      </c>
      <c r="Q2597" t="s">
        <v>8335</v>
      </c>
      <c r="R2597" t="s">
        <v>8336</v>
      </c>
      <c r="S2597" s="9">
        <f t="shared" si="202"/>
        <v>42759.994212962964</v>
      </c>
      <c r="T2597" s="9">
        <f t="shared" si="203"/>
        <v>42789.994212962964</v>
      </c>
      <c r="U2597">
        <f t="shared" si="204"/>
        <v>2017</v>
      </c>
    </row>
    <row r="2598" spans="1:21"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00"/>
        <v>0.23588571428571428</v>
      </c>
      <c r="P2598">
        <f t="shared" si="201"/>
        <v>305.77777777777777</v>
      </c>
      <c r="Q2598" t="s">
        <v>8335</v>
      </c>
      <c r="R2598" t="s">
        <v>8336</v>
      </c>
      <c r="S2598" s="9">
        <f t="shared" si="202"/>
        <v>41828.414456018516</v>
      </c>
      <c r="T2598" s="9">
        <f t="shared" si="203"/>
        <v>41858.414456018516</v>
      </c>
      <c r="U2598">
        <f t="shared" si="204"/>
        <v>2014</v>
      </c>
    </row>
    <row r="2599" spans="1:21"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00"/>
        <v>5.6666666666666664E-2</v>
      </c>
      <c r="P2599">
        <f t="shared" si="201"/>
        <v>12.142857142857142</v>
      </c>
      <c r="Q2599" t="s">
        <v>8335</v>
      </c>
      <c r="R2599" t="s">
        <v>8336</v>
      </c>
      <c r="S2599" s="9">
        <f t="shared" si="202"/>
        <v>42510.091631944444</v>
      </c>
      <c r="T2599" s="9">
        <f t="shared" si="203"/>
        <v>42540.091631944444</v>
      </c>
      <c r="U2599">
        <f t="shared" si="204"/>
        <v>2016</v>
      </c>
    </row>
    <row r="2600" spans="1:21"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00"/>
        <v>0.39</v>
      </c>
      <c r="P2600">
        <f t="shared" si="201"/>
        <v>83.571428571428569</v>
      </c>
      <c r="Q2600" t="s">
        <v>8335</v>
      </c>
      <c r="R2600" t="s">
        <v>8336</v>
      </c>
      <c r="S2600" s="9">
        <f t="shared" si="202"/>
        <v>42240.590289351851</v>
      </c>
      <c r="T2600" s="9">
        <f t="shared" si="203"/>
        <v>42270.590289351851</v>
      </c>
      <c r="U2600">
        <f t="shared" si="204"/>
        <v>2015</v>
      </c>
    </row>
    <row r="2601" spans="1:21"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00"/>
        <v>9.9546510341776348E-3</v>
      </c>
      <c r="P2601">
        <f t="shared" si="201"/>
        <v>18</v>
      </c>
      <c r="Q2601" t="s">
        <v>8335</v>
      </c>
      <c r="R2601" t="s">
        <v>8336</v>
      </c>
      <c r="S2601" s="9">
        <f t="shared" si="202"/>
        <v>41809.504016203704</v>
      </c>
      <c r="T2601" s="9">
        <f t="shared" si="203"/>
        <v>41854.504016203704</v>
      </c>
      <c r="U2601">
        <f t="shared" si="204"/>
        <v>2014</v>
      </c>
    </row>
    <row r="2602" spans="1:21"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00"/>
        <v>6.9320000000000007E-2</v>
      </c>
      <c r="P2602">
        <f t="shared" si="201"/>
        <v>115.53333333333333</v>
      </c>
      <c r="Q2602" t="s">
        <v>8335</v>
      </c>
      <c r="R2602" t="s">
        <v>8336</v>
      </c>
      <c r="S2602" s="9">
        <f t="shared" si="202"/>
        <v>42394.650462962964</v>
      </c>
      <c r="T2602" s="9">
        <f t="shared" si="203"/>
        <v>42454.608796296292</v>
      </c>
      <c r="U2602">
        <f t="shared" si="204"/>
        <v>2016</v>
      </c>
    </row>
    <row r="2603" spans="1:21"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00"/>
        <v>6.6139999999999999</v>
      </c>
      <c r="P2603">
        <f t="shared" si="201"/>
        <v>21.900662251655628</v>
      </c>
      <c r="Q2603" t="s">
        <v>8318</v>
      </c>
      <c r="R2603" t="s">
        <v>8354</v>
      </c>
      <c r="S2603" s="9">
        <f t="shared" si="202"/>
        <v>41150.652187499996</v>
      </c>
      <c r="T2603" s="9">
        <f t="shared" si="203"/>
        <v>41164.915972222225</v>
      </c>
      <c r="U2603">
        <f t="shared" si="204"/>
        <v>2012</v>
      </c>
    </row>
    <row r="2604" spans="1:21"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00"/>
        <v>3.2609166666666667</v>
      </c>
      <c r="P2604">
        <f t="shared" si="201"/>
        <v>80.022494887525568</v>
      </c>
      <c r="Q2604" t="s">
        <v>8318</v>
      </c>
      <c r="R2604" t="s">
        <v>8354</v>
      </c>
      <c r="S2604" s="9">
        <f t="shared" si="202"/>
        <v>41915.497314814813</v>
      </c>
      <c r="T2604" s="9">
        <f t="shared" si="203"/>
        <v>41955.638888888891</v>
      </c>
      <c r="U2604">
        <f t="shared" si="204"/>
        <v>2014</v>
      </c>
    </row>
    <row r="2605" spans="1:21"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00"/>
        <v>1.0148571428571429</v>
      </c>
      <c r="P2605">
        <f t="shared" si="201"/>
        <v>35.520000000000003</v>
      </c>
      <c r="Q2605" t="s">
        <v>8318</v>
      </c>
      <c r="R2605" t="s">
        <v>8354</v>
      </c>
      <c r="S2605" s="9">
        <f t="shared" si="202"/>
        <v>41617.662662037037</v>
      </c>
      <c r="T2605" s="9">
        <f t="shared" si="203"/>
        <v>41631.662662037037</v>
      </c>
      <c r="U2605">
        <f t="shared" si="204"/>
        <v>2013</v>
      </c>
    </row>
    <row r="2606" spans="1:21"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00"/>
        <v>1.0421799999999999</v>
      </c>
      <c r="P2606">
        <f t="shared" si="201"/>
        <v>64.933333333333323</v>
      </c>
      <c r="Q2606" t="s">
        <v>8318</v>
      </c>
      <c r="R2606" t="s">
        <v>8354</v>
      </c>
      <c r="S2606" s="9">
        <f t="shared" si="202"/>
        <v>40997.801192129627</v>
      </c>
      <c r="T2606" s="9">
        <f t="shared" si="203"/>
        <v>41027.801192129627</v>
      </c>
      <c r="U2606">
        <f t="shared" si="204"/>
        <v>2012</v>
      </c>
    </row>
    <row r="2607" spans="1:21"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00"/>
        <v>1.0742157000000001</v>
      </c>
      <c r="P2607">
        <f t="shared" si="201"/>
        <v>60.965703745743475</v>
      </c>
      <c r="Q2607" t="s">
        <v>8318</v>
      </c>
      <c r="R2607" t="s">
        <v>8354</v>
      </c>
      <c r="S2607" s="9">
        <f t="shared" si="202"/>
        <v>42508.291550925926</v>
      </c>
      <c r="T2607" s="9">
        <f t="shared" si="203"/>
        <v>42538.291550925926</v>
      </c>
      <c r="U2607">
        <f t="shared" si="204"/>
        <v>2016</v>
      </c>
    </row>
    <row r="2608" spans="1:21"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00"/>
        <v>1.1005454545454545</v>
      </c>
      <c r="P2608">
        <f t="shared" si="201"/>
        <v>31.444155844155844</v>
      </c>
      <c r="Q2608" t="s">
        <v>8318</v>
      </c>
      <c r="R2608" t="s">
        <v>8354</v>
      </c>
      <c r="S2608" s="9">
        <f t="shared" si="202"/>
        <v>41726.462754629632</v>
      </c>
      <c r="T2608" s="9">
        <f t="shared" si="203"/>
        <v>41758.462754629632</v>
      </c>
      <c r="U2608">
        <f t="shared" si="204"/>
        <v>2014</v>
      </c>
    </row>
    <row r="2609" spans="1:21"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00"/>
        <v>4.077</v>
      </c>
      <c r="P2609">
        <f t="shared" si="201"/>
        <v>81.949748743718587</v>
      </c>
      <c r="Q2609" t="s">
        <v>8318</v>
      </c>
      <c r="R2609" t="s">
        <v>8354</v>
      </c>
      <c r="S2609" s="9">
        <f t="shared" si="202"/>
        <v>42184.624675925923</v>
      </c>
      <c r="T2609" s="9">
        <f t="shared" si="203"/>
        <v>42227.833333333328</v>
      </c>
      <c r="U2609">
        <f t="shared" si="204"/>
        <v>2015</v>
      </c>
    </row>
    <row r="2610" spans="1:21"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00"/>
        <v>2.2392500000000002</v>
      </c>
      <c r="P2610">
        <f t="shared" si="201"/>
        <v>58.92763157894737</v>
      </c>
      <c r="Q2610" t="s">
        <v>8318</v>
      </c>
      <c r="R2610" t="s">
        <v>8354</v>
      </c>
      <c r="S2610" s="9">
        <f t="shared" si="202"/>
        <v>42767.551712962959</v>
      </c>
      <c r="T2610" s="9">
        <f t="shared" si="203"/>
        <v>42808.75</v>
      </c>
      <c r="U2610">
        <f t="shared" si="204"/>
        <v>2017</v>
      </c>
    </row>
    <row r="2611" spans="1:21"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00"/>
        <v>3.038011142857143</v>
      </c>
      <c r="P2611">
        <f t="shared" si="201"/>
        <v>157.29347633136095</v>
      </c>
      <c r="Q2611" t="s">
        <v>8318</v>
      </c>
      <c r="R2611" t="s">
        <v>8354</v>
      </c>
      <c r="S2611" s="9">
        <f t="shared" si="202"/>
        <v>41074.987858796296</v>
      </c>
      <c r="T2611" s="9">
        <f t="shared" si="203"/>
        <v>41104.987858796296</v>
      </c>
      <c r="U2611">
        <f t="shared" si="204"/>
        <v>2012</v>
      </c>
    </row>
    <row r="2612" spans="1:21"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00"/>
        <v>1.4132510432681749</v>
      </c>
      <c r="P2612">
        <f t="shared" si="201"/>
        <v>55.758509532062391</v>
      </c>
      <c r="Q2612" t="s">
        <v>8318</v>
      </c>
      <c r="R2612" t="s">
        <v>8354</v>
      </c>
      <c r="S2612" s="9">
        <f t="shared" si="202"/>
        <v>42564.631076388891</v>
      </c>
      <c r="T2612" s="9">
        <f t="shared" si="203"/>
        <v>42604.040972222225</v>
      </c>
      <c r="U2612">
        <f t="shared" si="204"/>
        <v>2016</v>
      </c>
    </row>
    <row r="2613" spans="1:21"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00"/>
        <v>27.906363636363636</v>
      </c>
      <c r="P2613">
        <f t="shared" si="201"/>
        <v>83.802893802893806</v>
      </c>
      <c r="Q2613" t="s">
        <v>8318</v>
      </c>
      <c r="R2613" t="s">
        <v>8354</v>
      </c>
      <c r="S2613" s="9">
        <f t="shared" si="202"/>
        <v>42704.085810185185</v>
      </c>
      <c r="T2613" s="9">
        <f t="shared" si="203"/>
        <v>42737.707638888889</v>
      </c>
      <c r="U2613">
        <f t="shared" si="204"/>
        <v>2016</v>
      </c>
    </row>
    <row r="2614" spans="1:21"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00"/>
        <v>1.7176130000000001</v>
      </c>
      <c r="P2614">
        <f t="shared" si="201"/>
        <v>58.422210884353746</v>
      </c>
      <c r="Q2614" t="s">
        <v>8318</v>
      </c>
      <c r="R2614" t="s">
        <v>8354</v>
      </c>
      <c r="S2614" s="9">
        <f t="shared" si="202"/>
        <v>41981.893171296295</v>
      </c>
      <c r="T2614" s="9">
        <f t="shared" si="203"/>
        <v>42012.893171296295</v>
      </c>
      <c r="U2614">
        <f t="shared" si="204"/>
        <v>2014</v>
      </c>
    </row>
    <row r="2615" spans="1:21"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00"/>
        <v>1.0101333333333333</v>
      </c>
      <c r="P2615">
        <f t="shared" si="201"/>
        <v>270.57142857142856</v>
      </c>
      <c r="Q2615" t="s">
        <v>8318</v>
      </c>
      <c r="R2615" t="s">
        <v>8354</v>
      </c>
      <c r="S2615" s="9">
        <f t="shared" si="202"/>
        <v>41143.56821759259</v>
      </c>
      <c r="T2615" s="9">
        <f t="shared" si="203"/>
        <v>41173.56821759259</v>
      </c>
      <c r="U2615">
        <f t="shared" si="204"/>
        <v>2012</v>
      </c>
    </row>
    <row r="2616" spans="1:21"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00"/>
        <v>1.02</v>
      </c>
      <c r="P2616">
        <f t="shared" si="201"/>
        <v>107.1</v>
      </c>
      <c r="Q2616" t="s">
        <v>8318</v>
      </c>
      <c r="R2616" t="s">
        <v>8354</v>
      </c>
      <c r="S2616" s="9">
        <f t="shared" si="202"/>
        <v>41730.458472222221</v>
      </c>
      <c r="T2616" s="9">
        <f t="shared" si="203"/>
        <v>41758.958333333336</v>
      </c>
      <c r="U2616">
        <f t="shared" si="204"/>
        <v>2014</v>
      </c>
    </row>
    <row r="2617" spans="1:21"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00"/>
        <v>1.6976511744127936</v>
      </c>
      <c r="P2617">
        <f t="shared" si="201"/>
        <v>47.180555555555557</v>
      </c>
      <c r="Q2617" t="s">
        <v>8318</v>
      </c>
      <c r="R2617" t="s">
        <v>8354</v>
      </c>
      <c r="S2617" s="9">
        <f t="shared" si="202"/>
        <v>42453.24726851852</v>
      </c>
      <c r="T2617" s="9">
        <f t="shared" si="203"/>
        <v>42490.25</v>
      </c>
      <c r="U2617">
        <f t="shared" si="204"/>
        <v>2016</v>
      </c>
    </row>
    <row r="2618" spans="1:21"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00"/>
        <v>1.14534</v>
      </c>
      <c r="P2618">
        <f t="shared" si="201"/>
        <v>120.30882352941177</v>
      </c>
      <c r="Q2618" t="s">
        <v>8318</v>
      </c>
      <c r="R2618" t="s">
        <v>8354</v>
      </c>
      <c r="S2618" s="9">
        <f t="shared" si="202"/>
        <v>42211.74454861111</v>
      </c>
      <c r="T2618" s="9">
        <f t="shared" si="203"/>
        <v>42241.74454861111</v>
      </c>
      <c r="U2618">
        <f t="shared" si="204"/>
        <v>2015</v>
      </c>
    </row>
    <row r="2619" spans="1:21"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00"/>
        <v>8.7759999999999998</v>
      </c>
      <c r="P2619">
        <f t="shared" si="201"/>
        <v>27.59748427672956</v>
      </c>
      <c r="Q2619" t="s">
        <v>8318</v>
      </c>
      <c r="R2619" t="s">
        <v>8354</v>
      </c>
      <c r="S2619" s="9">
        <f t="shared" si="202"/>
        <v>41902.624432870369</v>
      </c>
      <c r="T2619" s="9">
        <f t="shared" si="203"/>
        <v>41932.624432870369</v>
      </c>
      <c r="U2619">
        <f t="shared" si="204"/>
        <v>2014</v>
      </c>
    </row>
    <row r="2620" spans="1:21"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00"/>
        <v>1.0538666666666667</v>
      </c>
      <c r="P2620">
        <f t="shared" si="201"/>
        <v>205.2987012987013</v>
      </c>
      <c r="Q2620" t="s">
        <v>8318</v>
      </c>
      <c r="R2620" t="s">
        <v>8354</v>
      </c>
      <c r="S2620" s="9">
        <f t="shared" si="202"/>
        <v>42279.542372685188</v>
      </c>
      <c r="T2620" s="9">
        <f t="shared" si="203"/>
        <v>42339.584039351852</v>
      </c>
      <c r="U2620">
        <f t="shared" si="204"/>
        <v>2015</v>
      </c>
    </row>
    <row r="2621" spans="1:21"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00"/>
        <v>1.8839999999999999</v>
      </c>
      <c r="P2621">
        <f t="shared" si="201"/>
        <v>35.547169811320757</v>
      </c>
      <c r="Q2621" t="s">
        <v>8318</v>
      </c>
      <c r="R2621" t="s">
        <v>8354</v>
      </c>
      <c r="S2621" s="9">
        <f t="shared" si="202"/>
        <v>42273.634305555555</v>
      </c>
      <c r="T2621" s="9">
        <f t="shared" si="203"/>
        <v>42300.208333333328</v>
      </c>
      <c r="U2621">
        <f t="shared" si="204"/>
        <v>2015</v>
      </c>
    </row>
    <row r="2622" spans="1:21"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00"/>
        <v>1.436523076923077</v>
      </c>
      <c r="P2622">
        <f t="shared" si="201"/>
        <v>74.639488409272587</v>
      </c>
      <c r="Q2622" t="s">
        <v>8318</v>
      </c>
      <c r="R2622" t="s">
        <v>8354</v>
      </c>
      <c r="S2622" s="9">
        <f t="shared" si="202"/>
        <v>42250.91715277778</v>
      </c>
      <c r="T2622" s="9">
        <f t="shared" si="203"/>
        <v>42287.791666666672</v>
      </c>
      <c r="U2622">
        <f t="shared" si="204"/>
        <v>2015</v>
      </c>
    </row>
    <row r="2623" spans="1:21"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00"/>
        <v>1.4588000000000001</v>
      </c>
      <c r="P2623">
        <f t="shared" si="201"/>
        <v>47.058064516129029</v>
      </c>
      <c r="Q2623" t="s">
        <v>8318</v>
      </c>
      <c r="R2623" t="s">
        <v>8354</v>
      </c>
      <c r="S2623" s="9">
        <f t="shared" si="202"/>
        <v>42115.49754629629</v>
      </c>
      <c r="T2623" s="9">
        <f t="shared" si="203"/>
        <v>42145.49754629629</v>
      </c>
      <c r="U2623">
        <f t="shared" si="204"/>
        <v>2015</v>
      </c>
    </row>
    <row r="2624" spans="1:21"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00"/>
        <v>1.3118399999999999</v>
      </c>
      <c r="P2624">
        <f t="shared" si="201"/>
        <v>26.591351351351353</v>
      </c>
      <c r="Q2624" t="s">
        <v>8318</v>
      </c>
      <c r="R2624" t="s">
        <v>8354</v>
      </c>
      <c r="S2624" s="9">
        <f t="shared" si="202"/>
        <v>42689.49324074074</v>
      </c>
      <c r="T2624" s="9">
        <f t="shared" si="203"/>
        <v>42734.49324074074</v>
      </c>
      <c r="U2624">
        <f t="shared" si="204"/>
        <v>2016</v>
      </c>
    </row>
    <row r="2625" spans="1:21"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00"/>
        <v>1.1399999999999999</v>
      </c>
      <c r="P2625">
        <f t="shared" si="201"/>
        <v>36.774193548387096</v>
      </c>
      <c r="Q2625" t="s">
        <v>8318</v>
      </c>
      <c r="R2625" t="s">
        <v>8354</v>
      </c>
      <c r="S2625" s="9">
        <f t="shared" si="202"/>
        <v>42692.006550925929</v>
      </c>
      <c r="T2625" s="9">
        <f t="shared" si="203"/>
        <v>42706.006550925929</v>
      </c>
      <c r="U2625">
        <f t="shared" si="204"/>
        <v>2016</v>
      </c>
    </row>
    <row r="2626" spans="1:21"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si="200"/>
        <v>13.794206249999998</v>
      </c>
      <c r="P2626">
        <f t="shared" si="201"/>
        <v>31.820544982698959</v>
      </c>
      <c r="Q2626" t="s">
        <v>8318</v>
      </c>
      <c r="R2626" t="s">
        <v>8354</v>
      </c>
      <c r="S2626" s="9">
        <f t="shared" si="202"/>
        <v>41144.17155092593</v>
      </c>
      <c r="T2626" s="9">
        <f t="shared" si="203"/>
        <v>41165.17155092593</v>
      </c>
      <c r="U2626">
        <f t="shared" si="204"/>
        <v>2012</v>
      </c>
    </row>
    <row r="2627" spans="1:21"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ref="O2627:O2690" si="205">E2627/D2627</f>
        <v>9.56</v>
      </c>
      <c r="P2627">
        <f t="shared" ref="P2627:P2690" si="206">E2627/L2627</f>
        <v>27.576923076923077</v>
      </c>
      <c r="Q2627" t="s">
        <v>8318</v>
      </c>
      <c r="R2627" t="s">
        <v>8354</v>
      </c>
      <c r="S2627" s="9">
        <f t="shared" ref="S2627:S2690" si="207">((J2627/60)/60)/24+DATE(1970,1,1)+(-6/24)</f>
        <v>42658.560277777782</v>
      </c>
      <c r="T2627" s="9">
        <f t="shared" ref="T2627:T2690" si="208">((I2627/60)/60)/24+DATE(1970,1,1)+(-6/24)</f>
        <v>42683.601944444439</v>
      </c>
      <c r="U2627">
        <f t="shared" ref="U2627:U2690" si="209">YEAR(S2627)</f>
        <v>2016</v>
      </c>
    </row>
    <row r="2628" spans="1:21"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05"/>
        <v>1.1200000000000001</v>
      </c>
      <c r="P2628">
        <f t="shared" si="206"/>
        <v>56</v>
      </c>
      <c r="Q2628" t="s">
        <v>8318</v>
      </c>
      <c r="R2628" t="s">
        <v>8354</v>
      </c>
      <c r="S2628" s="9">
        <f t="shared" si="207"/>
        <v>42128.378113425926</v>
      </c>
      <c r="T2628" s="9">
        <f t="shared" si="208"/>
        <v>42158.378113425926</v>
      </c>
      <c r="U2628">
        <f t="shared" si="209"/>
        <v>2015</v>
      </c>
    </row>
    <row r="2629" spans="1:21"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05"/>
        <v>6.4666666666666668</v>
      </c>
      <c r="P2629">
        <f t="shared" si="206"/>
        <v>21.555555555555557</v>
      </c>
      <c r="Q2629" t="s">
        <v>8318</v>
      </c>
      <c r="R2629" t="s">
        <v>8354</v>
      </c>
      <c r="S2629" s="9">
        <f t="shared" si="207"/>
        <v>42304.579409722224</v>
      </c>
      <c r="T2629" s="9">
        <f t="shared" si="208"/>
        <v>42334.621076388896</v>
      </c>
      <c r="U2629">
        <f t="shared" si="209"/>
        <v>2015</v>
      </c>
    </row>
    <row r="2630" spans="1:21"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05"/>
        <v>1.1036948748510131</v>
      </c>
      <c r="P2630">
        <f t="shared" si="206"/>
        <v>44.095238095238095</v>
      </c>
      <c r="Q2630" t="s">
        <v>8318</v>
      </c>
      <c r="R2630" t="s">
        <v>8354</v>
      </c>
      <c r="S2630" s="9">
        <f t="shared" si="207"/>
        <v>41953.716053240743</v>
      </c>
      <c r="T2630" s="9">
        <f t="shared" si="208"/>
        <v>41973.716053240743</v>
      </c>
      <c r="U2630">
        <f t="shared" si="209"/>
        <v>2014</v>
      </c>
    </row>
    <row r="2631" spans="1:21"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05"/>
        <v>1.2774000000000001</v>
      </c>
      <c r="P2631">
        <f t="shared" si="206"/>
        <v>63.87</v>
      </c>
      <c r="Q2631" t="s">
        <v>8318</v>
      </c>
      <c r="R2631" t="s">
        <v>8354</v>
      </c>
      <c r="S2631" s="9">
        <f t="shared" si="207"/>
        <v>42108.288449074069</v>
      </c>
      <c r="T2631" s="9">
        <f t="shared" si="208"/>
        <v>42138.288449074069</v>
      </c>
      <c r="U2631">
        <f t="shared" si="209"/>
        <v>2015</v>
      </c>
    </row>
    <row r="2632" spans="1:21"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05"/>
        <v>1.579</v>
      </c>
      <c r="P2632">
        <f t="shared" si="206"/>
        <v>38.987654320987652</v>
      </c>
      <c r="Q2632" t="s">
        <v>8318</v>
      </c>
      <c r="R2632" t="s">
        <v>8354</v>
      </c>
      <c r="S2632" s="9">
        <f t="shared" si="207"/>
        <v>42523.855462962965</v>
      </c>
      <c r="T2632" s="9">
        <f t="shared" si="208"/>
        <v>42551.166666666672</v>
      </c>
      <c r="U2632">
        <f t="shared" si="209"/>
        <v>2016</v>
      </c>
    </row>
    <row r="2633" spans="1:21"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05"/>
        <v>1.1466525000000001</v>
      </c>
      <c r="P2633">
        <f t="shared" si="206"/>
        <v>80.185489510489504</v>
      </c>
      <c r="Q2633" t="s">
        <v>8318</v>
      </c>
      <c r="R2633" t="s">
        <v>8354</v>
      </c>
      <c r="S2633" s="9">
        <f t="shared" si="207"/>
        <v>42217.919293981482</v>
      </c>
      <c r="T2633" s="9">
        <f t="shared" si="208"/>
        <v>42245.919293981482</v>
      </c>
      <c r="U2633">
        <f t="shared" si="209"/>
        <v>2015</v>
      </c>
    </row>
    <row r="2634" spans="1:21"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05"/>
        <v>1.3700934579439252</v>
      </c>
      <c r="P2634">
        <f t="shared" si="206"/>
        <v>34.904761904761905</v>
      </c>
      <c r="Q2634" t="s">
        <v>8318</v>
      </c>
      <c r="R2634" t="s">
        <v>8354</v>
      </c>
      <c r="S2634" s="9">
        <f t="shared" si="207"/>
        <v>42493.811793981484</v>
      </c>
      <c r="T2634" s="9">
        <f t="shared" si="208"/>
        <v>42518.811793981484</v>
      </c>
      <c r="U2634">
        <f t="shared" si="209"/>
        <v>2016</v>
      </c>
    </row>
    <row r="2635" spans="1:21"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05"/>
        <v>3.5461999999999998</v>
      </c>
      <c r="P2635">
        <f t="shared" si="206"/>
        <v>89.100502512562812</v>
      </c>
      <c r="Q2635" t="s">
        <v>8318</v>
      </c>
      <c r="R2635" t="s">
        <v>8354</v>
      </c>
      <c r="S2635" s="9">
        <f t="shared" si="207"/>
        <v>41667.573287037041</v>
      </c>
      <c r="T2635" s="9">
        <f t="shared" si="208"/>
        <v>41697.708333333336</v>
      </c>
      <c r="U2635">
        <f t="shared" si="209"/>
        <v>2014</v>
      </c>
    </row>
    <row r="2636" spans="1:21"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05"/>
        <v>1.0602150537634409</v>
      </c>
      <c r="P2636">
        <f t="shared" si="206"/>
        <v>39.44</v>
      </c>
      <c r="Q2636" t="s">
        <v>8318</v>
      </c>
      <c r="R2636" t="s">
        <v>8354</v>
      </c>
      <c r="S2636" s="9">
        <f t="shared" si="207"/>
        <v>42612.406493055561</v>
      </c>
      <c r="T2636" s="9">
        <f t="shared" si="208"/>
        <v>42642.406493055561</v>
      </c>
      <c r="U2636">
        <f t="shared" si="209"/>
        <v>2016</v>
      </c>
    </row>
    <row r="2637" spans="1:21"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05"/>
        <v>1</v>
      </c>
      <c r="P2637">
        <f t="shared" si="206"/>
        <v>136.9047619047619</v>
      </c>
      <c r="Q2637" t="s">
        <v>8318</v>
      </c>
      <c r="R2637" t="s">
        <v>8354</v>
      </c>
      <c r="S2637" s="9">
        <f t="shared" si="207"/>
        <v>42037.700937500005</v>
      </c>
      <c r="T2637" s="9">
        <f t="shared" si="208"/>
        <v>42072.659270833334</v>
      </c>
      <c r="U2637">
        <f t="shared" si="209"/>
        <v>2015</v>
      </c>
    </row>
    <row r="2638" spans="1:21"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05"/>
        <v>1.873</v>
      </c>
      <c r="P2638">
        <f t="shared" si="206"/>
        <v>37.46</v>
      </c>
      <c r="Q2638" t="s">
        <v>8318</v>
      </c>
      <c r="R2638" t="s">
        <v>8354</v>
      </c>
      <c r="S2638" s="9">
        <f t="shared" si="207"/>
        <v>42636.364745370374</v>
      </c>
      <c r="T2638" s="9">
        <f t="shared" si="208"/>
        <v>42658.791666666672</v>
      </c>
      <c r="U2638">
        <f t="shared" si="209"/>
        <v>2016</v>
      </c>
    </row>
    <row r="2639" spans="1:21"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05"/>
        <v>1.6619999999999999</v>
      </c>
      <c r="P2639">
        <f t="shared" si="206"/>
        <v>31.96153846153846</v>
      </c>
      <c r="Q2639" t="s">
        <v>8318</v>
      </c>
      <c r="R2639" t="s">
        <v>8354</v>
      </c>
      <c r="S2639" s="9">
        <f t="shared" si="207"/>
        <v>42639.299479166672</v>
      </c>
      <c r="T2639" s="9">
        <f t="shared" si="208"/>
        <v>42655.299479166672</v>
      </c>
      <c r="U2639">
        <f t="shared" si="209"/>
        <v>2016</v>
      </c>
    </row>
    <row r="2640" spans="1:21"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05"/>
        <v>1.0172910662824208</v>
      </c>
      <c r="P2640">
        <f t="shared" si="206"/>
        <v>25.214285714285715</v>
      </c>
      <c r="Q2640" t="s">
        <v>8318</v>
      </c>
      <c r="R2640" t="s">
        <v>8354</v>
      </c>
      <c r="S2640" s="9">
        <f t="shared" si="207"/>
        <v>41989.663136574076</v>
      </c>
      <c r="T2640" s="9">
        <f t="shared" si="208"/>
        <v>42019.663136574076</v>
      </c>
      <c r="U2640">
        <f t="shared" si="209"/>
        <v>2014</v>
      </c>
    </row>
    <row r="2641" spans="1:21"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05"/>
        <v>1.64</v>
      </c>
      <c r="P2641">
        <f t="shared" si="206"/>
        <v>10.040816326530612</v>
      </c>
      <c r="Q2641" t="s">
        <v>8318</v>
      </c>
      <c r="R2641" t="s">
        <v>8354</v>
      </c>
      <c r="S2641" s="9">
        <f t="shared" si="207"/>
        <v>42024.61513888889</v>
      </c>
      <c r="T2641" s="9">
        <f t="shared" si="208"/>
        <v>42054.61513888889</v>
      </c>
      <c r="U2641">
        <f t="shared" si="209"/>
        <v>2015</v>
      </c>
    </row>
    <row r="2642" spans="1:21"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05"/>
        <v>1.0566666666666666</v>
      </c>
      <c r="P2642">
        <f t="shared" si="206"/>
        <v>45.94202898550725</v>
      </c>
      <c r="Q2642" t="s">
        <v>8318</v>
      </c>
      <c r="R2642" t="s">
        <v>8354</v>
      </c>
      <c r="S2642" s="9">
        <f t="shared" si="207"/>
        <v>42102.910578703704</v>
      </c>
      <c r="T2642" s="9">
        <f t="shared" si="208"/>
        <v>42162.910578703704</v>
      </c>
      <c r="U2642">
        <f t="shared" si="209"/>
        <v>2015</v>
      </c>
    </row>
    <row r="2643" spans="1:21"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05"/>
        <v>0.01</v>
      </c>
      <c r="P2643">
        <f t="shared" si="206"/>
        <v>15</v>
      </c>
      <c r="Q2643" t="s">
        <v>8318</v>
      </c>
      <c r="R2643" t="s">
        <v>8354</v>
      </c>
      <c r="S2643" s="9">
        <f t="shared" si="207"/>
        <v>41880.577118055553</v>
      </c>
      <c r="T2643" s="9">
        <f t="shared" si="208"/>
        <v>41897.589583333334</v>
      </c>
      <c r="U2643">
        <f t="shared" si="209"/>
        <v>2014</v>
      </c>
    </row>
    <row r="2644" spans="1:21"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05"/>
        <v>0</v>
      </c>
      <c r="P2644" t="e">
        <f t="shared" si="206"/>
        <v>#DIV/0!</v>
      </c>
      <c r="Q2644" t="s">
        <v>8318</v>
      </c>
      <c r="R2644" t="s">
        <v>8354</v>
      </c>
      <c r="S2644" s="9">
        <f t="shared" si="207"/>
        <v>42535.996620370366</v>
      </c>
      <c r="T2644" s="9">
        <f t="shared" si="208"/>
        <v>42566.039583333331</v>
      </c>
      <c r="U2644">
        <f t="shared" si="209"/>
        <v>2016</v>
      </c>
    </row>
    <row r="2645" spans="1:21"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05"/>
        <v>0.33559730999999998</v>
      </c>
      <c r="P2645">
        <f t="shared" si="206"/>
        <v>223.58248500999335</v>
      </c>
      <c r="Q2645" t="s">
        <v>8318</v>
      </c>
      <c r="R2645" t="s">
        <v>8354</v>
      </c>
      <c r="S2645" s="9">
        <f t="shared" si="207"/>
        <v>42689.332349537035</v>
      </c>
      <c r="T2645" s="9">
        <f t="shared" si="208"/>
        <v>42725.082638888889</v>
      </c>
      <c r="U2645">
        <f t="shared" si="209"/>
        <v>2016</v>
      </c>
    </row>
    <row r="2646" spans="1:21"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05"/>
        <v>2.053E-2</v>
      </c>
      <c r="P2646">
        <f t="shared" si="206"/>
        <v>39.480769230769234</v>
      </c>
      <c r="Q2646" t="s">
        <v>8318</v>
      </c>
      <c r="R2646" t="s">
        <v>8354</v>
      </c>
      <c r="S2646" s="9">
        <f t="shared" si="207"/>
        <v>42774.542071759264</v>
      </c>
      <c r="T2646" s="9">
        <f t="shared" si="208"/>
        <v>42804.542071759264</v>
      </c>
      <c r="U2646">
        <f t="shared" si="209"/>
        <v>2017</v>
      </c>
    </row>
    <row r="2647" spans="1:21"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05"/>
        <v>0.105</v>
      </c>
      <c r="P2647">
        <f t="shared" si="206"/>
        <v>91.304347826086953</v>
      </c>
      <c r="Q2647" t="s">
        <v>8318</v>
      </c>
      <c r="R2647" t="s">
        <v>8354</v>
      </c>
      <c r="S2647" s="9">
        <f t="shared" si="207"/>
        <v>41921.592627314814</v>
      </c>
      <c r="T2647" s="9">
        <f t="shared" si="208"/>
        <v>41951.634293981479</v>
      </c>
      <c r="U2647">
        <f t="shared" si="209"/>
        <v>2014</v>
      </c>
    </row>
    <row r="2648" spans="1:21"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05"/>
        <v>8.4172839999999999E-2</v>
      </c>
      <c r="P2648">
        <f t="shared" si="206"/>
        <v>78.666205607476627</v>
      </c>
      <c r="Q2648" t="s">
        <v>8318</v>
      </c>
      <c r="R2648" t="s">
        <v>8354</v>
      </c>
      <c r="S2648" s="9">
        <f t="shared" si="207"/>
        <v>42226.063298611116</v>
      </c>
      <c r="T2648" s="9">
        <f t="shared" si="208"/>
        <v>42256.063298611116</v>
      </c>
      <c r="U2648">
        <f t="shared" si="209"/>
        <v>2015</v>
      </c>
    </row>
    <row r="2649" spans="1:21"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05"/>
        <v>1.44E-2</v>
      </c>
      <c r="P2649">
        <f t="shared" si="206"/>
        <v>12</v>
      </c>
      <c r="Q2649" t="s">
        <v>8318</v>
      </c>
      <c r="R2649" t="s">
        <v>8354</v>
      </c>
      <c r="S2649" s="9">
        <f t="shared" si="207"/>
        <v>42200.011793981481</v>
      </c>
      <c r="T2649" s="9">
        <f t="shared" si="208"/>
        <v>42230.011793981481</v>
      </c>
      <c r="U2649">
        <f t="shared" si="209"/>
        <v>2015</v>
      </c>
    </row>
    <row r="2650" spans="1:21"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05"/>
        <v>8.8333333333333337E-3</v>
      </c>
      <c r="P2650">
        <f t="shared" si="206"/>
        <v>17.666666666666668</v>
      </c>
      <c r="Q2650" t="s">
        <v>8318</v>
      </c>
      <c r="R2650" t="s">
        <v>8354</v>
      </c>
      <c r="S2650" s="9">
        <f t="shared" si="207"/>
        <v>42408.464814814812</v>
      </c>
      <c r="T2650" s="9">
        <f t="shared" si="208"/>
        <v>42438.464814814812</v>
      </c>
      <c r="U2650">
        <f t="shared" si="209"/>
        <v>2016</v>
      </c>
    </row>
    <row r="2651" spans="1:21"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05"/>
        <v>9.9200000000000004E-4</v>
      </c>
      <c r="P2651">
        <f t="shared" si="206"/>
        <v>41.333333333333336</v>
      </c>
      <c r="Q2651" t="s">
        <v>8318</v>
      </c>
      <c r="R2651" t="s">
        <v>8354</v>
      </c>
      <c r="S2651" s="9">
        <f t="shared" si="207"/>
        <v>42341.74700231482</v>
      </c>
      <c r="T2651" s="9">
        <f t="shared" si="208"/>
        <v>42401.74700231482</v>
      </c>
      <c r="U2651">
        <f t="shared" si="209"/>
        <v>2015</v>
      </c>
    </row>
    <row r="2652" spans="1:21"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05"/>
        <v>5.966666666666667E-3</v>
      </c>
      <c r="P2652">
        <f t="shared" si="206"/>
        <v>71.599999999999994</v>
      </c>
      <c r="Q2652" t="s">
        <v>8318</v>
      </c>
      <c r="R2652" t="s">
        <v>8354</v>
      </c>
      <c r="S2652" s="9">
        <f t="shared" si="207"/>
        <v>42695.374340277776</v>
      </c>
      <c r="T2652" s="9">
        <f t="shared" si="208"/>
        <v>42725.374340277776</v>
      </c>
      <c r="U2652">
        <f t="shared" si="209"/>
        <v>2016</v>
      </c>
    </row>
    <row r="2653" spans="1:21"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05"/>
        <v>1.8689285714285714E-2</v>
      </c>
      <c r="P2653">
        <f t="shared" si="206"/>
        <v>307.8235294117647</v>
      </c>
      <c r="Q2653" t="s">
        <v>8318</v>
      </c>
      <c r="R2653" t="s">
        <v>8354</v>
      </c>
      <c r="S2653" s="9">
        <f t="shared" si="207"/>
        <v>42327.555659722217</v>
      </c>
      <c r="T2653" s="9">
        <f t="shared" si="208"/>
        <v>42355.555659722217</v>
      </c>
      <c r="U2653">
        <f t="shared" si="209"/>
        <v>2015</v>
      </c>
    </row>
    <row r="2654" spans="1:21"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05"/>
        <v>8.8500000000000002E-3</v>
      </c>
      <c r="P2654">
        <f t="shared" si="206"/>
        <v>80.454545454545453</v>
      </c>
      <c r="Q2654" t="s">
        <v>8318</v>
      </c>
      <c r="R2654" t="s">
        <v>8354</v>
      </c>
      <c r="S2654" s="9">
        <f t="shared" si="207"/>
        <v>41952.908854166672</v>
      </c>
      <c r="T2654" s="9">
        <f t="shared" si="208"/>
        <v>41982.908854166672</v>
      </c>
      <c r="U2654">
        <f t="shared" si="209"/>
        <v>2014</v>
      </c>
    </row>
    <row r="2655" spans="1:21"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05"/>
        <v>0.1152156862745098</v>
      </c>
      <c r="P2655">
        <f t="shared" si="206"/>
        <v>83.942857142857136</v>
      </c>
      <c r="Q2655" t="s">
        <v>8318</v>
      </c>
      <c r="R2655" t="s">
        <v>8354</v>
      </c>
      <c r="S2655" s="9">
        <f t="shared" si="207"/>
        <v>41771.401932870373</v>
      </c>
      <c r="T2655" s="9">
        <f t="shared" si="208"/>
        <v>41802.916666666664</v>
      </c>
      <c r="U2655">
        <f t="shared" si="209"/>
        <v>2014</v>
      </c>
    </row>
    <row r="2656" spans="1:21"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05"/>
        <v>5.1000000000000004E-4</v>
      </c>
      <c r="P2656">
        <f t="shared" si="206"/>
        <v>8.5</v>
      </c>
      <c r="Q2656" t="s">
        <v>8318</v>
      </c>
      <c r="R2656" t="s">
        <v>8354</v>
      </c>
      <c r="S2656" s="9">
        <f t="shared" si="207"/>
        <v>42055.350995370376</v>
      </c>
      <c r="T2656" s="9">
        <f t="shared" si="208"/>
        <v>42115.309328703705</v>
      </c>
      <c r="U2656">
        <f t="shared" si="209"/>
        <v>2015</v>
      </c>
    </row>
    <row r="2657" spans="1:2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05"/>
        <v>0.21033333333333334</v>
      </c>
      <c r="P2657">
        <f t="shared" si="206"/>
        <v>73.372093023255815</v>
      </c>
      <c r="Q2657" t="s">
        <v>8318</v>
      </c>
      <c r="R2657" t="s">
        <v>8354</v>
      </c>
      <c r="S2657" s="9">
        <f t="shared" si="207"/>
        <v>42381.616284722222</v>
      </c>
      <c r="T2657" s="9">
        <f t="shared" si="208"/>
        <v>42409.583333333328</v>
      </c>
      <c r="U2657">
        <f t="shared" si="209"/>
        <v>2016</v>
      </c>
    </row>
    <row r="2658" spans="1:21"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05"/>
        <v>0.11436666666666667</v>
      </c>
      <c r="P2658">
        <f t="shared" si="206"/>
        <v>112.86184210526316</v>
      </c>
      <c r="Q2658" t="s">
        <v>8318</v>
      </c>
      <c r="R2658" t="s">
        <v>8354</v>
      </c>
      <c r="S2658" s="9">
        <f t="shared" si="207"/>
        <v>42767.438518518517</v>
      </c>
      <c r="T2658" s="9">
        <f t="shared" si="208"/>
        <v>42806.541666666672</v>
      </c>
      <c r="U2658">
        <f t="shared" si="209"/>
        <v>2017</v>
      </c>
    </row>
    <row r="2659" spans="1:21"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05"/>
        <v>0.18737933333333334</v>
      </c>
      <c r="P2659">
        <f t="shared" si="206"/>
        <v>95.277627118644077</v>
      </c>
      <c r="Q2659" t="s">
        <v>8318</v>
      </c>
      <c r="R2659" t="s">
        <v>8354</v>
      </c>
      <c r="S2659" s="9">
        <f t="shared" si="207"/>
        <v>42551.678854166668</v>
      </c>
      <c r="T2659" s="9">
        <f t="shared" si="208"/>
        <v>42584.8125</v>
      </c>
      <c r="U2659">
        <f t="shared" si="209"/>
        <v>2016</v>
      </c>
    </row>
    <row r="2660" spans="1:21"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05"/>
        <v>9.2857142857142856E-4</v>
      </c>
      <c r="P2660">
        <f t="shared" si="206"/>
        <v>22.75</v>
      </c>
      <c r="Q2660" t="s">
        <v>8318</v>
      </c>
      <c r="R2660" t="s">
        <v>8354</v>
      </c>
      <c r="S2660" s="9">
        <f t="shared" si="207"/>
        <v>42551.634189814817</v>
      </c>
      <c r="T2660" s="9">
        <f t="shared" si="208"/>
        <v>42581.634189814817</v>
      </c>
      <c r="U2660">
        <f t="shared" si="209"/>
        <v>2016</v>
      </c>
    </row>
    <row r="2661" spans="1:2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05"/>
        <v>2.720408163265306E-2</v>
      </c>
      <c r="P2661">
        <f t="shared" si="206"/>
        <v>133.30000000000001</v>
      </c>
      <c r="Q2661" t="s">
        <v>8318</v>
      </c>
      <c r="R2661" t="s">
        <v>8354</v>
      </c>
      <c r="S2661" s="9">
        <f t="shared" si="207"/>
        <v>42081.819560185191</v>
      </c>
      <c r="T2661" s="9">
        <f t="shared" si="208"/>
        <v>42111.819560185191</v>
      </c>
      <c r="U2661">
        <f t="shared" si="209"/>
        <v>2015</v>
      </c>
    </row>
    <row r="2662" spans="1:21"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05"/>
        <v>9.5E-4</v>
      </c>
      <c r="P2662">
        <f t="shared" si="206"/>
        <v>3.8</v>
      </c>
      <c r="Q2662" t="s">
        <v>8318</v>
      </c>
      <c r="R2662" t="s">
        <v>8354</v>
      </c>
      <c r="S2662" s="9">
        <f t="shared" si="207"/>
        <v>42272.463171296295</v>
      </c>
      <c r="T2662" s="9">
        <f t="shared" si="208"/>
        <v>42332.504837962959</v>
      </c>
      <c r="U2662">
        <f t="shared" si="209"/>
        <v>2015</v>
      </c>
    </row>
    <row r="2663" spans="1:21"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05"/>
        <v>1.0289999999999999</v>
      </c>
      <c r="P2663">
        <f t="shared" si="206"/>
        <v>85.75</v>
      </c>
      <c r="Q2663" t="s">
        <v>8318</v>
      </c>
      <c r="R2663" t="s">
        <v>8355</v>
      </c>
      <c r="S2663" s="9">
        <f t="shared" si="207"/>
        <v>41542.708449074074</v>
      </c>
      <c r="T2663" s="9">
        <f t="shared" si="208"/>
        <v>41572.708449074074</v>
      </c>
      <c r="U2663">
        <f t="shared" si="209"/>
        <v>2013</v>
      </c>
    </row>
    <row r="2664" spans="1:21"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05"/>
        <v>1.0680000000000001</v>
      </c>
      <c r="P2664">
        <f t="shared" si="206"/>
        <v>267</v>
      </c>
      <c r="Q2664" t="s">
        <v>8318</v>
      </c>
      <c r="R2664" t="s">
        <v>8355</v>
      </c>
      <c r="S2664" s="9">
        <f t="shared" si="207"/>
        <v>42207.496678240743</v>
      </c>
      <c r="T2664" s="9">
        <f t="shared" si="208"/>
        <v>42237.496678240743</v>
      </c>
      <c r="U2664">
        <f t="shared" si="209"/>
        <v>2015</v>
      </c>
    </row>
    <row r="2665" spans="1:21"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05"/>
        <v>1.0459624999999999</v>
      </c>
      <c r="P2665">
        <f t="shared" si="206"/>
        <v>373.55803571428572</v>
      </c>
      <c r="Q2665" t="s">
        <v>8318</v>
      </c>
      <c r="R2665" t="s">
        <v>8355</v>
      </c>
      <c r="S2665" s="9">
        <f t="shared" si="207"/>
        <v>42222.372766203705</v>
      </c>
      <c r="T2665" s="9">
        <f t="shared" si="208"/>
        <v>42251.375</v>
      </c>
      <c r="U2665">
        <f t="shared" si="209"/>
        <v>2015</v>
      </c>
    </row>
    <row r="2666" spans="1:21"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05"/>
        <v>1.0342857142857143</v>
      </c>
      <c r="P2666">
        <f t="shared" si="206"/>
        <v>174.03846153846155</v>
      </c>
      <c r="Q2666" t="s">
        <v>8318</v>
      </c>
      <c r="R2666" t="s">
        <v>8355</v>
      </c>
      <c r="S2666" s="9">
        <f t="shared" si="207"/>
        <v>42312.77542824074</v>
      </c>
      <c r="T2666" s="9">
        <f t="shared" si="208"/>
        <v>42347.040972222225</v>
      </c>
      <c r="U2666">
        <f t="shared" si="209"/>
        <v>2015</v>
      </c>
    </row>
    <row r="2667" spans="1:21"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05"/>
        <v>1.2314285714285715</v>
      </c>
      <c r="P2667">
        <f t="shared" si="206"/>
        <v>93.695652173913047</v>
      </c>
      <c r="Q2667" t="s">
        <v>8318</v>
      </c>
      <c r="R2667" t="s">
        <v>8355</v>
      </c>
      <c r="S2667" s="9">
        <f t="shared" si="207"/>
        <v>42083.645532407405</v>
      </c>
      <c r="T2667" s="9">
        <f t="shared" si="208"/>
        <v>42128.645532407405</v>
      </c>
      <c r="U2667">
        <f t="shared" si="209"/>
        <v>2015</v>
      </c>
    </row>
    <row r="2668" spans="1:21"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05"/>
        <v>1.592951</v>
      </c>
      <c r="P2668">
        <f t="shared" si="206"/>
        <v>77.327718446601949</v>
      </c>
      <c r="Q2668" t="s">
        <v>8318</v>
      </c>
      <c r="R2668" t="s">
        <v>8355</v>
      </c>
      <c r="S2668" s="9">
        <f t="shared" si="207"/>
        <v>42235.514340277776</v>
      </c>
      <c r="T2668" s="9">
        <f t="shared" si="208"/>
        <v>42272.625</v>
      </c>
      <c r="U2668">
        <f t="shared" si="209"/>
        <v>2015</v>
      </c>
    </row>
    <row r="2669" spans="1:21"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05"/>
        <v>1.1066666666666667</v>
      </c>
      <c r="P2669">
        <f t="shared" si="206"/>
        <v>92.222222222222229</v>
      </c>
      <c r="Q2669" t="s">
        <v>8318</v>
      </c>
      <c r="R2669" t="s">
        <v>8355</v>
      </c>
      <c r="S2669" s="9">
        <f t="shared" si="207"/>
        <v>42380.676111111112</v>
      </c>
      <c r="T2669" s="9">
        <f t="shared" si="208"/>
        <v>42410.676111111112</v>
      </c>
      <c r="U2669">
        <f t="shared" si="209"/>
        <v>2016</v>
      </c>
    </row>
    <row r="2670" spans="1:21"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05"/>
        <v>1.7070000000000001</v>
      </c>
      <c r="P2670">
        <f t="shared" si="206"/>
        <v>60.964285714285715</v>
      </c>
      <c r="Q2670" t="s">
        <v>8318</v>
      </c>
      <c r="R2670" t="s">
        <v>8355</v>
      </c>
      <c r="S2670" s="9">
        <f t="shared" si="207"/>
        <v>42275.338715277772</v>
      </c>
      <c r="T2670" s="9">
        <f t="shared" si="208"/>
        <v>42317.35555555555</v>
      </c>
      <c r="U2670">
        <f t="shared" si="209"/>
        <v>2015</v>
      </c>
    </row>
    <row r="2671" spans="1:21"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05"/>
        <v>1.25125</v>
      </c>
      <c r="P2671">
        <f t="shared" si="206"/>
        <v>91</v>
      </c>
      <c r="Q2671" t="s">
        <v>8318</v>
      </c>
      <c r="R2671" t="s">
        <v>8355</v>
      </c>
      <c r="S2671" s="9">
        <f t="shared" si="207"/>
        <v>42318.785833333335</v>
      </c>
      <c r="T2671" s="9">
        <f t="shared" si="208"/>
        <v>42378.785833333335</v>
      </c>
      <c r="U2671">
        <f t="shared" si="209"/>
        <v>2015</v>
      </c>
    </row>
    <row r="2672" spans="1:21"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05"/>
        <v>6.4158609339642042E-2</v>
      </c>
      <c r="P2672">
        <f t="shared" si="206"/>
        <v>41.583333333333336</v>
      </c>
      <c r="Q2672" t="s">
        <v>8318</v>
      </c>
      <c r="R2672" t="s">
        <v>8355</v>
      </c>
      <c r="S2672" s="9">
        <f t="shared" si="207"/>
        <v>41820.770601851851</v>
      </c>
      <c r="T2672" s="9">
        <f t="shared" si="208"/>
        <v>41848.770601851851</v>
      </c>
      <c r="U2672">
        <f t="shared" si="209"/>
        <v>2014</v>
      </c>
    </row>
    <row r="2673" spans="1:21"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05"/>
        <v>0.11344</v>
      </c>
      <c r="P2673">
        <f t="shared" si="206"/>
        <v>33.761904761904759</v>
      </c>
      <c r="Q2673" t="s">
        <v>8318</v>
      </c>
      <c r="R2673" t="s">
        <v>8355</v>
      </c>
      <c r="S2673" s="9">
        <f t="shared" si="207"/>
        <v>41962.499027777783</v>
      </c>
      <c r="T2673" s="9">
        <f t="shared" si="208"/>
        <v>41992.568055555559</v>
      </c>
      <c r="U2673">
        <f t="shared" si="209"/>
        <v>2014</v>
      </c>
    </row>
    <row r="2674" spans="1:21"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05"/>
        <v>0.33189999999999997</v>
      </c>
      <c r="P2674">
        <f t="shared" si="206"/>
        <v>70.61702127659575</v>
      </c>
      <c r="Q2674" t="s">
        <v>8318</v>
      </c>
      <c r="R2674" t="s">
        <v>8355</v>
      </c>
      <c r="S2674" s="9">
        <f t="shared" si="207"/>
        <v>42344.634143518517</v>
      </c>
      <c r="T2674" s="9">
        <f t="shared" si="208"/>
        <v>42366</v>
      </c>
      <c r="U2674">
        <f t="shared" si="209"/>
        <v>2015</v>
      </c>
    </row>
    <row r="2675" spans="1:21"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05"/>
        <v>0.27579999999999999</v>
      </c>
      <c r="P2675">
        <f t="shared" si="206"/>
        <v>167.15151515151516</v>
      </c>
      <c r="Q2675" t="s">
        <v>8318</v>
      </c>
      <c r="R2675" t="s">
        <v>8355</v>
      </c>
      <c r="S2675" s="9">
        <f t="shared" si="207"/>
        <v>41912.291655092595</v>
      </c>
      <c r="T2675" s="9">
        <f t="shared" si="208"/>
        <v>41941.697916666664</v>
      </c>
      <c r="U2675">
        <f t="shared" si="209"/>
        <v>2014</v>
      </c>
    </row>
    <row r="2676" spans="1:21"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05"/>
        <v>0.62839999999999996</v>
      </c>
      <c r="P2676">
        <f t="shared" si="206"/>
        <v>128.61988304093566</v>
      </c>
      <c r="Q2676" t="s">
        <v>8318</v>
      </c>
      <c r="R2676" t="s">
        <v>8355</v>
      </c>
      <c r="S2676" s="9">
        <f t="shared" si="207"/>
        <v>42529.382754629631</v>
      </c>
      <c r="T2676" s="9">
        <f t="shared" si="208"/>
        <v>42555.957638888889</v>
      </c>
      <c r="U2676">
        <f t="shared" si="209"/>
        <v>2016</v>
      </c>
    </row>
    <row r="2677" spans="1:21"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05"/>
        <v>7.5880000000000003E-2</v>
      </c>
      <c r="P2677">
        <f t="shared" si="206"/>
        <v>65.41379310344827</v>
      </c>
      <c r="Q2677" t="s">
        <v>8318</v>
      </c>
      <c r="R2677" t="s">
        <v>8355</v>
      </c>
      <c r="S2677" s="9">
        <f t="shared" si="207"/>
        <v>41923.607511574075</v>
      </c>
      <c r="T2677" s="9">
        <f t="shared" si="208"/>
        <v>41953.649178240739</v>
      </c>
      <c r="U2677">
        <f t="shared" si="209"/>
        <v>2014</v>
      </c>
    </row>
    <row r="2678" spans="1:21"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05"/>
        <v>0.50380952380952382</v>
      </c>
      <c r="P2678">
        <f t="shared" si="206"/>
        <v>117.55555555555556</v>
      </c>
      <c r="Q2678" t="s">
        <v>8318</v>
      </c>
      <c r="R2678" t="s">
        <v>8355</v>
      </c>
      <c r="S2678" s="9">
        <f t="shared" si="207"/>
        <v>42482.374699074076</v>
      </c>
      <c r="T2678" s="9">
        <f t="shared" si="208"/>
        <v>42512.374699074076</v>
      </c>
      <c r="U2678">
        <f t="shared" si="209"/>
        <v>2016</v>
      </c>
    </row>
    <row r="2679" spans="1:21"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05"/>
        <v>0.17512820512820512</v>
      </c>
      <c r="P2679">
        <f t="shared" si="206"/>
        <v>126.48148148148148</v>
      </c>
      <c r="Q2679" t="s">
        <v>8318</v>
      </c>
      <c r="R2679" t="s">
        <v>8355</v>
      </c>
      <c r="S2679" s="9">
        <f t="shared" si="207"/>
        <v>41792.779432870368</v>
      </c>
      <c r="T2679" s="9">
        <f t="shared" si="208"/>
        <v>41822.779432870368</v>
      </c>
      <c r="U2679">
        <f t="shared" si="209"/>
        <v>2014</v>
      </c>
    </row>
    <row r="2680" spans="1:21"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05"/>
        <v>1.3750000000000001E-4</v>
      </c>
      <c r="P2680">
        <f t="shared" si="206"/>
        <v>550</v>
      </c>
      <c r="Q2680" t="s">
        <v>8318</v>
      </c>
      <c r="R2680" t="s">
        <v>8355</v>
      </c>
      <c r="S2680" s="9">
        <f t="shared" si="207"/>
        <v>42241.548206018517</v>
      </c>
      <c r="T2680" s="9">
        <f t="shared" si="208"/>
        <v>42271.548206018517</v>
      </c>
      <c r="U2680">
        <f t="shared" si="209"/>
        <v>2015</v>
      </c>
    </row>
    <row r="2681" spans="1:21"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05"/>
        <v>3.3E-3</v>
      </c>
      <c r="P2681">
        <f t="shared" si="206"/>
        <v>44</v>
      </c>
      <c r="Q2681" t="s">
        <v>8318</v>
      </c>
      <c r="R2681" t="s">
        <v>8355</v>
      </c>
      <c r="S2681" s="9">
        <f t="shared" si="207"/>
        <v>42032.751087962963</v>
      </c>
      <c r="T2681" s="9">
        <f t="shared" si="208"/>
        <v>42062.751087962963</v>
      </c>
      <c r="U2681">
        <f t="shared" si="209"/>
        <v>2015</v>
      </c>
    </row>
    <row r="2682" spans="1:21"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05"/>
        <v>8.6250000000000007E-3</v>
      </c>
      <c r="P2682">
        <f t="shared" si="206"/>
        <v>69</v>
      </c>
      <c r="Q2682" t="s">
        <v>8318</v>
      </c>
      <c r="R2682" t="s">
        <v>8355</v>
      </c>
      <c r="S2682" s="9">
        <f t="shared" si="207"/>
        <v>42435.961701388893</v>
      </c>
      <c r="T2682" s="9">
        <f t="shared" si="208"/>
        <v>42465.920034722221</v>
      </c>
      <c r="U2682">
        <f t="shared" si="209"/>
        <v>2016</v>
      </c>
    </row>
    <row r="2683" spans="1:21"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05"/>
        <v>6.875E-3</v>
      </c>
      <c r="P2683">
        <f t="shared" si="206"/>
        <v>27.5</v>
      </c>
      <c r="Q2683" t="s">
        <v>8335</v>
      </c>
      <c r="R2683" t="s">
        <v>8336</v>
      </c>
      <c r="S2683" s="9">
        <f t="shared" si="207"/>
        <v>41805.645254629628</v>
      </c>
      <c r="T2683" s="9">
        <f t="shared" si="208"/>
        <v>41830.645254629628</v>
      </c>
      <c r="U2683">
        <f t="shared" si="209"/>
        <v>2014</v>
      </c>
    </row>
    <row r="2684" spans="1:21"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05"/>
        <v>0.28299999999999997</v>
      </c>
      <c r="P2684">
        <f t="shared" si="206"/>
        <v>84.9</v>
      </c>
      <c r="Q2684" t="s">
        <v>8335</v>
      </c>
      <c r="R2684" t="s">
        <v>8336</v>
      </c>
      <c r="S2684" s="9">
        <f t="shared" si="207"/>
        <v>41932.621990740743</v>
      </c>
      <c r="T2684" s="9">
        <f t="shared" si="208"/>
        <v>41964.999305555553</v>
      </c>
      <c r="U2684">
        <f t="shared" si="209"/>
        <v>2014</v>
      </c>
    </row>
    <row r="2685" spans="1:21"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05"/>
        <v>2.3999999999999998E-3</v>
      </c>
      <c r="P2685">
        <f t="shared" si="206"/>
        <v>12</v>
      </c>
      <c r="Q2685" t="s">
        <v>8335</v>
      </c>
      <c r="R2685" t="s">
        <v>8336</v>
      </c>
      <c r="S2685" s="9">
        <f t="shared" si="207"/>
        <v>42034.50509259259</v>
      </c>
      <c r="T2685" s="9">
        <f t="shared" si="208"/>
        <v>42064.50509259259</v>
      </c>
      <c r="U2685">
        <f t="shared" si="209"/>
        <v>2015</v>
      </c>
    </row>
    <row r="2686" spans="1:21"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05"/>
        <v>1.1428571428571429E-2</v>
      </c>
      <c r="P2686">
        <f t="shared" si="206"/>
        <v>200</v>
      </c>
      <c r="Q2686" t="s">
        <v>8335</v>
      </c>
      <c r="R2686" t="s">
        <v>8336</v>
      </c>
      <c r="S2686" s="9">
        <f t="shared" si="207"/>
        <v>41820.664641203701</v>
      </c>
      <c r="T2686" s="9">
        <f t="shared" si="208"/>
        <v>41860.664641203701</v>
      </c>
      <c r="U2686">
        <f t="shared" si="209"/>
        <v>2014</v>
      </c>
    </row>
    <row r="2687" spans="1:21"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05"/>
        <v>2.0000000000000001E-4</v>
      </c>
      <c r="P2687">
        <f t="shared" si="206"/>
        <v>10</v>
      </c>
      <c r="Q2687" t="s">
        <v>8335</v>
      </c>
      <c r="R2687" t="s">
        <v>8336</v>
      </c>
      <c r="S2687" s="9">
        <f t="shared" si="207"/>
        <v>42061.44594907407</v>
      </c>
      <c r="T2687" s="9">
        <f t="shared" si="208"/>
        <v>42121.404282407413</v>
      </c>
      <c r="U2687">
        <f t="shared" si="209"/>
        <v>2015</v>
      </c>
    </row>
    <row r="2688" spans="1:21"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05"/>
        <v>0</v>
      </c>
      <c r="P2688" t="e">
        <f t="shared" si="206"/>
        <v>#DIV/0!</v>
      </c>
      <c r="Q2688" t="s">
        <v>8335</v>
      </c>
      <c r="R2688" t="s">
        <v>8336</v>
      </c>
      <c r="S2688" s="9">
        <f t="shared" si="207"/>
        <v>41892.724803240737</v>
      </c>
      <c r="T2688" s="9">
        <f t="shared" si="208"/>
        <v>41912.724803240737</v>
      </c>
      <c r="U2688">
        <f t="shared" si="209"/>
        <v>2014</v>
      </c>
    </row>
    <row r="2689" spans="1:21"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05"/>
        <v>0</v>
      </c>
      <c r="P2689" t="e">
        <f t="shared" si="206"/>
        <v>#DIV/0!</v>
      </c>
      <c r="Q2689" t="s">
        <v>8335</v>
      </c>
      <c r="R2689" t="s">
        <v>8336</v>
      </c>
      <c r="S2689" s="9">
        <f t="shared" si="207"/>
        <v>42154.39025462963</v>
      </c>
      <c r="T2689" s="9">
        <f t="shared" si="208"/>
        <v>42184.39025462963</v>
      </c>
      <c r="U2689">
        <f t="shared" si="209"/>
        <v>2015</v>
      </c>
    </row>
    <row r="2690" spans="1:21"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si="205"/>
        <v>1.48E-3</v>
      </c>
      <c r="P2690">
        <f t="shared" si="206"/>
        <v>5.2857142857142856</v>
      </c>
      <c r="Q2690" t="s">
        <v>8335</v>
      </c>
      <c r="R2690" t="s">
        <v>8336</v>
      </c>
      <c r="S2690" s="9">
        <f t="shared" si="207"/>
        <v>42027.868865740747</v>
      </c>
      <c r="T2690" s="9">
        <f t="shared" si="208"/>
        <v>42058.875</v>
      </c>
      <c r="U2690">
        <f t="shared" si="209"/>
        <v>2015</v>
      </c>
    </row>
    <row r="2691" spans="1:21"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ref="O2691:O2754" si="210">E2691/D2691</f>
        <v>2.8571428571428571E-5</v>
      </c>
      <c r="P2691">
        <f t="shared" ref="P2691:P2754" si="211">E2691/L2691</f>
        <v>1</v>
      </c>
      <c r="Q2691" t="s">
        <v>8335</v>
      </c>
      <c r="R2691" t="s">
        <v>8336</v>
      </c>
      <c r="S2691" s="9">
        <f t="shared" ref="S2691:S2754" si="212">((J2691/60)/60)/24+DATE(1970,1,1)+(-6/24)</f>
        <v>42551.711689814809</v>
      </c>
      <c r="T2691" s="9">
        <f t="shared" ref="T2691:T2754" si="213">((I2691/60)/60)/24+DATE(1970,1,1)+(-6/24)</f>
        <v>42581.711689814809</v>
      </c>
      <c r="U2691">
        <f t="shared" ref="U2691:U2754" si="214">YEAR(S2691)</f>
        <v>2016</v>
      </c>
    </row>
    <row r="2692" spans="1:21"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10"/>
        <v>0.107325</v>
      </c>
      <c r="P2692">
        <f t="shared" si="211"/>
        <v>72.762711864406782</v>
      </c>
      <c r="Q2692" t="s">
        <v>8335</v>
      </c>
      <c r="R2692" t="s">
        <v>8336</v>
      </c>
      <c r="S2692" s="9">
        <f t="shared" si="212"/>
        <v>42112.855046296296</v>
      </c>
      <c r="T2692" s="9">
        <f t="shared" si="213"/>
        <v>42157.855046296296</v>
      </c>
      <c r="U2692">
        <f t="shared" si="214"/>
        <v>2015</v>
      </c>
    </row>
    <row r="2693" spans="1:21"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10"/>
        <v>5.3846153846153844E-4</v>
      </c>
      <c r="P2693">
        <f t="shared" si="211"/>
        <v>17.5</v>
      </c>
      <c r="Q2693" t="s">
        <v>8335</v>
      </c>
      <c r="R2693" t="s">
        <v>8336</v>
      </c>
      <c r="S2693" s="9">
        <f t="shared" si="212"/>
        <v>42089.474039351851</v>
      </c>
      <c r="T2693" s="9">
        <f t="shared" si="213"/>
        <v>42134.474039351851</v>
      </c>
      <c r="U2693">
        <f t="shared" si="214"/>
        <v>2015</v>
      </c>
    </row>
    <row r="2694" spans="1:21"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10"/>
        <v>7.1428571428571426E-3</v>
      </c>
      <c r="P2694">
        <f t="shared" si="211"/>
        <v>25</v>
      </c>
      <c r="Q2694" t="s">
        <v>8335</v>
      </c>
      <c r="R2694" t="s">
        <v>8336</v>
      </c>
      <c r="S2694" s="9">
        <f t="shared" si="212"/>
        <v>42058.084027777775</v>
      </c>
      <c r="T2694" s="9">
        <f t="shared" si="213"/>
        <v>42088.042361111111</v>
      </c>
      <c r="U2694">
        <f t="shared" si="214"/>
        <v>2015</v>
      </c>
    </row>
    <row r="2695" spans="1:21"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10"/>
        <v>8.0000000000000002E-3</v>
      </c>
      <c r="P2695">
        <f t="shared" si="211"/>
        <v>13.333333333333334</v>
      </c>
      <c r="Q2695" t="s">
        <v>8335</v>
      </c>
      <c r="R2695" t="s">
        <v>8336</v>
      </c>
      <c r="S2695" s="9">
        <f t="shared" si="212"/>
        <v>41833.888495370367</v>
      </c>
      <c r="T2695" s="9">
        <f t="shared" si="213"/>
        <v>41863.888495370367</v>
      </c>
      <c r="U2695">
        <f t="shared" si="214"/>
        <v>2014</v>
      </c>
    </row>
    <row r="2696" spans="1:21"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10"/>
        <v>3.3333333333333335E-5</v>
      </c>
      <c r="P2696">
        <f t="shared" si="211"/>
        <v>1</v>
      </c>
      <c r="Q2696" t="s">
        <v>8335</v>
      </c>
      <c r="R2696" t="s">
        <v>8336</v>
      </c>
      <c r="S2696" s="9">
        <f t="shared" si="212"/>
        <v>41877.890497685185</v>
      </c>
      <c r="T2696" s="9">
        <f t="shared" si="213"/>
        <v>41907.890497685185</v>
      </c>
      <c r="U2696">
        <f t="shared" si="214"/>
        <v>2014</v>
      </c>
    </row>
    <row r="2697" spans="1:21"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10"/>
        <v>4.7333333333333333E-3</v>
      </c>
      <c r="P2697">
        <f t="shared" si="211"/>
        <v>23.666666666666668</v>
      </c>
      <c r="Q2697" t="s">
        <v>8335</v>
      </c>
      <c r="R2697" t="s">
        <v>8336</v>
      </c>
      <c r="S2697" s="9">
        <f t="shared" si="212"/>
        <v>42047.931921296295</v>
      </c>
      <c r="T2697" s="9">
        <f t="shared" si="213"/>
        <v>42107.89025462963</v>
      </c>
      <c r="U2697">
        <f t="shared" si="214"/>
        <v>2015</v>
      </c>
    </row>
    <row r="2698" spans="1:21"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10"/>
        <v>5.6500000000000002E-2</v>
      </c>
      <c r="P2698">
        <f t="shared" si="211"/>
        <v>89.21052631578948</v>
      </c>
      <c r="Q2698" t="s">
        <v>8335</v>
      </c>
      <c r="R2698" t="s">
        <v>8336</v>
      </c>
      <c r="S2698" s="9">
        <f t="shared" si="212"/>
        <v>41964.594444444447</v>
      </c>
      <c r="T2698" s="9">
        <f t="shared" si="213"/>
        <v>41998.594444444447</v>
      </c>
      <c r="U2698">
        <f t="shared" si="214"/>
        <v>2014</v>
      </c>
    </row>
    <row r="2699" spans="1:21"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10"/>
        <v>0.26352173913043481</v>
      </c>
      <c r="P2699">
        <f t="shared" si="211"/>
        <v>116.55769230769231</v>
      </c>
      <c r="Q2699" t="s">
        <v>8335</v>
      </c>
      <c r="R2699" t="s">
        <v>8336</v>
      </c>
      <c r="S2699" s="9">
        <f t="shared" si="212"/>
        <v>42187.690081018518</v>
      </c>
      <c r="T2699" s="9">
        <f t="shared" si="213"/>
        <v>42218.666666666672</v>
      </c>
      <c r="U2699">
        <f t="shared" si="214"/>
        <v>2015</v>
      </c>
    </row>
    <row r="2700" spans="1:21"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10"/>
        <v>3.2512500000000002E-3</v>
      </c>
      <c r="P2700">
        <f t="shared" si="211"/>
        <v>13.005000000000001</v>
      </c>
      <c r="Q2700" t="s">
        <v>8335</v>
      </c>
      <c r="R2700" t="s">
        <v>8336</v>
      </c>
      <c r="S2700" s="9">
        <f t="shared" si="212"/>
        <v>41787.648240740738</v>
      </c>
      <c r="T2700" s="9">
        <f t="shared" si="213"/>
        <v>41817.648240740738</v>
      </c>
      <c r="U2700">
        <f t="shared" si="214"/>
        <v>2014</v>
      </c>
    </row>
    <row r="2701" spans="1:21"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10"/>
        <v>0</v>
      </c>
      <c r="P2701" t="e">
        <f t="shared" si="211"/>
        <v>#DIV/0!</v>
      </c>
      <c r="Q2701" t="s">
        <v>8335</v>
      </c>
      <c r="R2701" t="s">
        <v>8336</v>
      </c>
      <c r="S2701" s="9">
        <f t="shared" si="212"/>
        <v>41829.646562499998</v>
      </c>
      <c r="T2701" s="9">
        <f t="shared" si="213"/>
        <v>41859.646562499998</v>
      </c>
      <c r="U2701">
        <f t="shared" si="214"/>
        <v>2014</v>
      </c>
    </row>
    <row r="2702" spans="1:21"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10"/>
        <v>7.0007000700070005E-3</v>
      </c>
      <c r="P2702">
        <f t="shared" si="211"/>
        <v>17.5</v>
      </c>
      <c r="Q2702" t="s">
        <v>8335</v>
      </c>
      <c r="R2702" t="s">
        <v>8336</v>
      </c>
      <c r="S2702" s="9">
        <f t="shared" si="212"/>
        <v>41870.62467592593</v>
      </c>
      <c r="T2702" s="9">
        <f t="shared" si="213"/>
        <v>41900.62467592593</v>
      </c>
      <c r="U2702">
        <f t="shared" si="214"/>
        <v>2014</v>
      </c>
    </row>
    <row r="2703" spans="1:21"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10"/>
        <v>0.46176470588235297</v>
      </c>
      <c r="P2703">
        <f t="shared" si="211"/>
        <v>34.130434782608695</v>
      </c>
      <c r="Q2703" t="s">
        <v>8316</v>
      </c>
      <c r="R2703" t="s">
        <v>8356</v>
      </c>
      <c r="S2703" s="9">
        <f t="shared" si="212"/>
        <v>42801.524699074071</v>
      </c>
      <c r="T2703" s="9">
        <f t="shared" si="213"/>
        <v>42832.483032407406</v>
      </c>
      <c r="U2703">
        <f t="shared" si="214"/>
        <v>2017</v>
      </c>
    </row>
    <row r="2704" spans="1:21"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10"/>
        <v>0.34410000000000002</v>
      </c>
      <c r="P2704">
        <f t="shared" si="211"/>
        <v>132.34615384615384</v>
      </c>
      <c r="Q2704" t="s">
        <v>8316</v>
      </c>
      <c r="R2704" t="s">
        <v>8356</v>
      </c>
      <c r="S2704" s="9">
        <f t="shared" si="212"/>
        <v>42800.551817129628</v>
      </c>
      <c r="T2704" s="9">
        <f t="shared" si="213"/>
        <v>42830.510150462964</v>
      </c>
      <c r="U2704">
        <f t="shared" si="214"/>
        <v>2017</v>
      </c>
    </row>
    <row r="2705" spans="1:21"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10"/>
        <v>1.0375000000000001</v>
      </c>
      <c r="P2705">
        <f t="shared" si="211"/>
        <v>922.22222222222217</v>
      </c>
      <c r="Q2705" t="s">
        <v>8316</v>
      </c>
      <c r="R2705" t="s">
        <v>8356</v>
      </c>
      <c r="S2705" s="9">
        <f t="shared" si="212"/>
        <v>42756.440162037034</v>
      </c>
      <c r="T2705" s="9">
        <f t="shared" si="213"/>
        <v>42816.398495370369</v>
      </c>
      <c r="U2705">
        <f t="shared" si="214"/>
        <v>2017</v>
      </c>
    </row>
    <row r="2706" spans="1:21"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10"/>
        <v>6.0263157894736845E-2</v>
      </c>
      <c r="P2706">
        <f t="shared" si="211"/>
        <v>163.57142857142858</v>
      </c>
      <c r="Q2706" t="s">
        <v>8316</v>
      </c>
      <c r="R2706" t="s">
        <v>8356</v>
      </c>
      <c r="S2706" s="9">
        <f t="shared" si="212"/>
        <v>42787.612430555557</v>
      </c>
      <c r="T2706" s="9">
        <f t="shared" si="213"/>
        <v>42830.570763888885</v>
      </c>
      <c r="U2706">
        <f t="shared" si="214"/>
        <v>2017</v>
      </c>
    </row>
    <row r="2707" spans="1:21"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10"/>
        <v>0.10539393939393939</v>
      </c>
      <c r="P2707">
        <f t="shared" si="211"/>
        <v>217.375</v>
      </c>
      <c r="Q2707" t="s">
        <v>8316</v>
      </c>
      <c r="R2707" t="s">
        <v>8356</v>
      </c>
      <c r="S2707" s="9">
        <f t="shared" si="212"/>
        <v>42773.666180555556</v>
      </c>
      <c r="T2707" s="9">
        <f t="shared" si="213"/>
        <v>42818.624513888892</v>
      </c>
      <c r="U2707">
        <f t="shared" si="214"/>
        <v>2017</v>
      </c>
    </row>
    <row r="2708" spans="1:21"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10"/>
        <v>1.1229714285714285</v>
      </c>
      <c r="P2708">
        <f t="shared" si="211"/>
        <v>149.44486692015209</v>
      </c>
      <c r="Q2708" t="s">
        <v>8316</v>
      </c>
      <c r="R2708" t="s">
        <v>8356</v>
      </c>
      <c r="S2708" s="9">
        <f t="shared" si="212"/>
        <v>41899.044942129629</v>
      </c>
      <c r="T2708" s="9">
        <f t="shared" si="213"/>
        <v>41928.040972222225</v>
      </c>
      <c r="U2708">
        <f t="shared" si="214"/>
        <v>2014</v>
      </c>
    </row>
    <row r="2709" spans="1:21"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10"/>
        <v>3.50844625</v>
      </c>
      <c r="P2709">
        <f t="shared" si="211"/>
        <v>71.237487309644663</v>
      </c>
      <c r="Q2709" t="s">
        <v>8316</v>
      </c>
      <c r="R2709" t="s">
        <v>8356</v>
      </c>
      <c r="S2709" s="9">
        <f t="shared" si="212"/>
        <v>41391.532905092594</v>
      </c>
      <c r="T2709" s="9">
        <f t="shared" si="213"/>
        <v>41421.040972222225</v>
      </c>
      <c r="U2709">
        <f t="shared" si="214"/>
        <v>2013</v>
      </c>
    </row>
    <row r="2710" spans="1:21"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10"/>
        <v>2.3321535</v>
      </c>
      <c r="P2710">
        <f t="shared" si="211"/>
        <v>44.464318398474738</v>
      </c>
      <c r="Q2710" t="s">
        <v>8316</v>
      </c>
      <c r="R2710" t="s">
        <v>8356</v>
      </c>
      <c r="S2710" s="9">
        <f t="shared" si="212"/>
        <v>42512.448217592595</v>
      </c>
      <c r="T2710" s="9">
        <f t="shared" si="213"/>
        <v>42572.448217592595</v>
      </c>
      <c r="U2710">
        <f t="shared" si="214"/>
        <v>2016</v>
      </c>
    </row>
    <row r="2711" spans="1:21"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10"/>
        <v>1.01606</v>
      </c>
      <c r="P2711">
        <f t="shared" si="211"/>
        <v>164.94480519480518</v>
      </c>
      <c r="Q2711" t="s">
        <v>8316</v>
      </c>
      <c r="R2711" t="s">
        <v>8356</v>
      </c>
      <c r="S2711" s="9">
        <f t="shared" si="212"/>
        <v>42611.899780092594</v>
      </c>
      <c r="T2711" s="9">
        <f t="shared" si="213"/>
        <v>42646.915972222225</v>
      </c>
      <c r="U2711">
        <f t="shared" si="214"/>
        <v>2016</v>
      </c>
    </row>
    <row r="2712" spans="1:21"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10"/>
        <v>1.5390035000000002</v>
      </c>
      <c r="P2712">
        <f t="shared" si="211"/>
        <v>84.871516544117654</v>
      </c>
      <c r="Q2712" t="s">
        <v>8316</v>
      </c>
      <c r="R2712" t="s">
        <v>8356</v>
      </c>
      <c r="S2712" s="9">
        <f t="shared" si="212"/>
        <v>41827.979490740741</v>
      </c>
      <c r="T2712" s="9">
        <f t="shared" si="213"/>
        <v>41859.833333333336</v>
      </c>
      <c r="U2712">
        <f t="shared" si="214"/>
        <v>2014</v>
      </c>
    </row>
    <row r="2713" spans="1:21"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10"/>
        <v>1.007161125319693</v>
      </c>
      <c r="P2713">
        <f t="shared" si="211"/>
        <v>53.945205479452056</v>
      </c>
      <c r="Q2713" t="s">
        <v>8316</v>
      </c>
      <c r="R2713" t="s">
        <v>8356</v>
      </c>
      <c r="S2713" s="9">
        <f t="shared" si="212"/>
        <v>41780.495254629634</v>
      </c>
      <c r="T2713" s="9">
        <f t="shared" si="213"/>
        <v>41810.667361111111</v>
      </c>
      <c r="U2713">
        <f t="shared" si="214"/>
        <v>2014</v>
      </c>
    </row>
    <row r="2714" spans="1:21"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10"/>
        <v>1.3138181818181818</v>
      </c>
      <c r="P2714">
        <f t="shared" si="211"/>
        <v>50.531468531468533</v>
      </c>
      <c r="Q2714" t="s">
        <v>8316</v>
      </c>
      <c r="R2714" t="s">
        <v>8356</v>
      </c>
      <c r="S2714" s="9">
        <f t="shared" si="212"/>
        <v>41431.812037037038</v>
      </c>
      <c r="T2714" s="9">
        <f t="shared" si="213"/>
        <v>41468.5</v>
      </c>
      <c r="U2714">
        <f t="shared" si="214"/>
        <v>2013</v>
      </c>
    </row>
    <row r="2715" spans="1:21"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10"/>
        <v>1.0224133333333334</v>
      </c>
      <c r="P2715">
        <f t="shared" si="211"/>
        <v>108.00140845070422</v>
      </c>
      <c r="Q2715" t="s">
        <v>8316</v>
      </c>
      <c r="R2715" t="s">
        <v>8356</v>
      </c>
      <c r="S2715" s="9">
        <f t="shared" si="212"/>
        <v>42322.403749999998</v>
      </c>
      <c r="T2715" s="9">
        <f t="shared" si="213"/>
        <v>42362.403749999998</v>
      </c>
      <c r="U2715">
        <f t="shared" si="214"/>
        <v>2015</v>
      </c>
    </row>
    <row r="2716" spans="1:21"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10"/>
        <v>1.1635599999999999</v>
      </c>
      <c r="P2716">
        <f t="shared" si="211"/>
        <v>95.373770491803285</v>
      </c>
      <c r="Q2716" t="s">
        <v>8316</v>
      </c>
      <c r="R2716" t="s">
        <v>8356</v>
      </c>
      <c r="S2716" s="9">
        <f t="shared" si="212"/>
        <v>42629.405046296291</v>
      </c>
      <c r="T2716" s="9">
        <f t="shared" si="213"/>
        <v>42657.708333333328</v>
      </c>
      <c r="U2716">
        <f t="shared" si="214"/>
        <v>2016</v>
      </c>
    </row>
    <row r="2717" spans="1:21"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10"/>
        <v>2.6462241666666664</v>
      </c>
      <c r="P2717">
        <f t="shared" si="211"/>
        <v>57.631016333938291</v>
      </c>
      <c r="Q2717" t="s">
        <v>8316</v>
      </c>
      <c r="R2717" t="s">
        <v>8356</v>
      </c>
      <c r="S2717" s="9">
        <f t="shared" si="212"/>
        <v>42387.148472222223</v>
      </c>
      <c r="T2717" s="9">
        <f t="shared" si="213"/>
        <v>42421.148472222223</v>
      </c>
      <c r="U2717">
        <f t="shared" si="214"/>
        <v>2016</v>
      </c>
    </row>
    <row r="2718" spans="1:21"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10"/>
        <v>1.1998010000000001</v>
      </c>
      <c r="P2718">
        <f t="shared" si="211"/>
        <v>64.160481283422456</v>
      </c>
      <c r="Q2718" t="s">
        <v>8316</v>
      </c>
      <c r="R2718" t="s">
        <v>8356</v>
      </c>
      <c r="S2718" s="9">
        <f t="shared" si="212"/>
        <v>42255.083252314813</v>
      </c>
      <c r="T2718" s="9">
        <f t="shared" si="213"/>
        <v>42285.083252314813</v>
      </c>
      <c r="U2718">
        <f t="shared" si="214"/>
        <v>2015</v>
      </c>
    </row>
    <row r="2719" spans="1:21"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10"/>
        <v>1.2010400000000001</v>
      </c>
      <c r="P2719">
        <f t="shared" si="211"/>
        <v>92.387692307692305</v>
      </c>
      <c r="Q2719" t="s">
        <v>8316</v>
      </c>
      <c r="R2719" t="s">
        <v>8356</v>
      </c>
      <c r="S2719" s="9">
        <f t="shared" si="212"/>
        <v>41934.664918981485</v>
      </c>
      <c r="T2719" s="9">
        <f t="shared" si="213"/>
        <v>41979.706585648149</v>
      </c>
      <c r="U2719">
        <f t="shared" si="214"/>
        <v>2014</v>
      </c>
    </row>
    <row r="2720" spans="1:21"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10"/>
        <v>1.0358333333333334</v>
      </c>
      <c r="P2720">
        <f t="shared" si="211"/>
        <v>125.97972972972973</v>
      </c>
      <c r="Q2720" t="s">
        <v>8316</v>
      </c>
      <c r="R2720" t="s">
        <v>8356</v>
      </c>
      <c r="S2720" s="9">
        <f t="shared" si="212"/>
        <v>42465.346585648149</v>
      </c>
      <c r="T2720" s="9">
        <f t="shared" si="213"/>
        <v>42493.708333333328</v>
      </c>
      <c r="U2720">
        <f t="shared" si="214"/>
        <v>2016</v>
      </c>
    </row>
    <row r="2721" spans="1:21"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10"/>
        <v>1.0883333333333334</v>
      </c>
      <c r="P2721">
        <f t="shared" si="211"/>
        <v>94.637681159420296</v>
      </c>
      <c r="Q2721" t="s">
        <v>8316</v>
      </c>
      <c r="R2721" t="s">
        <v>8356</v>
      </c>
      <c r="S2721" s="9">
        <f t="shared" si="212"/>
        <v>42417.781180555554</v>
      </c>
      <c r="T2721" s="9">
        <f t="shared" si="213"/>
        <v>42477.739513888882</v>
      </c>
      <c r="U2721">
        <f t="shared" si="214"/>
        <v>2016</v>
      </c>
    </row>
    <row r="2722" spans="1:21"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10"/>
        <v>1.1812400000000001</v>
      </c>
      <c r="P2722">
        <f t="shared" si="211"/>
        <v>170.69942196531792</v>
      </c>
      <c r="Q2722" t="s">
        <v>8316</v>
      </c>
      <c r="R2722" t="s">
        <v>8356</v>
      </c>
      <c r="S2722" s="9">
        <f t="shared" si="212"/>
        <v>42655.215891203698</v>
      </c>
      <c r="T2722" s="9">
        <f t="shared" si="213"/>
        <v>42685.257557870369</v>
      </c>
      <c r="U2722">
        <f t="shared" si="214"/>
        <v>2016</v>
      </c>
    </row>
    <row r="2723" spans="1:21"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10"/>
        <v>14.62</v>
      </c>
      <c r="P2723">
        <f t="shared" si="211"/>
        <v>40.762081784386616</v>
      </c>
      <c r="Q2723" t="s">
        <v>8318</v>
      </c>
      <c r="R2723" t="s">
        <v>8348</v>
      </c>
      <c r="S2723" s="9">
        <f t="shared" si="212"/>
        <v>41493.293958333335</v>
      </c>
      <c r="T2723" s="9">
        <f t="shared" si="213"/>
        <v>41523.541666666664</v>
      </c>
      <c r="U2723">
        <f t="shared" si="214"/>
        <v>2013</v>
      </c>
    </row>
    <row r="2724" spans="1:21"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10"/>
        <v>2.5253999999999999</v>
      </c>
      <c r="P2724">
        <f t="shared" si="211"/>
        <v>68.254054054054052</v>
      </c>
      <c r="Q2724" t="s">
        <v>8318</v>
      </c>
      <c r="R2724" t="s">
        <v>8348</v>
      </c>
      <c r="S2724" s="9">
        <f t="shared" si="212"/>
        <v>42704.607094907406</v>
      </c>
      <c r="T2724" s="9">
        <f t="shared" si="213"/>
        <v>42764.607094907406</v>
      </c>
      <c r="U2724">
        <f t="shared" si="214"/>
        <v>2016</v>
      </c>
    </row>
    <row r="2725" spans="1:21"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10"/>
        <v>1.4005000000000001</v>
      </c>
      <c r="P2725">
        <f t="shared" si="211"/>
        <v>95.48863636363636</v>
      </c>
      <c r="Q2725" t="s">
        <v>8318</v>
      </c>
      <c r="R2725" t="s">
        <v>8348</v>
      </c>
      <c r="S2725" s="9">
        <f t="shared" si="212"/>
        <v>41944.58898148148</v>
      </c>
      <c r="T2725" s="9">
        <f t="shared" si="213"/>
        <v>42004.630648148144</v>
      </c>
      <c r="U2725">
        <f t="shared" si="214"/>
        <v>2014</v>
      </c>
    </row>
    <row r="2726" spans="1:21"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10"/>
        <v>2.9687520259319289</v>
      </c>
      <c r="P2726">
        <f t="shared" si="211"/>
        <v>7.1902649656526005</v>
      </c>
      <c r="Q2726" t="s">
        <v>8318</v>
      </c>
      <c r="R2726" t="s">
        <v>8348</v>
      </c>
      <c r="S2726" s="9">
        <f t="shared" si="212"/>
        <v>42199.07707175926</v>
      </c>
      <c r="T2726" s="9">
        <f t="shared" si="213"/>
        <v>42231.07707175926</v>
      </c>
      <c r="U2726">
        <f t="shared" si="214"/>
        <v>2015</v>
      </c>
    </row>
    <row r="2727" spans="1:21"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10"/>
        <v>1.445425</v>
      </c>
      <c r="P2727">
        <f t="shared" si="211"/>
        <v>511.65486725663715</v>
      </c>
      <c r="Q2727" t="s">
        <v>8318</v>
      </c>
      <c r="R2727" t="s">
        <v>8348</v>
      </c>
      <c r="S2727" s="9">
        <f t="shared" si="212"/>
        <v>42745.494618055556</v>
      </c>
      <c r="T2727" s="9">
        <f t="shared" si="213"/>
        <v>42795.494618055556</v>
      </c>
      <c r="U2727">
        <f t="shared" si="214"/>
        <v>2017</v>
      </c>
    </row>
    <row r="2728" spans="1:2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10"/>
        <v>1.05745</v>
      </c>
      <c r="P2728">
        <f t="shared" si="211"/>
        <v>261.74504950495049</v>
      </c>
      <c r="Q2728" t="s">
        <v>8318</v>
      </c>
      <c r="R2728" t="s">
        <v>8348</v>
      </c>
      <c r="S2728" s="9">
        <f t="shared" si="212"/>
        <v>42452.329988425925</v>
      </c>
      <c r="T2728" s="9">
        <f t="shared" si="213"/>
        <v>42482.329988425925</v>
      </c>
      <c r="U2728">
        <f t="shared" si="214"/>
        <v>2016</v>
      </c>
    </row>
    <row r="2729" spans="1:21"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10"/>
        <v>4.9321000000000002</v>
      </c>
      <c r="P2729">
        <f t="shared" si="211"/>
        <v>69.760961810466767</v>
      </c>
      <c r="Q2729" t="s">
        <v>8318</v>
      </c>
      <c r="R2729" t="s">
        <v>8348</v>
      </c>
      <c r="S2729" s="9">
        <f t="shared" si="212"/>
        <v>42198.426655092597</v>
      </c>
      <c r="T2729" s="9">
        <f t="shared" si="213"/>
        <v>42223.426655092597</v>
      </c>
      <c r="U2729">
        <f t="shared" si="214"/>
        <v>2015</v>
      </c>
    </row>
    <row r="2730" spans="1:21"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10"/>
        <v>2.0182666666666669</v>
      </c>
      <c r="P2730">
        <f t="shared" si="211"/>
        <v>77.229591836734699</v>
      </c>
      <c r="Q2730" t="s">
        <v>8318</v>
      </c>
      <c r="R2730" t="s">
        <v>8348</v>
      </c>
      <c r="S2730" s="9">
        <f t="shared" si="212"/>
        <v>42333.34993055556</v>
      </c>
      <c r="T2730" s="9">
        <f t="shared" si="213"/>
        <v>42368.34993055556</v>
      </c>
      <c r="U2730">
        <f t="shared" si="214"/>
        <v>2015</v>
      </c>
    </row>
    <row r="2731" spans="1:21"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10"/>
        <v>1.0444</v>
      </c>
      <c r="P2731">
        <f t="shared" si="211"/>
        <v>340.56521739130437</v>
      </c>
      <c r="Q2731" t="s">
        <v>8318</v>
      </c>
      <c r="R2731" t="s">
        <v>8348</v>
      </c>
      <c r="S2731" s="9">
        <f t="shared" si="212"/>
        <v>42094.990706018521</v>
      </c>
      <c r="T2731" s="9">
        <f t="shared" si="213"/>
        <v>42124.990706018521</v>
      </c>
      <c r="U2731">
        <f t="shared" si="214"/>
        <v>2015</v>
      </c>
    </row>
    <row r="2732" spans="1:21"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10"/>
        <v>1.7029262962962963</v>
      </c>
      <c r="P2732">
        <f t="shared" si="211"/>
        <v>67.417903225806455</v>
      </c>
      <c r="Q2732" t="s">
        <v>8318</v>
      </c>
      <c r="R2732" t="s">
        <v>8348</v>
      </c>
      <c r="S2732" s="9">
        <f t="shared" si="212"/>
        <v>41351.291377314818</v>
      </c>
      <c r="T2732" s="9">
        <f t="shared" si="213"/>
        <v>41386.291377314818</v>
      </c>
      <c r="U2732">
        <f t="shared" si="214"/>
        <v>2013</v>
      </c>
    </row>
    <row r="2733" spans="1:21"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10"/>
        <v>1.0430333333333333</v>
      </c>
      <c r="P2733">
        <f t="shared" si="211"/>
        <v>845.70270270270271</v>
      </c>
      <c r="Q2733" t="s">
        <v>8318</v>
      </c>
      <c r="R2733" t="s">
        <v>8348</v>
      </c>
      <c r="S2733" s="9">
        <f t="shared" si="212"/>
        <v>41872.275717592594</v>
      </c>
      <c r="T2733" s="9">
        <f t="shared" si="213"/>
        <v>41929.916666666664</v>
      </c>
      <c r="U2733">
        <f t="shared" si="214"/>
        <v>2014</v>
      </c>
    </row>
    <row r="2734" spans="1:21"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10"/>
        <v>1.1825000000000001</v>
      </c>
      <c r="P2734">
        <f t="shared" si="211"/>
        <v>97.191780821917803</v>
      </c>
      <c r="Q2734" t="s">
        <v>8318</v>
      </c>
      <c r="R2734" t="s">
        <v>8348</v>
      </c>
      <c r="S2734" s="9">
        <f t="shared" si="212"/>
        <v>41389.558194444442</v>
      </c>
      <c r="T2734" s="9">
        <f t="shared" si="213"/>
        <v>41421.75</v>
      </c>
      <c r="U2734">
        <f t="shared" si="214"/>
        <v>2013</v>
      </c>
    </row>
    <row r="2735" spans="1:21"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10"/>
        <v>1.07538</v>
      </c>
      <c r="P2735">
        <f t="shared" si="211"/>
        <v>451.84033613445376</v>
      </c>
      <c r="Q2735" t="s">
        <v>8318</v>
      </c>
      <c r="R2735" t="s">
        <v>8348</v>
      </c>
      <c r="S2735" s="9">
        <f t="shared" si="212"/>
        <v>42044.022847222222</v>
      </c>
      <c r="T2735" s="9">
        <f t="shared" si="213"/>
        <v>42103.981180555551</v>
      </c>
      <c r="U2735">
        <f t="shared" si="214"/>
        <v>2015</v>
      </c>
    </row>
    <row r="2736" spans="1:21"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10"/>
        <v>22603</v>
      </c>
      <c r="P2736">
        <f t="shared" si="211"/>
        <v>138.66871165644173</v>
      </c>
      <c r="Q2736" t="s">
        <v>8318</v>
      </c>
      <c r="R2736" t="s">
        <v>8348</v>
      </c>
      <c r="S2736" s="9">
        <f t="shared" si="212"/>
        <v>42626.418888888889</v>
      </c>
      <c r="T2736" s="9">
        <f t="shared" si="213"/>
        <v>42656.665972222225</v>
      </c>
      <c r="U2736">
        <f t="shared" si="214"/>
        <v>2016</v>
      </c>
    </row>
    <row r="2737" spans="1:21"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10"/>
        <v>9.7813466666666677</v>
      </c>
      <c r="P2737">
        <f t="shared" si="211"/>
        <v>21.640147492625371</v>
      </c>
      <c r="Q2737" t="s">
        <v>8318</v>
      </c>
      <c r="R2737" t="s">
        <v>8348</v>
      </c>
      <c r="S2737" s="9">
        <f t="shared" si="212"/>
        <v>41315.870949074073</v>
      </c>
      <c r="T2737" s="9">
        <f t="shared" si="213"/>
        <v>41346.583333333336</v>
      </c>
      <c r="U2737">
        <f t="shared" si="214"/>
        <v>2013</v>
      </c>
    </row>
    <row r="2738" spans="1:21"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10"/>
        <v>1.2290000000000001</v>
      </c>
      <c r="P2738">
        <f t="shared" si="211"/>
        <v>169.51724137931035</v>
      </c>
      <c r="Q2738" t="s">
        <v>8318</v>
      </c>
      <c r="R2738" t="s">
        <v>8348</v>
      </c>
      <c r="S2738" s="9">
        <f t="shared" si="212"/>
        <v>41722.416354166664</v>
      </c>
      <c r="T2738" s="9">
        <f t="shared" si="213"/>
        <v>41752.416354166664</v>
      </c>
      <c r="U2738">
        <f t="shared" si="214"/>
        <v>2014</v>
      </c>
    </row>
    <row r="2739" spans="1:21"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10"/>
        <v>2.4606080000000001</v>
      </c>
      <c r="P2739">
        <f t="shared" si="211"/>
        <v>161.88210526315791</v>
      </c>
      <c r="Q2739" t="s">
        <v>8318</v>
      </c>
      <c r="R2739" t="s">
        <v>8348</v>
      </c>
      <c r="S2739" s="9">
        <f t="shared" si="212"/>
        <v>41611.667673611111</v>
      </c>
      <c r="T2739" s="9">
        <f t="shared" si="213"/>
        <v>41654.541666666664</v>
      </c>
      <c r="U2739">
        <f t="shared" si="214"/>
        <v>2013</v>
      </c>
    </row>
    <row r="2740" spans="1:21"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10"/>
        <v>1.4794</v>
      </c>
      <c r="P2740">
        <f t="shared" si="211"/>
        <v>493.13333333333333</v>
      </c>
      <c r="Q2740" t="s">
        <v>8318</v>
      </c>
      <c r="R2740" t="s">
        <v>8348</v>
      </c>
      <c r="S2740" s="9">
        <f t="shared" si="212"/>
        <v>42619.893564814818</v>
      </c>
      <c r="T2740" s="9">
        <f t="shared" si="213"/>
        <v>42679.893564814818</v>
      </c>
      <c r="U2740">
        <f t="shared" si="214"/>
        <v>2016</v>
      </c>
    </row>
    <row r="2741" spans="1:21"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10"/>
        <v>3.8409090909090908</v>
      </c>
      <c r="P2741">
        <f t="shared" si="211"/>
        <v>22.120418848167539</v>
      </c>
      <c r="Q2741" t="s">
        <v>8318</v>
      </c>
      <c r="R2741" t="s">
        <v>8348</v>
      </c>
      <c r="S2741" s="9">
        <f t="shared" si="212"/>
        <v>41719.637928240743</v>
      </c>
      <c r="T2741" s="9">
        <f t="shared" si="213"/>
        <v>41764.637928240743</v>
      </c>
      <c r="U2741">
        <f t="shared" si="214"/>
        <v>2014</v>
      </c>
    </row>
    <row r="2742" spans="1:21"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10"/>
        <v>1.0333333333333334</v>
      </c>
      <c r="P2742">
        <f t="shared" si="211"/>
        <v>18.235294117647058</v>
      </c>
      <c r="Q2742" t="s">
        <v>8318</v>
      </c>
      <c r="R2742" t="s">
        <v>8348</v>
      </c>
      <c r="S2742" s="9">
        <f t="shared" si="212"/>
        <v>42044.781851851847</v>
      </c>
      <c r="T2742" s="9">
        <f t="shared" si="213"/>
        <v>42074.74018518519</v>
      </c>
      <c r="U2742">
        <f t="shared" si="214"/>
        <v>2015</v>
      </c>
    </row>
    <row r="2743" spans="1:21"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10"/>
        <v>4.3750000000000004E-3</v>
      </c>
      <c r="P2743">
        <f t="shared" si="211"/>
        <v>8.75</v>
      </c>
      <c r="Q2743" t="s">
        <v>8321</v>
      </c>
      <c r="R2743" t="s">
        <v>8357</v>
      </c>
      <c r="S2743" s="9">
        <f t="shared" si="212"/>
        <v>41911.407430555555</v>
      </c>
      <c r="T2743" s="9">
        <f t="shared" si="213"/>
        <v>41931.838194444441</v>
      </c>
      <c r="U2743">
        <f t="shared" si="214"/>
        <v>2014</v>
      </c>
    </row>
    <row r="2744" spans="1:21"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10"/>
        <v>0.29239999999999999</v>
      </c>
      <c r="P2744">
        <f t="shared" si="211"/>
        <v>40.611111111111114</v>
      </c>
      <c r="Q2744" t="s">
        <v>8321</v>
      </c>
      <c r="R2744" t="s">
        <v>8357</v>
      </c>
      <c r="S2744" s="9">
        <f t="shared" si="212"/>
        <v>41030.469756944447</v>
      </c>
      <c r="T2744" s="9">
        <f t="shared" si="213"/>
        <v>41044.469756944447</v>
      </c>
      <c r="U2744">
        <f t="shared" si="214"/>
        <v>2012</v>
      </c>
    </row>
    <row r="2745" spans="1:21"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10"/>
        <v>0</v>
      </c>
      <c r="P2745" t="e">
        <f t="shared" si="211"/>
        <v>#DIV/0!</v>
      </c>
      <c r="Q2745" t="s">
        <v>8321</v>
      </c>
      <c r="R2745" t="s">
        <v>8357</v>
      </c>
      <c r="S2745" s="9">
        <f t="shared" si="212"/>
        <v>42632.078784722224</v>
      </c>
      <c r="T2745" s="9">
        <f t="shared" si="213"/>
        <v>42662.078784722224</v>
      </c>
      <c r="U2745">
        <f t="shared" si="214"/>
        <v>2016</v>
      </c>
    </row>
    <row r="2746" spans="1:21"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10"/>
        <v>5.2187499999999998E-2</v>
      </c>
      <c r="P2746">
        <f t="shared" si="211"/>
        <v>37.954545454545453</v>
      </c>
      <c r="Q2746" t="s">
        <v>8321</v>
      </c>
      <c r="R2746" t="s">
        <v>8357</v>
      </c>
      <c r="S2746" s="9">
        <f t="shared" si="212"/>
        <v>40937.812476851854</v>
      </c>
      <c r="T2746" s="9">
        <f t="shared" si="213"/>
        <v>40967.812476851854</v>
      </c>
      <c r="U2746">
        <f t="shared" si="214"/>
        <v>2012</v>
      </c>
    </row>
    <row r="2747" spans="1:21"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10"/>
        <v>0.21887499999999999</v>
      </c>
      <c r="P2747">
        <f t="shared" si="211"/>
        <v>35.734693877551024</v>
      </c>
      <c r="Q2747" t="s">
        <v>8321</v>
      </c>
      <c r="R2747" t="s">
        <v>8357</v>
      </c>
      <c r="S2747" s="9">
        <f t="shared" si="212"/>
        <v>41044.738055555557</v>
      </c>
      <c r="T2747" s="9">
        <f t="shared" si="213"/>
        <v>41104.738055555557</v>
      </c>
      <c r="U2747">
        <f t="shared" si="214"/>
        <v>2012</v>
      </c>
    </row>
    <row r="2748" spans="1:21"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10"/>
        <v>0.26700000000000002</v>
      </c>
      <c r="P2748">
        <f t="shared" si="211"/>
        <v>42.157894736842103</v>
      </c>
      <c r="Q2748" t="s">
        <v>8321</v>
      </c>
      <c r="R2748" t="s">
        <v>8357</v>
      </c>
      <c r="S2748" s="9">
        <f t="shared" si="212"/>
        <v>41850.531377314815</v>
      </c>
      <c r="T2748" s="9">
        <f t="shared" si="213"/>
        <v>41880.531377314815</v>
      </c>
      <c r="U2748">
        <f t="shared" si="214"/>
        <v>2014</v>
      </c>
    </row>
    <row r="2749" spans="1:21"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10"/>
        <v>0.28000000000000003</v>
      </c>
      <c r="P2749">
        <f t="shared" si="211"/>
        <v>35</v>
      </c>
      <c r="Q2749" t="s">
        <v>8321</v>
      </c>
      <c r="R2749" t="s">
        <v>8357</v>
      </c>
      <c r="S2749" s="9">
        <f t="shared" si="212"/>
        <v>41044.39811342593</v>
      </c>
      <c r="T2749" s="9">
        <f t="shared" si="213"/>
        <v>41075.881944444445</v>
      </c>
      <c r="U2749">
        <f t="shared" si="214"/>
        <v>2012</v>
      </c>
    </row>
    <row r="2750" spans="1:21"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10"/>
        <v>1.06E-2</v>
      </c>
      <c r="P2750">
        <f t="shared" si="211"/>
        <v>13.25</v>
      </c>
      <c r="Q2750" t="s">
        <v>8321</v>
      </c>
      <c r="R2750" t="s">
        <v>8357</v>
      </c>
      <c r="S2750" s="9">
        <f t="shared" si="212"/>
        <v>42585.4606712963</v>
      </c>
      <c r="T2750" s="9">
        <f t="shared" si="213"/>
        <v>42615.4606712963</v>
      </c>
      <c r="U2750">
        <f t="shared" si="214"/>
        <v>2016</v>
      </c>
    </row>
    <row r="2751" spans="1:21"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10"/>
        <v>1.0999999999999999E-2</v>
      </c>
      <c r="P2751">
        <f t="shared" si="211"/>
        <v>55</v>
      </c>
      <c r="Q2751" t="s">
        <v>8321</v>
      </c>
      <c r="R2751" t="s">
        <v>8357</v>
      </c>
      <c r="S2751" s="9">
        <f t="shared" si="212"/>
        <v>42068.549039351856</v>
      </c>
      <c r="T2751" s="9">
        <f t="shared" si="213"/>
        <v>42098.507372685184</v>
      </c>
      <c r="U2751">
        <f t="shared" si="214"/>
        <v>2015</v>
      </c>
    </row>
    <row r="2752" spans="1:21"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10"/>
        <v>0</v>
      </c>
      <c r="P2752" t="e">
        <f t="shared" si="211"/>
        <v>#DIV/0!</v>
      </c>
      <c r="Q2752" t="s">
        <v>8321</v>
      </c>
      <c r="R2752" t="s">
        <v>8357</v>
      </c>
      <c r="S2752" s="9">
        <f t="shared" si="212"/>
        <v>41078.649826388886</v>
      </c>
      <c r="T2752" s="9">
        <f t="shared" si="213"/>
        <v>41090.583333333336</v>
      </c>
      <c r="U2752">
        <f t="shared" si="214"/>
        <v>2012</v>
      </c>
    </row>
    <row r="2753" spans="1:21"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10"/>
        <v>0</v>
      </c>
      <c r="P2753" t="e">
        <f t="shared" si="211"/>
        <v>#DIV/0!</v>
      </c>
      <c r="Q2753" t="s">
        <v>8321</v>
      </c>
      <c r="R2753" t="s">
        <v>8357</v>
      </c>
      <c r="S2753" s="9">
        <f t="shared" si="212"/>
        <v>41747.637060185189</v>
      </c>
      <c r="T2753" s="9">
        <f t="shared" si="213"/>
        <v>41807.637060185189</v>
      </c>
      <c r="U2753">
        <f t="shared" si="214"/>
        <v>2014</v>
      </c>
    </row>
    <row r="2754" spans="1:21"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si="210"/>
        <v>0.11458333333333333</v>
      </c>
      <c r="P2754">
        <f t="shared" si="211"/>
        <v>39.285714285714285</v>
      </c>
      <c r="Q2754" t="s">
        <v>8321</v>
      </c>
      <c r="R2754" t="s">
        <v>8357</v>
      </c>
      <c r="S2754" s="9">
        <f t="shared" si="212"/>
        <v>40855.515092592592</v>
      </c>
      <c r="T2754" s="9">
        <f t="shared" si="213"/>
        <v>40895.515092592592</v>
      </c>
      <c r="U2754">
        <f t="shared" si="214"/>
        <v>2011</v>
      </c>
    </row>
    <row r="2755" spans="1:21"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ref="O2755:O2818" si="215">E2755/D2755</f>
        <v>0.19</v>
      </c>
      <c r="P2755">
        <f t="shared" ref="P2755:P2818" si="216">E2755/L2755</f>
        <v>47.5</v>
      </c>
      <c r="Q2755" t="s">
        <v>8321</v>
      </c>
      <c r="R2755" t="s">
        <v>8357</v>
      </c>
      <c r="S2755" s="9">
        <f t="shared" ref="S2755:S2818" si="217">((J2755/60)/60)/24+DATE(1970,1,1)+(-6/24)</f>
        <v>41117.650729166664</v>
      </c>
      <c r="T2755" s="9">
        <f t="shared" ref="T2755:T2818" si="218">((I2755/60)/60)/24+DATE(1970,1,1)+(-6/24)</f>
        <v>41147.650729166664</v>
      </c>
      <c r="U2755">
        <f t="shared" ref="U2755:U2818" si="219">YEAR(S2755)</f>
        <v>2012</v>
      </c>
    </row>
    <row r="2756" spans="1:21"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215"/>
        <v>0</v>
      </c>
      <c r="P2756" t="e">
        <f t="shared" si="216"/>
        <v>#DIV/0!</v>
      </c>
      <c r="Q2756" t="s">
        <v>8321</v>
      </c>
      <c r="R2756" t="s">
        <v>8357</v>
      </c>
      <c r="S2756" s="9">
        <f t="shared" si="217"/>
        <v>41863.386006944449</v>
      </c>
      <c r="T2756" s="9">
        <f t="shared" si="218"/>
        <v>41893.386006944449</v>
      </c>
      <c r="U2756">
        <f t="shared" si="219"/>
        <v>2014</v>
      </c>
    </row>
    <row r="2757" spans="1:21"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215"/>
        <v>0.52</v>
      </c>
      <c r="P2757">
        <f t="shared" si="216"/>
        <v>17.333333333333332</v>
      </c>
      <c r="Q2757" t="s">
        <v>8321</v>
      </c>
      <c r="R2757" t="s">
        <v>8357</v>
      </c>
      <c r="S2757" s="9">
        <f t="shared" si="217"/>
        <v>42072.540821759263</v>
      </c>
      <c r="T2757" s="9">
        <f t="shared" si="218"/>
        <v>42102.540821759263</v>
      </c>
      <c r="U2757">
        <f t="shared" si="219"/>
        <v>2015</v>
      </c>
    </row>
    <row r="2758" spans="1:21"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215"/>
        <v>0.1048</v>
      </c>
      <c r="P2758">
        <f t="shared" si="216"/>
        <v>31.757575757575758</v>
      </c>
      <c r="Q2758" t="s">
        <v>8321</v>
      </c>
      <c r="R2758" t="s">
        <v>8357</v>
      </c>
      <c r="S2758" s="9">
        <f t="shared" si="217"/>
        <v>41620.65047453704</v>
      </c>
      <c r="T2758" s="9">
        <f t="shared" si="218"/>
        <v>41650.65047453704</v>
      </c>
      <c r="U2758">
        <f t="shared" si="219"/>
        <v>2013</v>
      </c>
    </row>
    <row r="2759" spans="1:21"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215"/>
        <v>6.6666666666666671E-3</v>
      </c>
      <c r="P2759">
        <f t="shared" si="216"/>
        <v>5</v>
      </c>
      <c r="Q2759" t="s">
        <v>8321</v>
      </c>
      <c r="R2759" t="s">
        <v>8357</v>
      </c>
      <c r="S2759" s="9">
        <f t="shared" si="217"/>
        <v>42573.40662037037</v>
      </c>
      <c r="T2759" s="9">
        <f t="shared" si="218"/>
        <v>42588.40662037037</v>
      </c>
      <c r="U2759">
        <f t="shared" si="219"/>
        <v>2016</v>
      </c>
    </row>
    <row r="2760" spans="1:21"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215"/>
        <v>0.11700000000000001</v>
      </c>
      <c r="P2760">
        <f t="shared" si="216"/>
        <v>39</v>
      </c>
      <c r="Q2760" t="s">
        <v>8321</v>
      </c>
      <c r="R2760" t="s">
        <v>8357</v>
      </c>
      <c r="S2760" s="9">
        <f t="shared" si="217"/>
        <v>42639.191932870366</v>
      </c>
      <c r="T2760" s="9">
        <f t="shared" si="218"/>
        <v>42653.191932870366</v>
      </c>
      <c r="U2760">
        <f t="shared" si="219"/>
        <v>2016</v>
      </c>
    </row>
    <row r="2761" spans="1:21"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215"/>
        <v>0.105</v>
      </c>
      <c r="P2761">
        <f t="shared" si="216"/>
        <v>52.5</v>
      </c>
      <c r="Q2761" t="s">
        <v>8321</v>
      </c>
      <c r="R2761" t="s">
        <v>8357</v>
      </c>
      <c r="S2761" s="9">
        <f t="shared" si="217"/>
        <v>42524.11650462963</v>
      </c>
      <c r="T2761" s="9">
        <f t="shared" si="218"/>
        <v>42567.11650462963</v>
      </c>
      <c r="U2761">
        <f t="shared" si="219"/>
        <v>2016</v>
      </c>
    </row>
    <row r="2762" spans="1:21"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215"/>
        <v>0</v>
      </c>
      <c r="P2762" t="e">
        <f t="shared" si="216"/>
        <v>#DIV/0!</v>
      </c>
      <c r="Q2762" t="s">
        <v>8321</v>
      </c>
      <c r="R2762" t="s">
        <v>8357</v>
      </c>
      <c r="S2762" s="9">
        <f t="shared" si="217"/>
        <v>41415.211319444446</v>
      </c>
      <c r="T2762" s="9">
        <f t="shared" si="218"/>
        <v>41445.211319444446</v>
      </c>
      <c r="U2762">
        <f t="shared" si="219"/>
        <v>2013</v>
      </c>
    </row>
    <row r="2763" spans="1:21"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215"/>
        <v>7.1999999999999998E-3</v>
      </c>
      <c r="P2763">
        <f t="shared" si="216"/>
        <v>9</v>
      </c>
      <c r="Q2763" t="s">
        <v>8321</v>
      </c>
      <c r="R2763" t="s">
        <v>8357</v>
      </c>
      <c r="S2763" s="9">
        <f t="shared" si="217"/>
        <v>41246.813576388886</v>
      </c>
      <c r="T2763" s="9">
        <f t="shared" si="218"/>
        <v>41276.813576388886</v>
      </c>
      <c r="U2763">
        <f t="shared" si="219"/>
        <v>2012</v>
      </c>
    </row>
    <row r="2764" spans="1:21"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215"/>
        <v>7.6923076923076927E-3</v>
      </c>
      <c r="P2764">
        <f t="shared" si="216"/>
        <v>25</v>
      </c>
      <c r="Q2764" t="s">
        <v>8321</v>
      </c>
      <c r="R2764" t="s">
        <v>8357</v>
      </c>
      <c r="S2764" s="9">
        <f t="shared" si="217"/>
        <v>40926.786979166667</v>
      </c>
      <c r="T2764" s="9">
        <f t="shared" si="218"/>
        <v>40986.745312500003</v>
      </c>
      <c r="U2764">
        <f t="shared" si="219"/>
        <v>2012</v>
      </c>
    </row>
    <row r="2765" spans="1:21"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215"/>
        <v>2.2842639593908631E-3</v>
      </c>
      <c r="P2765">
        <f t="shared" si="216"/>
        <v>30</v>
      </c>
      <c r="Q2765" t="s">
        <v>8321</v>
      </c>
      <c r="R2765" t="s">
        <v>8357</v>
      </c>
      <c r="S2765" s="9">
        <f t="shared" si="217"/>
        <v>41373.329675925925</v>
      </c>
      <c r="T2765" s="9">
        <f t="shared" si="218"/>
        <v>41418.329675925925</v>
      </c>
      <c r="U2765">
        <f t="shared" si="219"/>
        <v>2013</v>
      </c>
    </row>
    <row r="2766" spans="1:21"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215"/>
        <v>1.125E-2</v>
      </c>
      <c r="P2766">
        <f t="shared" si="216"/>
        <v>11.25</v>
      </c>
      <c r="Q2766" t="s">
        <v>8321</v>
      </c>
      <c r="R2766" t="s">
        <v>8357</v>
      </c>
      <c r="S2766" s="9">
        <f t="shared" si="217"/>
        <v>41030.042025462964</v>
      </c>
      <c r="T2766" s="9">
        <f t="shared" si="218"/>
        <v>41059.541666666664</v>
      </c>
      <c r="U2766">
        <f t="shared" si="219"/>
        <v>2012</v>
      </c>
    </row>
    <row r="2767" spans="1:21"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215"/>
        <v>0</v>
      </c>
      <c r="P2767" t="e">
        <f t="shared" si="216"/>
        <v>#DIV/0!</v>
      </c>
      <c r="Q2767" t="s">
        <v>8321</v>
      </c>
      <c r="R2767" t="s">
        <v>8357</v>
      </c>
      <c r="S2767" s="9">
        <f t="shared" si="217"/>
        <v>41194.329027777778</v>
      </c>
      <c r="T2767" s="9">
        <f t="shared" si="218"/>
        <v>41210.329027777778</v>
      </c>
      <c r="U2767">
        <f t="shared" si="219"/>
        <v>2012</v>
      </c>
    </row>
    <row r="2768" spans="1:21"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215"/>
        <v>0.02</v>
      </c>
      <c r="P2768">
        <f t="shared" si="216"/>
        <v>25</v>
      </c>
      <c r="Q2768" t="s">
        <v>8321</v>
      </c>
      <c r="R2768" t="s">
        <v>8357</v>
      </c>
      <c r="S2768" s="9">
        <f t="shared" si="217"/>
        <v>40736.418032407404</v>
      </c>
      <c r="T2768" s="9">
        <f t="shared" si="218"/>
        <v>40766.418032407404</v>
      </c>
      <c r="U2768">
        <f t="shared" si="219"/>
        <v>2011</v>
      </c>
    </row>
    <row r="2769" spans="1:21"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215"/>
        <v>8.5000000000000006E-3</v>
      </c>
      <c r="P2769">
        <f t="shared" si="216"/>
        <v>11.333333333333334</v>
      </c>
      <c r="Q2769" t="s">
        <v>8321</v>
      </c>
      <c r="R2769" t="s">
        <v>8357</v>
      </c>
      <c r="S2769" s="9">
        <f t="shared" si="217"/>
        <v>42172.708912037036</v>
      </c>
      <c r="T2769" s="9">
        <f t="shared" si="218"/>
        <v>42232.708912037036</v>
      </c>
      <c r="U2769">
        <f t="shared" si="219"/>
        <v>2015</v>
      </c>
    </row>
    <row r="2770" spans="1:21"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215"/>
        <v>0.14314285714285716</v>
      </c>
      <c r="P2770">
        <f t="shared" si="216"/>
        <v>29.470588235294116</v>
      </c>
      <c r="Q2770" t="s">
        <v>8321</v>
      </c>
      <c r="R2770" t="s">
        <v>8357</v>
      </c>
      <c r="S2770" s="9">
        <f t="shared" si="217"/>
        <v>40967.364849537036</v>
      </c>
      <c r="T2770" s="9">
        <f t="shared" si="218"/>
        <v>40997.323182870372</v>
      </c>
      <c r="U2770">
        <f t="shared" si="219"/>
        <v>2012</v>
      </c>
    </row>
    <row r="2771" spans="1:21"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215"/>
        <v>2.5000000000000001E-3</v>
      </c>
      <c r="P2771">
        <f t="shared" si="216"/>
        <v>1</v>
      </c>
      <c r="Q2771" t="s">
        <v>8321</v>
      </c>
      <c r="R2771" t="s">
        <v>8357</v>
      </c>
      <c r="S2771" s="9">
        <f t="shared" si="217"/>
        <v>41745.576273148145</v>
      </c>
      <c r="T2771" s="9">
        <f t="shared" si="218"/>
        <v>41795.576273148145</v>
      </c>
      <c r="U2771">
        <f t="shared" si="219"/>
        <v>2014</v>
      </c>
    </row>
    <row r="2772" spans="1:21"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215"/>
        <v>0.1041125</v>
      </c>
      <c r="P2772">
        <f t="shared" si="216"/>
        <v>63.098484848484851</v>
      </c>
      <c r="Q2772" t="s">
        <v>8321</v>
      </c>
      <c r="R2772" t="s">
        <v>8357</v>
      </c>
      <c r="S2772" s="9">
        <f t="shared" si="217"/>
        <v>41686.455208333333</v>
      </c>
      <c r="T2772" s="9">
        <f t="shared" si="218"/>
        <v>41716.413541666669</v>
      </c>
      <c r="U2772">
        <f t="shared" si="219"/>
        <v>2014</v>
      </c>
    </row>
    <row r="2773" spans="1:21"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215"/>
        <v>0</v>
      </c>
      <c r="P2773" t="e">
        <f t="shared" si="216"/>
        <v>#DIV/0!</v>
      </c>
      <c r="Q2773" t="s">
        <v>8321</v>
      </c>
      <c r="R2773" t="s">
        <v>8357</v>
      </c>
      <c r="S2773" s="9">
        <f t="shared" si="217"/>
        <v>41257.281712962962</v>
      </c>
      <c r="T2773" s="9">
        <f t="shared" si="218"/>
        <v>41306.458333333336</v>
      </c>
      <c r="U2773">
        <f t="shared" si="219"/>
        <v>2012</v>
      </c>
    </row>
    <row r="2774" spans="1:21"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215"/>
        <v>0</v>
      </c>
      <c r="P2774" t="e">
        <f t="shared" si="216"/>
        <v>#DIV/0!</v>
      </c>
      <c r="Q2774" t="s">
        <v>8321</v>
      </c>
      <c r="R2774" t="s">
        <v>8357</v>
      </c>
      <c r="S2774" s="9">
        <f t="shared" si="217"/>
        <v>41537.619143518517</v>
      </c>
      <c r="T2774" s="9">
        <f t="shared" si="218"/>
        <v>41552.619143518517</v>
      </c>
      <c r="U2774">
        <f t="shared" si="219"/>
        <v>2013</v>
      </c>
    </row>
    <row r="2775" spans="1:21"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215"/>
        <v>1.8867924528301887E-3</v>
      </c>
      <c r="P2775">
        <f t="shared" si="216"/>
        <v>1</v>
      </c>
      <c r="Q2775" t="s">
        <v>8321</v>
      </c>
      <c r="R2775" t="s">
        <v>8357</v>
      </c>
      <c r="S2775" s="9">
        <f t="shared" si="217"/>
        <v>42474.61482638889</v>
      </c>
      <c r="T2775" s="9">
        <f t="shared" si="218"/>
        <v>42484.61482638889</v>
      </c>
      <c r="U2775">
        <f t="shared" si="219"/>
        <v>2016</v>
      </c>
    </row>
    <row r="2776" spans="1:21"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215"/>
        <v>0.14249999999999999</v>
      </c>
      <c r="P2776">
        <f t="shared" si="216"/>
        <v>43.846153846153847</v>
      </c>
      <c r="Q2776" t="s">
        <v>8321</v>
      </c>
      <c r="R2776" t="s">
        <v>8357</v>
      </c>
      <c r="S2776" s="9">
        <f t="shared" si="217"/>
        <v>41310.876481481479</v>
      </c>
      <c r="T2776" s="9">
        <f t="shared" si="218"/>
        <v>41340.876481481479</v>
      </c>
      <c r="U2776">
        <f t="shared" si="219"/>
        <v>2013</v>
      </c>
    </row>
    <row r="2777" spans="1:21"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215"/>
        <v>0.03</v>
      </c>
      <c r="P2777">
        <f t="shared" si="216"/>
        <v>75</v>
      </c>
      <c r="Q2777" t="s">
        <v>8321</v>
      </c>
      <c r="R2777" t="s">
        <v>8357</v>
      </c>
      <c r="S2777" s="9">
        <f t="shared" si="217"/>
        <v>40862.763356481482</v>
      </c>
      <c r="T2777" s="9">
        <f t="shared" si="218"/>
        <v>40892.763356481482</v>
      </c>
      <c r="U2777">
        <f t="shared" si="219"/>
        <v>2011</v>
      </c>
    </row>
    <row r="2778" spans="1:21"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215"/>
        <v>7.8809523809523815E-2</v>
      </c>
      <c r="P2778">
        <f t="shared" si="216"/>
        <v>45.972222222222221</v>
      </c>
      <c r="Q2778" t="s">
        <v>8321</v>
      </c>
      <c r="R2778" t="s">
        <v>8357</v>
      </c>
      <c r="S2778" s="9">
        <f t="shared" si="217"/>
        <v>42136.047175925924</v>
      </c>
      <c r="T2778" s="9">
        <f t="shared" si="218"/>
        <v>42167.047175925924</v>
      </c>
      <c r="U2778">
        <f t="shared" si="219"/>
        <v>2015</v>
      </c>
    </row>
    <row r="2779" spans="1:21"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215"/>
        <v>3.3333333333333335E-3</v>
      </c>
      <c r="P2779">
        <f t="shared" si="216"/>
        <v>10</v>
      </c>
      <c r="Q2779" t="s">
        <v>8321</v>
      </c>
      <c r="R2779" t="s">
        <v>8357</v>
      </c>
      <c r="S2779" s="9">
        <f t="shared" si="217"/>
        <v>42172.419027777782</v>
      </c>
      <c r="T2779" s="9">
        <f t="shared" si="218"/>
        <v>42202.419027777782</v>
      </c>
      <c r="U2779">
        <f t="shared" si="219"/>
        <v>2015</v>
      </c>
    </row>
    <row r="2780" spans="1:21"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215"/>
        <v>0.25545454545454543</v>
      </c>
      <c r="P2780">
        <f t="shared" si="216"/>
        <v>93.666666666666671</v>
      </c>
      <c r="Q2780" t="s">
        <v>8321</v>
      </c>
      <c r="R2780" t="s">
        <v>8357</v>
      </c>
      <c r="S2780" s="9">
        <f t="shared" si="217"/>
        <v>41846.728078703702</v>
      </c>
      <c r="T2780" s="9">
        <f t="shared" si="218"/>
        <v>41876.728078703702</v>
      </c>
      <c r="U2780">
        <f t="shared" si="219"/>
        <v>2014</v>
      </c>
    </row>
    <row r="2781" spans="1:21"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215"/>
        <v>2.12E-2</v>
      </c>
      <c r="P2781">
        <f t="shared" si="216"/>
        <v>53</v>
      </c>
      <c r="Q2781" t="s">
        <v>8321</v>
      </c>
      <c r="R2781" t="s">
        <v>8357</v>
      </c>
      <c r="S2781" s="9">
        <f t="shared" si="217"/>
        <v>42300.335891203707</v>
      </c>
      <c r="T2781" s="9">
        <f t="shared" si="218"/>
        <v>42330.377557870372</v>
      </c>
      <c r="U2781">
        <f t="shared" si="219"/>
        <v>2015</v>
      </c>
    </row>
    <row r="2782" spans="1:21"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215"/>
        <v>0</v>
      </c>
      <c r="P2782" t="e">
        <f t="shared" si="216"/>
        <v>#DIV/0!</v>
      </c>
      <c r="Q2782" t="s">
        <v>8321</v>
      </c>
      <c r="R2782" t="s">
        <v>8357</v>
      </c>
      <c r="S2782" s="9">
        <f t="shared" si="217"/>
        <v>42774.197777777779</v>
      </c>
      <c r="T2782" s="9">
        <f t="shared" si="218"/>
        <v>42804.197777777779</v>
      </c>
      <c r="U2782">
        <f t="shared" si="219"/>
        <v>2017</v>
      </c>
    </row>
    <row r="2783" spans="1:21"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215"/>
        <v>1.0528</v>
      </c>
      <c r="P2783">
        <f t="shared" si="216"/>
        <v>47</v>
      </c>
      <c r="Q2783" t="s">
        <v>8316</v>
      </c>
      <c r="R2783" t="s">
        <v>8317</v>
      </c>
      <c r="S2783" s="9">
        <f t="shared" si="217"/>
        <v>42018.69159722222</v>
      </c>
      <c r="T2783" s="9">
        <f t="shared" si="218"/>
        <v>42047.041666666672</v>
      </c>
      <c r="U2783">
        <f t="shared" si="219"/>
        <v>2015</v>
      </c>
    </row>
    <row r="2784" spans="1:21"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215"/>
        <v>1.2</v>
      </c>
      <c r="P2784">
        <f t="shared" si="216"/>
        <v>66.666666666666671</v>
      </c>
      <c r="Q2784" t="s">
        <v>8316</v>
      </c>
      <c r="R2784" t="s">
        <v>8317</v>
      </c>
      <c r="S2784" s="9">
        <f t="shared" si="217"/>
        <v>42026.674976851849</v>
      </c>
      <c r="T2784" s="9">
        <f t="shared" si="218"/>
        <v>42051.957638888889</v>
      </c>
      <c r="U2784">
        <f t="shared" si="219"/>
        <v>2015</v>
      </c>
    </row>
    <row r="2785" spans="1:21"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215"/>
        <v>1.145</v>
      </c>
      <c r="P2785">
        <f t="shared" si="216"/>
        <v>18.770491803278688</v>
      </c>
      <c r="Q2785" t="s">
        <v>8316</v>
      </c>
      <c r="R2785" t="s">
        <v>8317</v>
      </c>
      <c r="S2785" s="9">
        <f t="shared" si="217"/>
        <v>42103.285254629634</v>
      </c>
      <c r="T2785" s="9">
        <f t="shared" si="218"/>
        <v>42117.285254629634</v>
      </c>
      <c r="U2785">
        <f t="shared" si="219"/>
        <v>2015</v>
      </c>
    </row>
    <row r="2786" spans="1:21"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215"/>
        <v>1.19</v>
      </c>
      <c r="P2786">
        <f t="shared" si="216"/>
        <v>66.111111111111114</v>
      </c>
      <c r="Q2786" t="s">
        <v>8316</v>
      </c>
      <c r="R2786" t="s">
        <v>8317</v>
      </c>
      <c r="S2786" s="9">
        <f t="shared" si="217"/>
        <v>41920.537534722222</v>
      </c>
      <c r="T2786" s="9">
        <f t="shared" si="218"/>
        <v>41941.537534722222</v>
      </c>
      <c r="U2786">
        <f t="shared" si="219"/>
        <v>2014</v>
      </c>
    </row>
    <row r="2787" spans="1:21"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215"/>
        <v>1.0468</v>
      </c>
      <c r="P2787">
        <f t="shared" si="216"/>
        <v>36.859154929577464</v>
      </c>
      <c r="Q2787" t="s">
        <v>8316</v>
      </c>
      <c r="R2787" t="s">
        <v>8317</v>
      </c>
      <c r="S2787" s="9">
        <f t="shared" si="217"/>
        <v>42557.939432870371</v>
      </c>
      <c r="T2787" s="9">
        <f t="shared" si="218"/>
        <v>42587.625</v>
      </c>
      <c r="U2787">
        <f t="shared" si="219"/>
        <v>2016</v>
      </c>
    </row>
    <row r="2788" spans="1:21"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215"/>
        <v>1.1783999999999999</v>
      </c>
      <c r="P2788">
        <f t="shared" si="216"/>
        <v>39.810810810810814</v>
      </c>
      <c r="Q2788" t="s">
        <v>8316</v>
      </c>
      <c r="R2788" t="s">
        <v>8317</v>
      </c>
      <c r="S2788" s="9">
        <f t="shared" si="217"/>
        <v>41815.319212962961</v>
      </c>
      <c r="T2788" s="9">
        <f t="shared" si="218"/>
        <v>41829.319212962961</v>
      </c>
      <c r="U2788">
        <f t="shared" si="219"/>
        <v>2014</v>
      </c>
    </row>
    <row r="2789" spans="1:21"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215"/>
        <v>1.1970000000000001</v>
      </c>
      <c r="P2789">
        <f t="shared" si="216"/>
        <v>31.5</v>
      </c>
      <c r="Q2789" t="s">
        <v>8316</v>
      </c>
      <c r="R2789" t="s">
        <v>8317</v>
      </c>
      <c r="S2789" s="9">
        <f t="shared" si="217"/>
        <v>41807.948518518519</v>
      </c>
      <c r="T2789" s="9">
        <f t="shared" si="218"/>
        <v>41837.948518518519</v>
      </c>
      <c r="U2789">
        <f t="shared" si="219"/>
        <v>2014</v>
      </c>
    </row>
    <row r="2790" spans="1:21"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215"/>
        <v>1.0249999999999999</v>
      </c>
      <c r="P2790">
        <f t="shared" si="216"/>
        <v>102.5</v>
      </c>
      <c r="Q2790" t="s">
        <v>8316</v>
      </c>
      <c r="R2790" t="s">
        <v>8317</v>
      </c>
      <c r="S2790" s="9">
        <f t="shared" si="217"/>
        <v>42550.451886574068</v>
      </c>
      <c r="T2790" s="9">
        <f t="shared" si="218"/>
        <v>42580.451886574068</v>
      </c>
      <c r="U2790">
        <f t="shared" si="219"/>
        <v>2016</v>
      </c>
    </row>
    <row r="2791" spans="1:21"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215"/>
        <v>1.0116666666666667</v>
      </c>
      <c r="P2791">
        <f t="shared" si="216"/>
        <v>126.45833333333333</v>
      </c>
      <c r="Q2791" t="s">
        <v>8316</v>
      </c>
      <c r="R2791" t="s">
        <v>8317</v>
      </c>
      <c r="S2791" s="9">
        <f t="shared" si="217"/>
        <v>42055.763124999998</v>
      </c>
      <c r="T2791" s="9">
        <f t="shared" si="218"/>
        <v>42074.916666666672</v>
      </c>
      <c r="U2791">
        <f t="shared" si="219"/>
        <v>2015</v>
      </c>
    </row>
    <row r="2792" spans="1:21"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215"/>
        <v>1.0533333333333332</v>
      </c>
      <c r="P2792">
        <f t="shared" si="216"/>
        <v>47.878787878787875</v>
      </c>
      <c r="Q2792" t="s">
        <v>8316</v>
      </c>
      <c r="R2792" t="s">
        <v>8317</v>
      </c>
      <c r="S2792" s="9">
        <f t="shared" si="217"/>
        <v>42016.688692129625</v>
      </c>
      <c r="T2792" s="9">
        <f t="shared" si="218"/>
        <v>42046.688692129625</v>
      </c>
      <c r="U2792">
        <f t="shared" si="219"/>
        <v>2015</v>
      </c>
    </row>
    <row r="2793" spans="1:21"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215"/>
        <v>1.0249999999999999</v>
      </c>
      <c r="P2793">
        <f t="shared" si="216"/>
        <v>73.214285714285708</v>
      </c>
      <c r="Q2793" t="s">
        <v>8316</v>
      </c>
      <c r="R2793" t="s">
        <v>8317</v>
      </c>
      <c r="S2793" s="9">
        <f t="shared" si="217"/>
        <v>42591.649988425925</v>
      </c>
      <c r="T2793" s="9">
        <f t="shared" si="218"/>
        <v>42621.916666666672</v>
      </c>
      <c r="U2793">
        <f t="shared" si="219"/>
        <v>2016</v>
      </c>
    </row>
    <row r="2794" spans="1:21"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215"/>
        <v>1.0760000000000001</v>
      </c>
      <c r="P2794">
        <f t="shared" si="216"/>
        <v>89.666666666666671</v>
      </c>
      <c r="Q2794" t="s">
        <v>8316</v>
      </c>
      <c r="R2794" t="s">
        <v>8317</v>
      </c>
      <c r="S2794" s="9">
        <f t="shared" si="217"/>
        <v>42182.981006944443</v>
      </c>
      <c r="T2794" s="9">
        <f t="shared" si="218"/>
        <v>42227.981006944443</v>
      </c>
      <c r="U2794">
        <f t="shared" si="219"/>
        <v>2015</v>
      </c>
    </row>
    <row r="2795" spans="1:21"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215"/>
        <v>1.105675</v>
      </c>
      <c r="P2795">
        <f t="shared" si="216"/>
        <v>151.4623287671233</v>
      </c>
      <c r="Q2795" t="s">
        <v>8316</v>
      </c>
      <c r="R2795" t="s">
        <v>8317</v>
      </c>
      <c r="S2795" s="9">
        <f t="shared" si="217"/>
        <v>42176.169039351851</v>
      </c>
      <c r="T2795" s="9">
        <f t="shared" si="218"/>
        <v>42206.169039351851</v>
      </c>
      <c r="U2795">
        <f t="shared" si="219"/>
        <v>2015</v>
      </c>
    </row>
    <row r="2796" spans="1:21"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215"/>
        <v>1.5</v>
      </c>
      <c r="P2796">
        <f t="shared" si="216"/>
        <v>25</v>
      </c>
      <c r="Q2796" t="s">
        <v>8316</v>
      </c>
      <c r="R2796" t="s">
        <v>8317</v>
      </c>
      <c r="S2796" s="9">
        <f t="shared" si="217"/>
        <v>42416.441655092596</v>
      </c>
      <c r="T2796" s="9">
        <f t="shared" si="218"/>
        <v>42432.541666666672</v>
      </c>
      <c r="U2796">
        <f t="shared" si="219"/>
        <v>2016</v>
      </c>
    </row>
    <row r="2797" spans="1:21"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215"/>
        <v>1.0428571428571429</v>
      </c>
      <c r="P2797">
        <f t="shared" si="216"/>
        <v>36.5</v>
      </c>
      <c r="Q2797" t="s">
        <v>8316</v>
      </c>
      <c r="R2797" t="s">
        <v>8317</v>
      </c>
      <c r="S2797" s="9">
        <f t="shared" si="217"/>
        <v>41780.275937500002</v>
      </c>
      <c r="T2797" s="9">
        <f t="shared" si="218"/>
        <v>41796.708333333336</v>
      </c>
      <c r="U2797">
        <f t="shared" si="219"/>
        <v>2014</v>
      </c>
    </row>
    <row r="2798" spans="1:21"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215"/>
        <v>1.155</v>
      </c>
      <c r="P2798">
        <f t="shared" si="216"/>
        <v>44</v>
      </c>
      <c r="Q2798" t="s">
        <v>8316</v>
      </c>
      <c r="R2798" t="s">
        <v>8317</v>
      </c>
      <c r="S2798" s="9">
        <f t="shared" si="217"/>
        <v>41795.278101851851</v>
      </c>
      <c r="T2798" s="9">
        <f t="shared" si="218"/>
        <v>41825.278101851851</v>
      </c>
      <c r="U2798">
        <f t="shared" si="219"/>
        <v>2014</v>
      </c>
    </row>
    <row r="2799" spans="1:21"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215"/>
        <v>1.02645125</v>
      </c>
      <c r="P2799">
        <f t="shared" si="216"/>
        <v>87.357553191489373</v>
      </c>
      <c r="Q2799" t="s">
        <v>8316</v>
      </c>
      <c r="R2799" t="s">
        <v>8317</v>
      </c>
      <c r="S2799" s="9">
        <f t="shared" si="217"/>
        <v>41798.69027777778</v>
      </c>
      <c r="T2799" s="9">
        <f t="shared" si="218"/>
        <v>41828.69027777778</v>
      </c>
      <c r="U2799">
        <f t="shared" si="219"/>
        <v>2014</v>
      </c>
    </row>
    <row r="2800" spans="1:21"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215"/>
        <v>1.014</v>
      </c>
      <c r="P2800">
        <f t="shared" si="216"/>
        <v>36.474820143884891</v>
      </c>
      <c r="Q2800" t="s">
        <v>8316</v>
      </c>
      <c r="R2800" t="s">
        <v>8317</v>
      </c>
      <c r="S2800" s="9">
        <f t="shared" si="217"/>
        <v>42201.425011574072</v>
      </c>
      <c r="T2800" s="9">
        <f t="shared" si="218"/>
        <v>42216.416666666672</v>
      </c>
      <c r="U2800">
        <f t="shared" si="219"/>
        <v>2015</v>
      </c>
    </row>
    <row r="2801" spans="1:21"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215"/>
        <v>1.1663479999999999</v>
      </c>
      <c r="P2801">
        <f t="shared" si="216"/>
        <v>44.859538461538463</v>
      </c>
      <c r="Q2801" t="s">
        <v>8316</v>
      </c>
      <c r="R2801" t="s">
        <v>8317</v>
      </c>
      <c r="S2801" s="9">
        <f t="shared" si="217"/>
        <v>42507.014699074076</v>
      </c>
      <c r="T2801" s="9">
        <f t="shared" si="218"/>
        <v>42538.416666666672</v>
      </c>
      <c r="U2801">
        <f t="shared" si="219"/>
        <v>2016</v>
      </c>
    </row>
    <row r="2802" spans="1:21"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215"/>
        <v>1.33</v>
      </c>
      <c r="P2802">
        <f t="shared" si="216"/>
        <v>42.903225806451616</v>
      </c>
      <c r="Q2802" t="s">
        <v>8316</v>
      </c>
      <c r="R2802" t="s">
        <v>8317</v>
      </c>
      <c r="S2802" s="9">
        <f t="shared" si="217"/>
        <v>41948.302847222221</v>
      </c>
      <c r="T2802" s="9">
        <f t="shared" si="218"/>
        <v>42008.302847222221</v>
      </c>
      <c r="U2802">
        <f t="shared" si="219"/>
        <v>2014</v>
      </c>
    </row>
    <row r="2803" spans="1:21"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215"/>
        <v>1.3320000000000001</v>
      </c>
      <c r="P2803">
        <f t="shared" si="216"/>
        <v>51.230769230769234</v>
      </c>
      <c r="Q2803" t="s">
        <v>8316</v>
      </c>
      <c r="R2803" t="s">
        <v>8317</v>
      </c>
      <c r="S2803" s="9">
        <f t="shared" si="217"/>
        <v>41899.993159722224</v>
      </c>
      <c r="T2803" s="9">
        <f t="shared" si="218"/>
        <v>41922.208333333336</v>
      </c>
      <c r="U2803">
        <f t="shared" si="219"/>
        <v>2014</v>
      </c>
    </row>
    <row r="2804" spans="1:21"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215"/>
        <v>1.0183333333333333</v>
      </c>
      <c r="P2804">
        <f t="shared" si="216"/>
        <v>33.944444444444443</v>
      </c>
      <c r="Q2804" t="s">
        <v>8316</v>
      </c>
      <c r="R2804" t="s">
        <v>8317</v>
      </c>
      <c r="S2804" s="9">
        <f t="shared" si="217"/>
        <v>42192.39707175926</v>
      </c>
      <c r="T2804" s="9">
        <f t="shared" si="218"/>
        <v>42222.39707175926</v>
      </c>
      <c r="U2804">
        <f t="shared" si="219"/>
        <v>2015</v>
      </c>
    </row>
    <row r="2805" spans="1:21"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215"/>
        <v>1.2795000000000001</v>
      </c>
      <c r="P2805">
        <f t="shared" si="216"/>
        <v>90.744680851063833</v>
      </c>
      <c r="Q2805" t="s">
        <v>8316</v>
      </c>
      <c r="R2805" t="s">
        <v>8317</v>
      </c>
      <c r="S2805" s="9">
        <f t="shared" si="217"/>
        <v>42157.815694444449</v>
      </c>
      <c r="T2805" s="9">
        <f t="shared" si="218"/>
        <v>42200.75</v>
      </c>
      <c r="U2805">
        <f t="shared" si="219"/>
        <v>2015</v>
      </c>
    </row>
    <row r="2806" spans="1:21"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215"/>
        <v>1.1499999999999999</v>
      </c>
      <c r="P2806">
        <f t="shared" si="216"/>
        <v>50</v>
      </c>
      <c r="Q2806" t="s">
        <v>8316</v>
      </c>
      <c r="R2806" t="s">
        <v>8317</v>
      </c>
      <c r="S2806" s="9">
        <f t="shared" si="217"/>
        <v>41881.203587962962</v>
      </c>
      <c r="T2806" s="9">
        <f t="shared" si="218"/>
        <v>41911.203587962962</v>
      </c>
      <c r="U2806">
        <f t="shared" si="219"/>
        <v>2014</v>
      </c>
    </row>
    <row r="2807" spans="1:21"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215"/>
        <v>1.1000000000000001</v>
      </c>
      <c r="P2807">
        <f t="shared" si="216"/>
        <v>24.444444444444443</v>
      </c>
      <c r="Q2807" t="s">
        <v>8316</v>
      </c>
      <c r="R2807" t="s">
        <v>8317</v>
      </c>
      <c r="S2807" s="9">
        <f t="shared" si="217"/>
        <v>42213.255474537036</v>
      </c>
      <c r="T2807" s="9">
        <f t="shared" si="218"/>
        <v>42238.255474537036</v>
      </c>
      <c r="U2807">
        <f t="shared" si="219"/>
        <v>2015</v>
      </c>
    </row>
    <row r="2808" spans="1:21"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215"/>
        <v>1.121</v>
      </c>
      <c r="P2808">
        <f t="shared" si="216"/>
        <v>44.25</v>
      </c>
      <c r="Q2808" t="s">
        <v>8316</v>
      </c>
      <c r="R2808" t="s">
        <v>8317</v>
      </c>
      <c r="S2808" s="9">
        <f t="shared" si="217"/>
        <v>42185.017245370371</v>
      </c>
      <c r="T2808" s="9">
        <f t="shared" si="218"/>
        <v>42221.208333333328</v>
      </c>
      <c r="U2808">
        <f t="shared" si="219"/>
        <v>2015</v>
      </c>
    </row>
    <row r="2809" spans="1:21"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215"/>
        <v>1.26</v>
      </c>
      <c r="P2809">
        <f t="shared" si="216"/>
        <v>67.741935483870961</v>
      </c>
      <c r="Q2809" t="s">
        <v>8316</v>
      </c>
      <c r="R2809" t="s">
        <v>8317</v>
      </c>
      <c r="S2809" s="9">
        <f t="shared" si="217"/>
        <v>42154.623124999998</v>
      </c>
      <c r="T2809" s="9">
        <f t="shared" si="218"/>
        <v>42184.623124999998</v>
      </c>
      <c r="U2809">
        <f t="shared" si="219"/>
        <v>2015</v>
      </c>
    </row>
    <row r="2810" spans="1:21"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215"/>
        <v>1.0024444444444445</v>
      </c>
      <c r="P2810">
        <f t="shared" si="216"/>
        <v>65.376811594202906</v>
      </c>
      <c r="Q2810" t="s">
        <v>8316</v>
      </c>
      <c r="R2810" t="s">
        <v>8317</v>
      </c>
      <c r="S2810" s="9">
        <f t="shared" si="217"/>
        <v>42208.59646990741</v>
      </c>
      <c r="T2810" s="9">
        <f t="shared" si="218"/>
        <v>42238.59646990741</v>
      </c>
      <c r="U2810">
        <f t="shared" si="219"/>
        <v>2015</v>
      </c>
    </row>
    <row r="2811" spans="1:21"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215"/>
        <v>1.024</v>
      </c>
      <c r="P2811">
        <f t="shared" si="216"/>
        <v>121.9047619047619</v>
      </c>
      <c r="Q2811" t="s">
        <v>8316</v>
      </c>
      <c r="R2811" t="s">
        <v>8317</v>
      </c>
      <c r="S2811" s="9">
        <f t="shared" si="217"/>
        <v>42451.246817129635</v>
      </c>
      <c r="T2811" s="9">
        <f t="shared" si="218"/>
        <v>42459.360416666663</v>
      </c>
      <c r="U2811">
        <f t="shared" si="219"/>
        <v>2016</v>
      </c>
    </row>
    <row r="2812" spans="1:21"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215"/>
        <v>1.0820000000000001</v>
      </c>
      <c r="P2812">
        <f t="shared" si="216"/>
        <v>47.456140350877192</v>
      </c>
      <c r="Q2812" t="s">
        <v>8316</v>
      </c>
      <c r="R2812" t="s">
        <v>8317</v>
      </c>
      <c r="S2812" s="9">
        <f t="shared" si="217"/>
        <v>41758.88962962963</v>
      </c>
      <c r="T2812" s="9">
        <f t="shared" si="218"/>
        <v>41790.915972222225</v>
      </c>
      <c r="U2812">
        <f t="shared" si="219"/>
        <v>2014</v>
      </c>
    </row>
    <row r="2813" spans="1:21"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215"/>
        <v>1.0026999999999999</v>
      </c>
      <c r="P2813">
        <f t="shared" si="216"/>
        <v>92.842592592592595</v>
      </c>
      <c r="Q2813" t="s">
        <v>8316</v>
      </c>
      <c r="R2813" t="s">
        <v>8317</v>
      </c>
      <c r="S2813" s="9">
        <f t="shared" si="217"/>
        <v>42028.246562500004</v>
      </c>
      <c r="T2813" s="9">
        <f t="shared" si="218"/>
        <v>42058.246562500004</v>
      </c>
      <c r="U2813">
        <f t="shared" si="219"/>
        <v>2015</v>
      </c>
    </row>
    <row r="2814" spans="1:21"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215"/>
        <v>1.133</v>
      </c>
      <c r="P2814">
        <f t="shared" si="216"/>
        <v>68.253012048192772</v>
      </c>
      <c r="Q2814" t="s">
        <v>8316</v>
      </c>
      <c r="R2814" t="s">
        <v>8317</v>
      </c>
      <c r="S2814" s="9">
        <f t="shared" si="217"/>
        <v>42054.49418981481</v>
      </c>
      <c r="T2814" s="9">
        <f t="shared" si="218"/>
        <v>42099.916666666672</v>
      </c>
      <c r="U2814">
        <f t="shared" si="219"/>
        <v>2015</v>
      </c>
    </row>
    <row r="2815" spans="1:21"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215"/>
        <v>1.2757571428571428</v>
      </c>
      <c r="P2815">
        <f t="shared" si="216"/>
        <v>37.209583333333335</v>
      </c>
      <c r="Q2815" t="s">
        <v>8316</v>
      </c>
      <c r="R2815" t="s">
        <v>8317</v>
      </c>
      <c r="S2815" s="9">
        <f t="shared" si="217"/>
        <v>42693.492604166662</v>
      </c>
      <c r="T2815" s="9">
        <f t="shared" si="218"/>
        <v>42718.492604166662</v>
      </c>
      <c r="U2815">
        <f t="shared" si="219"/>
        <v>2016</v>
      </c>
    </row>
    <row r="2816" spans="1:21"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215"/>
        <v>1.0773333333333333</v>
      </c>
      <c r="P2816">
        <f t="shared" si="216"/>
        <v>25.25</v>
      </c>
      <c r="Q2816" t="s">
        <v>8316</v>
      </c>
      <c r="R2816" t="s">
        <v>8317</v>
      </c>
      <c r="S2816" s="9">
        <f t="shared" si="217"/>
        <v>42103.149479166663</v>
      </c>
      <c r="T2816" s="9">
        <f t="shared" si="218"/>
        <v>42133.149479166663</v>
      </c>
      <c r="U2816">
        <f t="shared" si="219"/>
        <v>2015</v>
      </c>
    </row>
    <row r="2817" spans="1:21"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215"/>
        <v>2.42</v>
      </c>
      <c r="P2817">
        <f t="shared" si="216"/>
        <v>43.214285714285715</v>
      </c>
      <c r="Q2817" t="s">
        <v>8316</v>
      </c>
      <c r="R2817" t="s">
        <v>8317</v>
      </c>
      <c r="S2817" s="9">
        <f t="shared" si="217"/>
        <v>42559.526724537034</v>
      </c>
      <c r="T2817" s="9">
        <f t="shared" si="218"/>
        <v>42589.526724537034</v>
      </c>
      <c r="U2817">
        <f t="shared" si="219"/>
        <v>2016</v>
      </c>
    </row>
    <row r="2818" spans="1:21"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si="215"/>
        <v>1.4156666666666666</v>
      </c>
      <c r="P2818">
        <f t="shared" si="216"/>
        <v>25.130177514792898</v>
      </c>
      <c r="Q2818" t="s">
        <v>8316</v>
      </c>
      <c r="R2818" t="s">
        <v>8317</v>
      </c>
      <c r="S2818" s="9">
        <f t="shared" si="217"/>
        <v>42188.217499999999</v>
      </c>
      <c r="T2818" s="9">
        <f t="shared" si="218"/>
        <v>42218.416666666672</v>
      </c>
      <c r="U2818">
        <f t="shared" si="219"/>
        <v>2015</v>
      </c>
    </row>
    <row r="2819" spans="1:21"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ref="O2819:O2882" si="220">E2819/D2819</f>
        <v>1.3</v>
      </c>
      <c r="P2819">
        <f t="shared" ref="P2819:P2882" si="221">E2819/L2819</f>
        <v>23.636363636363637</v>
      </c>
      <c r="Q2819" t="s">
        <v>8316</v>
      </c>
      <c r="R2819" t="s">
        <v>8317</v>
      </c>
      <c r="S2819" s="9">
        <f t="shared" ref="S2819:S2882" si="222">((J2819/60)/60)/24+DATE(1970,1,1)+(-6/24)</f>
        <v>42023.384976851856</v>
      </c>
      <c r="T2819" s="9">
        <f t="shared" ref="T2819:T2882" si="223">((I2819/60)/60)/24+DATE(1970,1,1)+(-6/24)</f>
        <v>42063.384976851856</v>
      </c>
      <c r="U2819">
        <f t="shared" ref="U2819:U2882" si="224">YEAR(S2819)</f>
        <v>2015</v>
      </c>
    </row>
    <row r="2820" spans="1:21"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220"/>
        <v>1.0603</v>
      </c>
      <c r="P2820">
        <f t="shared" si="221"/>
        <v>103.95098039215686</v>
      </c>
      <c r="Q2820" t="s">
        <v>8316</v>
      </c>
      <c r="R2820" t="s">
        <v>8317</v>
      </c>
      <c r="S2820" s="9">
        <f t="shared" si="222"/>
        <v>42250.348217592589</v>
      </c>
      <c r="T2820" s="9">
        <f t="shared" si="223"/>
        <v>42270.348217592589</v>
      </c>
      <c r="U2820">
        <f t="shared" si="224"/>
        <v>2015</v>
      </c>
    </row>
    <row r="2821" spans="1:21"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220"/>
        <v>1.048</v>
      </c>
      <c r="P2821">
        <f t="shared" si="221"/>
        <v>50.384615384615387</v>
      </c>
      <c r="Q2821" t="s">
        <v>8316</v>
      </c>
      <c r="R2821" t="s">
        <v>8317</v>
      </c>
      <c r="S2821" s="9">
        <f t="shared" si="222"/>
        <v>42139.275567129633</v>
      </c>
      <c r="T2821" s="9">
        <f t="shared" si="223"/>
        <v>42169.275567129633</v>
      </c>
      <c r="U2821">
        <f t="shared" si="224"/>
        <v>2015</v>
      </c>
    </row>
    <row r="2822" spans="1:21"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220"/>
        <v>1.36</v>
      </c>
      <c r="P2822">
        <f t="shared" si="221"/>
        <v>13.6</v>
      </c>
      <c r="Q2822" t="s">
        <v>8316</v>
      </c>
      <c r="R2822" t="s">
        <v>8317</v>
      </c>
      <c r="S2822" s="9">
        <f t="shared" si="222"/>
        <v>42401.360983796301</v>
      </c>
      <c r="T2822" s="9">
        <f t="shared" si="223"/>
        <v>42425.75</v>
      </c>
      <c r="U2822">
        <f t="shared" si="224"/>
        <v>2016</v>
      </c>
    </row>
    <row r="2823" spans="1:21"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220"/>
        <v>1</v>
      </c>
      <c r="P2823">
        <f t="shared" si="221"/>
        <v>28.571428571428573</v>
      </c>
      <c r="Q2823" t="s">
        <v>8316</v>
      </c>
      <c r="R2823" t="s">
        <v>8317</v>
      </c>
      <c r="S2823" s="9">
        <f t="shared" si="222"/>
        <v>41875.672858796301</v>
      </c>
      <c r="T2823" s="9">
        <f t="shared" si="223"/>
        <v>41905.672858796301</v>
      </c>
      <c r="U2823">
        <f t="shared" si="224"/>
        <v>2014</v>
      </c>
    </row>
    <row r="2824" spans="1:21"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220"/>
        <v>1</v>
      </c>
      <c r="P2824">
        <f t="shared" si="221"/>
        <v>63.829787234042556</v>
      </c>
      <c r="Q2824" t="s">
        <v>8316</v>
      </c>
      <c r="R2824" t="s">
        <v>8317</v>
      </c>
      <c r="S2824" s="9">
        <f t="shared" si="222"/>
        <v>42060.433935185181</v>
      </c>
      <c r="T2824" s="9">
        <f t="shared" si="223"/>
        <v>42090.392268518524</v>
      </c>
      <c r="U2824">
        <f t="shared" si="224"/>
        <v>2015</v>
      </c>
    </row>
    <row r="2825" spans="1:21"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220"/>
        <v>1.24</v>
      </c>
      <c r="P2825">
        <f t="shared" si="221"/>
        <v>8.8571428571428577</v>
      </c>
      <c r="Q2825" t="s">
        <v>8316</v>
      </c>
      <c r="R2825" t="s">
        <v>8317</v>
      </c>
      <c r="S2825" s="9">
        <f t="shared" si="222"/>
        <v>42066.761643518519</v>
      </c>
      <c r="T2825" s="9">
        <f t="shared" si="223"/>
        <v>42094.707638888889</v>
      </c>
      <c r="U2825">
        <f t="shared" si="224"/>
        <v>2015</v>
      </c>
    </row>
    <row r="2826" spans="1:21"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220"/>
        <v>1.1692307692307693</v>
      </c>
      <c r="P2826">
        <f t="shared" si="221"/>
        <v>50.666666666666664</v>
      </c>
      <c r="Q2826" t="s">
        <v>8316</v>
      </c>
      <c r="R2826" t="s">
        <v>8317</v>
      </c>
      <c r="S2826" s="9">
        <f t="shared" si="222"/>
        <v>42136.020787037036</v>
      </c>
      <c r="T2826" s="9">
        <f t="shared" si="223"/>
        <v>42167.821527777778</v>
      </c>
      <c r="U2826">
        <f t="shared" si="224"/>
        <v>2015</v>
      </c>
    </row>
    <row r="2827" spans="1:21"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220"/>
        <v>1.0333333333333334</v>
      </c>
      <c r="P2827">
        <f t="shared" si="221"/>
        <v>60.784313725490193</v>
      </c>
      <c r="Q2827" t="s">
        <v>8316</v>
      </c>
      <c r="R2827" t="s">
        <v>8317</v>
      </c>
      <c r="S2827" s="9">
        <f t="shared" si="222"/>
        <v>42312.542662037042</v>
      </c>
      <c r="T2827" s="9">
        <f t="shared" si="223"/>
        <v>42342.542662037042</v>
      </c>
      <c r="U2827">
        <f t="shared" si="224"/>
        <v>2015</v>
      </c>
    </row>
    <row r="2828" spans="1:21"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220"/>
        <v>1.0774999999999999</v>
      </c>
      <c r="P2828">
        <f t="shared" si="221"/>
        <v>113.42105263157895</v>
      </c>
      <c r="Q2828" t="s">
        <v>8316</v>
      </c>
      <c r="R2828" t="s">
        <v>8317</v>
      </c>
      <c r="S2828" s="9">
        <f t="shared" si="222"/>
        <v>42170.784861111111</v>
      </c>
      <c r="T2828" s="9">
        <f t="shared" si="223"/>
        <v>42195.041666666672</v>
      </c>
      <c r="U2828">
        <f t="shared" si="224"/>
        <v>2015</v>
      </c>
    </row>
    <row r="2829" spans="1:21"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220"/>
        <v>1.2024999999999999</v>
      </c>
      <c r="P2829">
        <f t="shared" si="221"/>
        <v>104.56521739130434</v>
      </c>
      <c r="Q2829" t="s">
        <v>8316</v>
      </c>
      <c r="R2829" t="s">
        <v>8317</v>
      </c>
      <c r="S2829" s="9">
        <f t="shared" si="222"/>
        <v>42494.433634259258</v>
      </c>
      <c r="T2829" s="9">
        <f t="shared" si="223"/>
        <v>42524.4375</v>
      </c>
      <c r="U2829">
        <f t="shared" si="224"/>
        <v>2016</v>
      </c>
    </row>
    <row r="2830" spans="1:21"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220"/>
        <v>1.0037894736842106</v>
      </c>
      <c r="P2830">
        <f t="shared" si="221"/>
        <v>98.30927835051547</v>
      </c>
      <c r="Q2830" t="s">
        <v>8316</v>
      </c>
      <c r="R2830" t="s">
        <v>8317</v>
      </c>
      <c r="S2830" s="9">
        <f t="shared" si="222"/>
        <v>42254.014687499999</v>
      </c>
      <c r="T2830" s="9">
        <f t="shared" si="223"/>
        <v>42279.708333333328</v>
      </c>
      <c r="U2830">
        <f t="shared" si="224"/>
        <v>2015</v>
      </c>
    </row>
    <row r="2831" spans="1:21"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220"/>
        <v>1.0651999999999999</v>
      </c>
      <c r="P2831">
        <f t="shared" si="221"/>
        <v>35.039473684210527</v>
      </c>
      <c r="Q2831" t="s">
        <v>8316</v>
      </c>
      <c r="R2831" t="s">
        <v>8317</v>
      </c>
      <c r="S2831" s="9">
        <f t="shared" si="222"/>
        <v>42495.184236111112</v>
      </c>
      <c r="T2831" s="9">
        <f t="shared" si="223"/>
        <v>42523.184236111112</v>
      </c>
      <c r="U2831">
        <f t="shared" si="224"/>
        <v>2016</v>
      </c>
    </row>
    <row r="2832" spans="1:21"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220"/>
        <v>1</v>
      </c>
      <c r="P2832">
        <f t="shared" si="221"/>
        <v>272.72727272727275</v>
      </c>
      <c r="Q2832" t="s">
        <v>8316</v>
      </c>
      <c r="R2832" t="s">
        <v>8317</v>
      </c>
      <c r="S2832" s="9">
        <f t="shared" si="222"/>
        <v>41758.589675925927</v>
      </c>
      <c r="T2832" s="9">
        <f t="shared" si="223"/>
        <v>41770.915972222225</v>
      </c>
      <c r="U2832">
        <f t="shared" si="224"/>
        <v>2014</v>
      </c>
    </row>
    <row r="2833" spans="1:21"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220"/>
        <v>1.1066666666666667</v>
      </c>
      <c r="P2833">
        <f t="shared" si="221"/>
        <v>63.846153846153847</v>
      </c>
      <c r="Q2833" t="s">
        <v>8316</v>
      </c>
      <c r="R2833" t="s">
        <v>8317</v>
      </c>
      <c r="S2833" s="9">
        <f t="shared" si="222"/>
        <v>42171.574884259258</v>
      </c>
      <c r="T2833" s="9">
        <f t="shared" si="223"/>
        <v>42201.574884259258</v>
      </c>
      <c r="U2833">
        <f t="shared" si="224"/>
        <v>2015</v>
      </c>
    </row>
    <row r="2834" spans="1:21"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220"/>
        <v>1.1471959999999999</v>
      </c>
      <c r="P2834">
        <f t="shared" si="221"/>
        <v>30.189368421052631</v>
      </c>
      <c r="Q2834" t="s">
        <v>8316</v>
      </c>
      <c r="R2834" t="s">
        <v>8317</v>
      </c>
      <c r="S2834" s="9">
        <f t="shared" si="222"/>
        <v>41938.459421296298</v>
      </c>
      <c r="T2834" s="9">
        <f t="shared" si="223"/>
        <v>41966.666666666672</v>
      </c>
      <c r="U2834">
        <f t="shared" si="224"/>
        <v>2014</v>
      </c>
    </row>
    <row r="2835" spans="1:2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220"/>
        <v>1.0825925925925926</v>
      </c>
      <c r="P2835">
        <f t="shared" si="221"/>
        <v>83.51428571428572</v>
      </c>
      <c r="Q2835" t="s">
        <v>8316</v>
      </c>
      <c r="R2835" t="s">
        <v>8317</v>
      </c>
      <c r="S2835" s="9">
        <f t="shared" si="222"/>
        <v>42267.877696759257</v>
      </c>
      <c r="T2835" s="9">
        <f t="shared" si="223"/>
        <v>42287.833333333328</v>
      </c>
      <c r="U2835">
        <f t="shared" si="224"/>
        <v>2015</v>
      </c>
    </row>
    <row r="2836" spans="1:21"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220"/>
        <v>1.7</v>
      </c>
      <c r="P2836">
        <f t="shared" si="221"/>
        <v>64.761904761904759</v>
      </c>
      <c r="Q2836" t="s">
        <v>8316</v>
      </c>
      <c r="R2836" t="s">
        <v>8317</v>
      </c>
      <c r="S2836" s="9">
        <f t="shared" si="222"/>
        <v>42019.709837962961</v>
      </c>
      <c r="T2836" s="9">
        <f t="shared" si="223"/>
        <v>42034.709837962961</v>
      </c>
      <c r="U2836">
        <f t="shared" si="224"/>
        <v>2015</v>
      </c>
    </row>
    <row r="2837" spans="1:21"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220"/>
        <v>1.8709899999999999</v>
      </c>
      <c r="P2837">
        <f t="shared" si="221"/>
        <v>20.118172043010752</v>
      </c>
      <c r="Q2837" t="s">
        <v>8316</v>
      </c>
      <c r="R2837" t="s">
        <v>8317</v>
      </c>
      <c r="S2837" s="9">
        <f t="shared" si="222"/>
        <v>42313.453900462962</v>
      </c>
      <c r="T2837" s="9">
        <f t="shared" si="223"/>
        <v>42342.75</v>
      </c>
      <c r="U2837">
        <f t="shared" si="224"/>
        <v>2015</v>
      </c>
    </row>
    <row r="2838" spans="1:21"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220"/>
        <v>1.0777777777777777</v>
      </c>
      <c r="P2838">
        <f t="shared" si="221"/>
        <v>44.090909090909093</v>
      </c>
      <c r="Q2838" t="s">
        <v>8316</v>
      </c>
      <c r="R2838" t="s">
        <v>8317</v>
      </c>
      <c r="S2838" s="9">
        <f t="shared" si="222"/>
        <v>42746.011782407411</v>
      </c>
      <c r="T2838" s="9">
        <f t="shared" si="223"/>
        <v>42783.957638888889</v>
      </c>
      <c r="U2838">
        <f t="shared" si="224"/>
        <v>2017</v>
      </c>
    </row>
    <row r="2839" spans="1:21"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220"/>
        <v>1</v>
      </c>
      <c r="P2839">
        <f t="shared" si="221"/>
        <v>40.476190476190474</v>
      </c>
      <c r="Q2839" t="s">
        <v>8316</v>
      </c>
      <c r="R2839" t="s">
        <v>8317</v>
      </c>
      <c r="S2839" s="9">
        <f t="shared" si="222"/>
        <v>42307.658379629633</v>
      </c>
      <c r="T2839" s="9">
        <f t="shared" si="223"/>
        <v>42347.700046296297</v>
      </c>
      <c r="U2839">
        <f t="shared" si="224"/>
        <v>2015</v>
      </c>
    </row>
    <row r="2840" spans="1:21"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220"/>
        <v>1.2024999999999999</v>
      </c>
      <c r="P2840">
        <f t="shared" si="221"/>
        <v>44.537037037037038</v>
      </c>
      <c r="Q2840" t="s">
        <v>8316</v>
      </c>
      <c r="R2840" t="s">
        <v>8317</v>
      </c>
      <c r="S2840" s="9">
        <f t="shared" si="222"/>
        <v>41842.357592592591</v>
      </c>
      <c r="T2840" s="9">
        <f t="shared" si="223"/>
        <v>41864.666666666664</v>
      </c>
      <c r="U2840">
        <f t="shared" si="224"/>
        <v>2014</v>
      </c>
    </row>
    <row r="2841" spans="1:21"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220"/>
        <v>1.1142857142857143</v>
      </c>
      <c r="P2841">
        <f t="shared" si="221"/>
        <v>125.80645161290323</v>
      </c>
      <c r="Q2841" t="s">
        <v>8316</v>
      </c>
      <c r="R2841" t="s">
        <v>8317</v>
      </c>
      <c r="S2841" s="9">
        <f t="shared" si="222"/>
        <v>41852.990208333329</v>
      </c>
      <c r="T2841" s="9">
        <f t="shared" si="223"/>
        <v>41875.957638888889</v>
      </c>
      <c r="U2841">
        <f t="shared" si="224"/>
        <v>2014</v>
      </c>
    </row>
    <row r="2842" spans="1:21"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220"/>
        <v>1.04</v>
      </c>
      <c r="P2842">
        <f t="shared" si="221"/>
        <v>19.696969696969695</v>
      </c>
      <c r="Q2842" t="s">
        <v>8316</v>
      </c>
      <c r="R2842" t="s">
        <v>8317</v>
      </c>
      <c r="S2842" s="9">
        <f t="shared" si="222"/>
        <v>42059.785636574074</v>
      </c>
      <c r="T2842" s="9">
        <f t="shared" si="223"/>
        <v>42081.458333333328</v>
      </c>
      <c r="U2842">
        <f t="shared" si="224"/>
        <v>2015</v>
      </c>
    </row>
    <row r="2843" spans="1:21"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220"/>
        <v>0.01</v>
      </c>
      <c r="P2843">
        <f t="shared" si="221"/>
        <v>10</v>
      </c>
      <c r="Q2843" t="s">
        <v>8316</v>
      </c>
      <c r="R2843" t="s">
        <v>8317</v>
      </c>
      <c r="S2843" s="9">
        <f t="shared" si="222"/>
        <v>42291.489548611105</v>
      </c>
      <c r="T2843" s="9">
        <f t="shared" si="223"/>
        <v>42351.531215277777</v>
      </c>
      <c r="U2843">
        <f t="shared" si="224"/>
        <v>2015</v>
      </c>
    </row>
    <row r="2844" spans="1:21"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220"/>
        <v>0</v>
      </c>
      <c r="P2844" t="e">
        <f t="shared" si="221"/>
        <v>#DIV/0!</v>
      </c>
      <c r="Q2844" t="s">
        <v>8316</v>
      </c>
      <c r="R2844" t="s">
        <v>8317</v>
      </c>
      <c r="S2844" s="9">
        <f t="shared" si="222"/>
        <v>41784.702488425923</v>
      </c>
      <c r="T2844" s="9">
        <f t="shared" si="223"/>
        <v>41811.208333333336</v>
      </c>
      <c r="U2844">
        <f t="shared" si="224"/>
        <v>2014</v>
      </c>
    </row>
    <row r="2845" spans="1:21"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220"/>
        <v>0</v>
      </c>
      <c r="P2845" t="e">
        <f t="shared" si="221"/>
        <v>#DIV/0!</v>
      </c>
      <c r="Q2845" t="s">
        <v>8316</v>
      </c>
      <c r="R2845" t="s">
        <v>8317</v>
      </c>
      <c r="S2845" s="9">
        <f t="shared" si="222"/>
        <v>42492.487847222219</v>
      </c>
      <c r="T2845" s="9">
        <f t="shared" si="223"/>
        <v>42533.916666666672</v>
      </c>
      <c r="U2845">
        <f t="shared" si="224"/>
        <v>2016</v>
      </c>
    </row>
    <row r="2846" spans="1:21"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220"/>
        <v>5.4545454545454543E-2</v>
      </c>
      <c r="P2846">
        <f t="shared" si="221"/>
        <v>30</v>
      </c>
      <c r="Q2846" t="s">
        <v>8316</v>
      </c>
      <c r="R2846" t="s">
        <v>8317</v>
      </c>
      <c r="S2846" s="9">
        <f t="shared" si="222"/>
        <v>42709.296064814815</v>
      </c>
      <c r="T2846" s="9">
        <f t="shared" si="223"/>
        <v>42739.296064814815</v>
      </c>
      <c r="U2846">
        <f t="shared" si="224"/>
        <v>2016</v>
      </c>
    </row>
    <row r="2847" spans="1:21"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220"/>
        <v>0.31546666666666667</v>
      </c>
      <c r="P2847">
        <f t="shared" si="221"/>
        <v>60.666666666666664</v>
      </c>
      <c r="Q2847" t="s">
        <v>8316</v>
      </c>
      <c r="R2847" t="s">
        <v>8317</v>
      </c>
      <c r="S2847" s="9">
        <f t="shared" si="222"/>
        <v>42102.766585648147</v>
      </c>
      <c r="T2847" s="9">
        <f t="shared" si="223"/>
        <v>42162.766585648147</v>
      </c>
      <c r="U2847">
        <f t="shared" si="224"/>
        <v>2015</v>
      </c>
    </row>
    <row r="2848" spans="1:21"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220"/>
        <v>0</v>
      </c>
      <c r="P2848" t="e">
        <f t="shared" si="221"/>
        <v>#DIV/0!</v>
      </c>
      <c r="Q2848" t="s">
        <v>8316</v>
      </c>
      <c r="R2848" t="s">
        <v>8317</v>
      </c>
      <c r="S2848" s="9">
        <f t="shared" si="222"/>
        <v>42108.442060185189</v>
      </c>
      <c r="T2848" s="9">
        <f t="shared" si="223"/>
        <v>42153.442060185189</v>
      </c>
      <c r="U2848">
        <f t="shared" si="224"/>
        <v>2015</v>
      </c>
    </row>
    <row r="2849" spans="1:21"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220"/>
        <v>0</v>
      </c>
      <c r="P2849" t="e">
        <f t="shared" si="221"/>
        <v>#DIV/0!</v>
      </c>
      <c r="Q2849" t="s">
        <v>8316</v>
      </c>
      <c r="R2849" t="s">
        <v>8317</v>
      </c>
      <c r="S2849" s="9">
        <f t="shared" si="222"/>
        <v>42453.556307870371</v>
      </c>
      <c r="T2849" s="9">
        <f t="shared" si="223"/>
        <v>42513.556307870371</v>
      </c>
      <c r="U2849">
        <f t="shared" si="224"/>
        <v>2016</v>
      </c>
    </row>
    <row r="2850" spans="1:21"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220"/>
        <v>2E-3</v>
      </c>
      <c r="P2850">
        <f t="shared" si="221"/>
        <v>23.333333333333332</v>
      </c>
      <c r="Q2850" t="s">
        <v>8316</v>
      </c>
      <c r="R2850" t="s">
        <v>8317</v>
      </c>
      <c r="S2850" s="9">
        <f t="shared" si="222"/>
        <v>42123.398831018523</v>
      </c>
      <c r="T2850" s="9">
        <f t="shared" si="223"/>
        <v>42153.398831018523</v>
      </c>
      <c r="U2850">
        <f t="shared" si="224"/>
        <v>2015</v>
      </c>
    </row>
    <row r="2851" spans="1:21"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220"/>
        <v>0.01</v>
      </c>
      <c r="P2851">
        <f t="shared" si="221"/>
        <v>5</v>
      </c>
      <c r="Q2851" t="s">
        <v>8316</v>
      </c>
      <c r="R2851" t="s">
        <v>8317</v>
      </c>
      <c r="S2851" s="9">
        <f t="shared" si="222"/>
        <v>42453.178240740745</v>
      </c>
      <c r="T2851" s="9">
        <f t="shared" si="223"/>
        <v>42483.178240740745</v>
      </c>
      <c r="U2851">
        <f t="shared" si="224"/>
        <v>2016</v>
      </c>
    </row>
    <row r="2852" spans="1:21"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220"/>
        <v>3.8875E-2</v>
      </c>
      <c r="P2852">
        <f t="shared" si="221"/>
        <v>23.923076923076923</v>
      </c>
      <c r="Q2852" t="s">
        <v>8316</v>
      </c>
      <c r="R2852" t="s">
        <v>8317</v>
      </c>
      <c r="S2852" s="9">
        <f t="shared" si="222"/>
        <v>41857.757071759261</v>
      </c>
      <c r="T2852" s="9">
        <f t="shared" si="223"/>
        <v>41887.757071759261</v>
      </c>
      <c r="U2852">
        <f t="shared" si="224"/>
        <v>2014</v>
      </c>
    </row>
    <row r="2853" spans="1:21"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220"/>
        <v>0</v>
      </c>
      <c r="P2853" t="e">
        <f t="shared" si="221"/>
        <v>#DIV/0!</v>
      </c>
      <c r="Q2853" t="s">
        <v>8316</v>
      </c>
      <c r="R2853" t="s">
        <v>8317</v>
      </c>
      <c r="S2853" s="9">
        <f t="shared" si="222"/>
        <v>42389.752650462964</v>
      </c>
      <c r="T2853" s="9">
        <f t="shared" si="223"/>
        <v>42398.720138888893</v>
      </c>
      <c r="U2853">
        <f t="shared" si="224"/>
        <v>2016</v>
      </c>
    </row>
    <row r="2854" spans="1:21"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220"/>
        <v>1.9E-2</v>
      </c>
      <c r="P2854">
        <f t="shared" si="221"/>
        <v>15.833333333333334</v>
      </c>
      <c r="Q2854" t="s">
        <v>8316</v>
      </c>
      <c r="R2854" t="s">
        <v>8317</v>
      </c>
      <c r="S2854" s="9">
        <f t="shared" si="222"/>
        <v>41780.795173611114</v>
      </c>
      <c r="T2854" s="9">
        <f t="shared" si="223"/>
        <v>41810.795173611114</v>
      </c>
      <c r="U2854">
        <f t="shared" si="224"/>
        <v>2014</v>
      </c>
    </row>
    <row r="2855" spans="1:21"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220"/>
        <v>0</v>
      </c>
      <c r="P2855" t="e">
        <f t="shared" si="221"/>
        <v>#DIV/0!</v>
      </c>
      <c r="Q2855" t="s">
        <v>8316</v>
      </c>
      <c r="R2855" t="s">
        <v>8317</v>
      </c>
      <c r="S2855" s="9">
        <f t="shared" si="222"/>
        <v>41835.940937499996</v>
      </c>
      <c r="T2855" s="9">
        <f t="shared" si="223"/>
        <v>41895.940937499996</v>
      </c>
      <c r="U2855">
        <f t="shared" si="224"/>
        <v>2014</v>
      </c>
    </row>
    <row r="2856" spans="1:21"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220"/>
        <v>0.41699999999999998</v>
      </c>
      <c r="P2856">
        <f t="shared" si="221"/>
        <v>29.785714285714285</v>
      </c>
      <c r="Q2856" t="s">
        <v>8316</v>
      </c>
      <c r="R2856" t="s">
        <v>8317</v>
      </c>
      <c r="S2856" s="9">
        <f t="shared" si="222"/>
        <v>42111.46665509259</v>
      </c>
      <c r="T2856" s="9">
        <f t="shared" si="223"/>
        <v>42131.46665509259</v>
      </c>
      <c r="U2856">
        <f t="shared" si="224"/>
        <v>2015</v>
      </c>
    </row>
    <row r="2857" spans="1:21"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220"/>
        <v>0.5</v>
      </c>
      <c r="P2857">
        <f t="shared" si="221"/>
        <v>60</v>
      </c>
      <c r="Q2857" t="s">
        <v>8316</v>
      </c>
      <c r="R2857" t="s">
        <v>8317</v>
      </c>
      <c r="S2857" s="9">
        <f t="shared" si="222"/>
        <v>42369.757766203707</v>
      </c>
      <c r="T2857" s="9">
        <f t="shared" si="223"/>
        <v>42398.731944444444</v>
      </c>
      <c r="U2857">
        <f t="shared" si="224"/>
        <v>2015</v>
      </c>
    </row>
    <row r="2858" spans="1:21"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220"/>
        <v>4.8666666666666664E-2</v>
      </c>
      <c r="P2858">
        <f t="shared" si="221"/>
        <v>24.333333333333332</v>
      </c>
      <c r="Q2858" t="s">
        <v>8316</v>
      </c>
      <c r="R2858" t="s">
        <v>8317</v>
      </c>
      <c r="S2858" s="9">
        <f t="shared" si="222"/>
        <v>42164.787581018521</v>
      </c>
      <c r="T2858" s="9">
        <f t="shared" si="223"/>
        <v>42224.648611111115</v>
      </c>
      <c r="U2858">
        <f t="shared" si="224"/>
        <v>2015</v>
      </c>
    </row>
    <row r="2859" spans="1:21"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220"/>
        <v>0.19736842105263158</v>
      </c>
      <c r="P2859">
        <f t="shared" si="221"/>
        <v>500</v>
      </c>
      <c r="Q2859" t="s">
        <v>8316</v>
      </c>
      <c r="R2859" t="s">
        <v>8317</v>
      </c>
      <c r="S2859" s="9">
        <f t="shared" si="222"/>
        <v>42726.670081018514</v>
      </c>
      <c r="T2859" s="9">
        <f t="shared" si="223"/>
        <v>42786.5</v>
      </c>
      <c r="U2859">
        <f t="shared" si="224"/>
        <v>2016</v>
      </c>
    </row>
    <row r="2860" spans="1:21"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220"/>
        <v>0</v>
      </c>
      <c r="P2860" t="e">
        <f t="shared" si="221"/>
        <v>#DIV/0!</v>
      </c>
      <c r="Q2860" t="s">
        <v>8316</v>
      </c>
      <c r="R2860" t="s">
        <v>8317</v>
      </c>
      <c r="S2860" s="9">
        <f t="shared" si="222"/>
        <v>41954.295081018514</v>
      </c>
      <c r="T2860" s="9">
        <f t="shared" si="223"/>
        <v>41978.227777777778</v>
      </c>
      <c r="U2860">
        <f t="shared" si="224"/>
        <v>2014</v>
      </c>
    </row>
    <row r="2861" spans="1:21"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220"/>
        <v>1.7500000000000002E-2</v>
      </c>
      <c r="P2861">
        <f t="shared" si="221"/>
        <v>35</v>
      </c>
      <c r="Q2861" t="s">
        <v>8316</v>
      </c>
      <c r="R2861" t="s">
        <v>8317</v>
      </c>
      <c r="S2861" s="9">
        <f t="shared" si="222"/>
        <v>42233.112314814818</v>
      </c>
      <c r="T2861" s="9">
        <f t="shared" si="223"/>
        <v>42293.112314814818</v>
      </c>
      <c r="U2861">
        <f t="shared" si="224"/>
        <v>2015</v>
      </c>
    </row>
    <row r="2862" spans="1:21"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220"/>
        <v>6.6500000000000004E-2</v>
      </c>
      <c r="P2862">
        <f t="shared" si="221"/>
        <v>29.555555555555557</v>
      </c>
      <c r="Q2862" t="s">
        <v>8316</v>
      </c>
      <c r="R2862" t="s">
        <v>8317</v>
      </c>
      <c r="S2862" s="9">
        <f t="shared" si="222"/>
        <v>42480.550648148142</v>
      </c>
      <c r="T2862" s="9">
        <f t="shared" si="223"/>
        <v>42540.550648148142</v>
      </c>
      <c r="U2862">
        <f t="shared" si="224"/>
        <v>2016</v>
      </c>
    </row>
    <row r="2863" spans="1:21"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220"/>
        <v>0.32</v>
      </c>
      <c r="P2863">
        <f t="shared" si="221"/>
        <v>26.666666666666668</v>
      </c>
      <c r="Q2863" t="s">
        <v>8316</v>
      </c>
      <c r="R2863" t="s">
        <v>8317</v>
      </c>
      <c r="S2863" s="9">
        <f t="shared" si="222"/>
        <v>42257.340833333335</v>
      </c>
      <c r="T2863" s="9">
        <f t="shared" si="223"/>
        <v>42271.340833333335</v>
      </c>
      <c r="U2863">
        <f t="shared" si="224"/>
        <v>2015</v>
      </c>
    </row>
    <row r="2864" spans="1:21"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220"/>
        <v>4.3307086614173228E-3</v>
      </c>
      <c r="P2864">
        <f t="shared" si="221"/>
        <v>18.333333333333332</v>
      </c>
      <c r="Q2864" t="s">
        <v>8316</v>
      </c>
      <c r="R2864" t="s">
        <v>8317</v>
      </c>
      <c r="S2864" s="9">
        <f t="shared" si="222"/>
        <v>41784.539687500001</v>
      </c>
      <c r="T2864" s="9">
        <f t="shared" si="223"/>
        <v>41814.539687500001</v>
      </c>
      <c r="U2864">
        <f t="shared" si="224"/>
        <v>2014</v>
      </c>
    </row>
    <row r="2865" spans="1:21"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220"/>
        <v>4.0000000000000002E-4</v>
      </c>
      <c r="P2865">
        <f t="shared" si="221"/>
        <v>20</v>
      </c>
      <c r="Q2865" t="s">
        <v>8316</v>
      </c>
      <c r="R2865" t="s">
        <v>8317</v>
      </c>
      <c r="S2865" s="9">
        <f t="shared" si="222"/>
        <v>41831.425034722226</v>
      </c>
      <c r="T2865" s="9">
        <f t="shared" si="223"/>
        <v>41891.425034722226</v>
      </c>
      <c r="U2865">
        <f t="shared" si="224"/>
        <v>2014</v>
      </c>
    </row>
    <row r="2866" spans="1:21"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220"/>
        <v>1.6E-2</v>
      </c>
      <c r="P2866">
        <f t="shared" si="221"/>
        <v>13.333333333333334</v>
      </c>
      <c r="Q2866" t="s">
        <v>8316</v>
      </c>
      <c r="R2866" t="s">
        <v>8317</v>
      </c>
      <c r="S2866" s="9">
        <f t="shared" si="222"/>
        <v>42172.363506944443</v>
      </c>
      <c r="T2866" s="9">
        <f t="shared" si="223"/>
        <v>42202.304166666669</v>
      </c>
      <c r="U2866">
        <f t="shared" si="224"/>
        <v>2015</v>
      </c>
    </row>
    <row r="2867" spans="1:21"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220"/>
        <v>0</v>
      </c>
      <c r="P2867" t="e">
        <f t="shared" si="221"/>
        <v>#DIV/0!</v>
      </c>
      <c r="Q2867" t="s">
        <v>8316</v>
      </c>
      <c r="R2867" t="s">
        <v>8317</v>
      </c>
      <c r="S2867" s="9">
        <f t="shared" si="222"/>
        <v>41949.864108796297</v>
      </c>
      <c r="T2867" s="9">
        <f t="shared" si="223"/>
        <v>42009.864108796297</v>
      </c>
      <c r="U2867">
        <f t="shared" si="224"/>
        <v>2014</v>
      </c>
    </row>
    <row r="2868" spans="1:21"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220"/>
        <v>8.9999999999999993E-3</v>
      </c>
      <c r="P2868">
        <f t="shared" si="221"/>
        <v>22.5</v>
      </c>
      <c r="Q2868" t="s">
        <v>8316</v>
      </c>
      <c r="R2868" t="s">
        <v>8317</v>
      </c>
      <c r="S2868" s="9">
        <f t="shared" si="222"/>
        <v>42627.705104166671</v>
      </c>
      <c r="T2868" s="9">
        <f t="shared" si="223"/>
        <v>42657.666666666672</v>
      </c>
      <c r="U2868">
        <f t="shared" si="224"/>
        <v>2016</v>
      </c>
    </row>
    <row r="2869" spans="1:21"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220"/>
        <v>0.2016</v>
      </c>
      <c r="P2869">
        <f t="shared" si="221"/>
        <v>50.4</v>
      </c>
      <c r="Q2869" t="s">
        <v>8316</v>
      </c>
      <c r="R2869" t="s">
        <v>8317</v>
      </c>
      <c r="S2869" s="9">
        <f t="shared" si="222"/>
        <v>42530.945277777777</v>
      </c>
      <c r="T2869" s="9">
        <f t="shared" si="223"/>
        <v>42554.916666666672</v>
      </c>
      <c r="U2869">
        <f t="shared" si="224"/>
        <v>2016</v>
      </c>
    </row>
    <row r="2870" spans="1:21"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220"/>
        <v>0.42011733333333334</v>
      </c>
      <c r="P2870">
        <f t="shared" si="221"/>
        <v>105.02933333333334</v>
      </c>
      <c r="Q2870" t="s">
        <v>8316</v>
      </c>
      <c r="R2870" t="s">
        <v>8317</v>
      </c>
      <c r="S2870" s="9">
        <f t="shared" si="222"/>
        <v>42618.577013888891</v>
      </c>
      <c r="T2870" s="9">
        <f t="shared" si="223"/>
        <v>42648.577013888891</v>
      </c>
      <c r="U2870">
        <f t="shared" si="224"/>
        <v>2016</v>
      </c>
    </row>
    <row r="2871" spans="1:21"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220"/>
        <v>8.8500000000000002E-3</v>
      </c>
      <c r="P2871">
        <f t="shared" si="221"/>
        <v>35.4</v>
      </c>
      <c r="Q2871" t="s">
        <v>8316</v>
      </c>
      <c r="R2871" t="s">
        <v>8317</v>
      </c>
      <c r="S2871" s="9">
        <f t="shared" si="222"/>
        <v>42540.343530092592</v>
      </c>
      <c r="T2871" s="9">
        <f t="shared" si="223"/>
        <v>42570.343530092592</v>
      </c>
      <c r="U2871">
        <f t="shared" si="224"/>
        <v>2016</v>
      </c>
    </row>
    <row r="2872" spans="1:21"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220"/>
        <v>0.15</v>
      </c>
      <c r="P2872">
        <f t="shared" si="221"/>
        <v>83.333333333333329</v>
      </c>
      <c r="Q2872" t="s">
        <v>8316</v>
      </c>
      <c r="R2872" t="s">
        <v>8317</v>
      </c>
      <c r="S2872" s="9">
        <f t="shared" si="222"/>
        <v>41745.939409722225</v>
      </c>
      <c r="T2872" s="9">
        <f t="shared" si="223"/>
        <v>41775.939409722225</v>
      </c>
      <c r="U2872">
        <f t="shared" si="224"/>
        <v>2014</v>
      </c>
    </row>
    <row r="2873" spans="1:21"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220"/>
        <v>4.6699999999999998E-2</v>
      </c>
      <c r="P2873">
        <f t="shared" si="221"/>
        <v>35.92307692307692</v>
      </c>
      <c r="Q2873" t="s">
        <v>8316</v>
      </c>
      <c r="R2873" t="s">
        <v>8317</v>
      </c>
      <c r="S2873" s="9">
        <f t="shared" si="222"/>
        <v>41974.488576388889</v>
      </c>
      <c r="T2873" s="9">
        <f t="shared" si="223"/>
        <v>41994.488576388889</v>
      </c>
      <c r="U2873">
        <f t="shared" si="224"/>
        <v>2014</v>
      </c>
    </row>
    <row r="2874" spans="1:21"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220"/>
        <v>0</v>
      </c>
      <c r="P2874" t="e">
        <f t="shared" si="221"/>
        <v>#DIV/0!</v>
      </c>
      <c r="Q2874" t="s">
        <v>8316</v>
      </c>
      <c r="R2874" t="s">
        <v>8317</v>
      </c>
      <c r="S2874" s="9">
        <f t="shared" si="222"/>
        <v>42114.86618055556</v>
      </c>
      <c r="T2874" s="9">
        <f t="shared" si="223"/>
        <v>42174.86618055556</v>
      </c>
      <c r="U2874">
        <f t="shared" si="224"/>
        <v>2015</v>
      </c>
    </row>
    <row r="2875" spans="1:21"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220"/>
        <v>0.38119999999999998</v>
      </c>
      <c r="P2875">
        <f t="shared" si="221"/>
        <v>119.125</v>
      </c>
      <c r="Q2875" t="s">
        <v>8316</v>
      </c>
      <c r="R2875" t="s">
        <v>8317</v>
      </c>
      <c r="S2875" s="9">
        <f t="shared" si="222"/>
        <v>42002.567488425921</v>
      </c>
      <c r="T2875" s="9">
        <f t="shared" si="223"/>
        <v>42032.567488425921</v>
      </c>
      <c r="U2875">
        <f t="shared" si="224"/>
        <v>2014</v>
      </c>
    </row>
    <row r="2876" spans="1:21"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220"/>
        <v>5.4199999999999998E-2</v>
      </c>
      <c r="P2876">
        <f t="shared" si="221"/>
        <v>90.333333333333329</v>
      </c>
      <c r="Q2876" t="s">
        <v>8316</v>
      </c>
      <c r="R2876" t="s">
        <v>8317</v>
      </c>
      <c r="S2876" s="9">
        <f t="shared" si="222"/>
        <v>42722.59474537037</v>
      </c>
      <c r="T2876" s="9">
        <f t="shared" si="223"/>
        <v>42752.59474537037</v>
      </c>
      <c r="U2876">
        <f t="shared" si="224"/>
        <v>2016</v>
      </c>
    </row>
    <row r="2877" spans="1:21"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220"/>
        <v>3.5E-4</v>
      </c>
      <c r="P2877">
        <f t="shared" si="221"/>
        <v>2.3333333333333335</v>
      </c>
      <c r="Q2877" t="s">
        <v>8316</v>
      </c>
      <c r="R2877" t="s">
        <v>8317</v>
      </c>
      <c r="S2877" s="9">
        <f t="shared" si="222"/>
        <v>42464.878391203703</v>
      </c>
      <c r="T2877" s="9">
        <f t="shared" si="223"/>
        <v>42494.878391203703</v>
      </c>
      <c r="U2877">
        <f t="shared" si="224"/>
        <v>2016</v>
      </c>
    </row>
    <row r="2878" spans="1:21"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220"/>
        <v>0</v>
      </c>
      <c r="P2878" t="e">
        <f t="shared" si="221"/>
        <v>#DIV/0!</v>
      </c>
      <c r="Q2878" t="s">
        <v>8316</v>
      </c>
      <c r="R2878" t="s">
        <v>8317</v>
      </c>
      <c r="S2878" s="9">
        <f t="shared" si="222"/>
        <v>42171.493969907402</v>
      </c>
      <c r="T2878" s="9">
        <f t="shared" si="223"/>
        <v>42201.493969907402</v>
      </c>
      <c r="U2878">
        <f t="shared" si="224"/>
        <v>2015</v>
      </c>
    </row>
    <row r="2879" spans="1:21"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220"/>
        <v>0.10833333333333334</v>
      </c>
      <c r="P2879">
        <f t="shared" si="221"/>
        <v>108.33333333333333</v>
      </c>
      <c r="Q2879" t="s">
        <v>8316</v>
      </c>
      <c r="R2879" t="s">
        <v>8317</v>
      </c>
      <c r="S2879" s="9">
        <f t="shared" si="222"/>
        <v>42672.705138888887</v>
      </c>
      <c r="T2879" s="9">
        <f t="shared" si="223"/>
        <v>42704.458333333328</v>
      </c>
      <c r="U2879">
        <f t="shared" si="224"/>
        <v>2016</v>
      </c>
    </row>
    <row r="2880" spans="1:21"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220"/>
        <v>2.1000000000000001E-2</v>
      </c>
      <c r="P2880">
        <f t="shared" si="221"/>
        <v>15.75</v>
      </c>
      <c r="Q2880" t="s">
        <v>8316</v>
      </c>
      <c r="R2880" t="s">
        <v>8317</v>
      </c>
      <c r="S2880" s="9">
        <f t="shared" si="222"/>
        <v>42128.365682870368</v>
      </c>
      <c r="T2880" s="9">
        <f t="shared" si="223"/>
        <v>42188.365682870368</v>
      </c>
      <c r="U2880">
        <f t="shared" si="224"/>
        <v>2015</v>
      </c>
    </row>
    <row r="2881" spans="1:21"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220"/>
        <v>2.5892857142857141E-3</v>
      </c>
      <c r="P2881">
        <f t="shared" si="221"/>
        <v>29</v>
      </c>
      <c r="Q2881" t="s">
        <v>8316</v>
      </c>
      <c r="R2881" t="s">
        <v>8317</v>
      </c>
      <c r="S2881" s="9">
        <f t="shared" si="222"/>
        <v>42359.475243055553</v>
      </c>
      <c r="T2881" s="9">
        <f t="shared" si="223"/>
        <v>42389.475243055553</v>
      </c>
      <c r="U2881">
        <f t="shared" si="224"/>
        <v>2015</v>
      </c>
    </row>
    <row r="2882" spans="1:21"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si="220"/>
        <v>0.23333333333333334</v>
      </c>
      <c r="P2882">
        <f t="shared" si="221"/>
        <v>96.551724137931032</v>
      </c>
      <c r="Q2882" t="s">
        <v>8316</v>
      </c>
      <c r="R2882" t="s">
        <v>8317</v>
      </c>
      <c r="S2882" s="9">
        <f t="shared" si="222"/>
        <v>42192.655694444446</v>
      </c>
      <c r="T2882" s="9">
        <f t="shared" si="223"/>
        <v>42236.461805555555</v>
      </c>
      <c r="U2882">
        <f t="shared" si="224"/>
        <v>2015</v>
      </c>
    </row>
    <row r="2883" spans="1:21"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ref="O2883:O2946" si="225">E2883/D2883</f>
        <v>0</v>
      </c>
      <c r="P2883" t="e">
        <f t="shared" ref="P2883:P2946" si="226">E2883/L2883</f>
        <v>#DIV/0!</v>
      </c>
      <c r="Q2883" t="s">
        <v>8316</v>
      </c>
      <c r="R2883" t="s">
        <v>8317</v>
      </c>
      <c r="S2883" s="9">
        <f t="shared" ref="S2883:S2946" si="227">((J2883/60)/60)/24+DATE(1970,1,1)+(-6/24)</f>
        <v>41916.347638888888</v>
      </c>
      <c r="T2883" s="9">
        <f t="shared" ref="T2883:T2946" si="228">((I2883/60)/60)/24+DATE(1970,1,1)+(-6/24)</f>
        <v>41976.389305555553</v>
      </c>
      <c r="U2883">
        <f t="shared" ref="U2883:U2946" si="229">YEAR(S2883)</f>
        <v>2014</v>
      </c>
    </row>
    <row r="2884" spans="1:21"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225"/>
        <v>0.33600000000000002</v>
      </c>
      <c r="P2884">
        <f t="shared" si="226"/>
        <v>63</v>
      </c>
      <c r="Q2884" t="s">
        <v>8316</v>
      </c>
      <c r="R2884" t="s">
        <v>8317</v>
      </c>
      <c r="S2884" s="9">
        <f t="shared" si="227"/>
        <v>42461.346273148149</v>
      </c>
      <c r="T2884" s="9">
        <f t="shared" si="228"/>
        <v>42491.346273148149</v>
      </c>
      <c r="U2884">
        <f t="shared" si="229"/>
        <v>2016</v>
      </c>
    </row>
    <row r="2885" spans="1:21"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225"/>
        <v>0.1908</v>
      </c>
      <c r="P2885">
        <f t="shared" si="226"/>
        <v>381.6</v>
      </c>
      <c r="Q2885" t="s">
        <v>8316</v>
      </c>
      <c r="R2885" t="s">
        <v>8317</v>
      </c>
      <c r="S2885" s="9">
        <f t="shared" si="227"/>
        <v>42370.65320601852</v>
      </c>
      <c r="T2885" s="9">
        <f t="shared" si="228"/>
        <v>42405.957638888889</v>
      </c>
      <c r="U2885">
        <f t="shared" si="229"/>
        <v>2016</v>
      </c>
    </row>
    <row r="2886" spans="1:21"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225"/>
        <v>4.1111111111111114E-3</v>
      </c>
      <c r="P2886">
        <f t="shared" si="226"/>
        <v>46.25</v>
      </c>
      <c r="Q2886" t="s">
        <v>8316</v>
      </c>
      <c r="R2886" t="s">
        <v>8317</v>
      </c>
      <c r="S2886" s="9">
        <f t="shared" si="227"/>
        <v>41948.477256944447</v>
      </c>
      <c r="T2886" s="9">
        <f t="shared" si="228"/>
        <v>41978.477256944447</v>
      </c>
      <c r="U2886">
        <f t="shared" si="229"/>
        <v>2014</v>
      </c>
    </row>
    <row r="2887" spans="1:21"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225"/>
        <v>0.32500000000000001</v>
      </c>
      <c r="P2887">
        <f t="shared" si="226"/>
        <v>26</v>
      </c>
      <c r="Q2887" t="s">
        <v>8316</v>
      </c>
      <c r="R2887" t="s">
        <v>8317</v>
      </c>
      <c r="S2887" s="9">
        <f t="shared" si="227"/>
        <v>42046.82640046296</v>
      </c>
      <c r="T2887" s="9">
        <f t="shared" si="228"/>
        <v>42076.784733796296</v>
      </c>
      <c r="U2887">
        <f t="shared" si="229"/>
        <v>2015</v>
      </c>
    </row>
    <row r="2888" spans="1:21"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225"/>
        <v>0.05</v>
      </c>
      <c r="P2888">
        <f t="shared" si="226"/>
        <v>10</v>
      </c>
      <c r="Q2888" t="s">
        <v>8316</v>
      </c>
      <c r="R2888" t="s">
        <v>8317</v>
      </c>
      <c r="S2888" s="9">
        <f t="shared" si="227"/>
        <v>42261.382916666669</v>
      </c>
      <c r="T2888" s="9">
        <f t="shared" si="228"/>
        <v>42265.915972222225</v>
      </c>
      <c r="U2888">
        <f t="shared" si="229"/>
        <v>2015</v>
      </c>
    </row>
    <row r="2889" spans="1:21"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225"/>
        <v>1.6666666666666668E-3</v>
      </c>
      <c r="P2889">
        <f t="shared" si="226"/>
        <v>5</v>
      </c>
      <c r="Q2889" t="s">
        <v>8316</v>
      </c>
      <c r="R2889" t="s">
        <v>8317</v>
      </c>
      <c r="S2889" s="9">
        <f t="shared" si="227"/>
        <v>41985.177361111113</v>
      </c>
      <c r="T2889" s="9">
        <f t="shared" si="228"/>
        <v>42015.177361111113</v>
      </c>
      <c r="U2889">
        <f t="shared" si="229"/>
        <v>2014</v>
      </c>
    </row>
    <row r="2890" spans="1:21"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225"/>
        <v>0</v>
      </c>
      <c r="P2890" t="e">
        <f t="shared" si="226"/>
        <v>#DIV/0!</v>
      </c>
      <c r="Q2890" t="s">
        <v>8316</v>
      </c>
      <c r="R2890" t="s">
        <v>8317</v>
      </c>
      <c r="S2890" s="9">
        <f t="shared" si="227"/>
        <v>41922.285185185188</v>
      </c>
      <c r="T2890" s="9">
        <f t="shared" si="228"/>
        <v>41929.957638888889</v>
      </c>
      <c r="U2890">
        <f t="shared" si="229"/>
        <v>2014</v>
      </c>
    </row>
    <row r="2891" spans="1:21"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225"/>
        <v>0.38066666666666665</v>
      </c>
      <c r="P2891">
        <f t="shared" si="226"/>
        <v>81.571428571428569</v>
      </c>
      <c r="Q2891" t="s">
        <v>8316</v>
      </c>
      <c r="R2891" t="s">
        <v>8317</v>
      </c>
      <c r="S2891" s="9">
        <f t="shared" si="227"/>
        <v>41850.613252314812</v>
      </c>
      <c r="T2891" s="9">
        <f t="shared" si="228"/>
        <v>41880.613252314812</v>
      </c>
      <c r="U2891">
        <f t="shared" si="229"/>
        <v>2014</v>
      </c>
    </row>
    <row r="2892" spans="1:21"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225"/>
        <v>1.0500000000000001E-2</v>
      </c>
      <c r="P2892">
        <f t="shared" si="226"/>
        <v>7</v>
      </c>
      <c r="Q2892" t="s">
        <v>8316</v>
      </c>
      <c r="R2892" t="s">
        <v>8317</v>
      </c>
      <c r="S2892" s="9">
        <f t="shared" si="227"/>
        <v>41831.492962962962</v>
      </c>
      <c r="T2892" s="9">
        <f t="shared" si="228"/>
        <v>41859.875</v>
      </c>
      <c r="U2892">
        <f t="shared" si="229"/>
        <v>2014</v>
      </c>
    </row>
    <row r="2893" spans="1:21"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225"/>
        <v>2.7300000000000001E-2</v>
      </c>
      <c r="P2893">
        <f t="shared" si="226"/>
        <v>27.3</v>
      </c>
      <c r="Q2893" t="s">
        <v>8316</v>
      </c>
      <c r="R2893" t="s">
        <v>8317</v>
      </c>
      <c r="S2893" s="9">
        <f t="shared" si="227"/>
        <v>42415.633425925931</v>
      </c>
      <c r="T2893" s="9">
        <f t="shared" si="228"/>
        <v>42475.59175925926</v>
      </c>
      <c r="U2893">
        <f t="shared" si="229"/>
        <v>2016</v>
      </c>
    </row>
    <row r="2894" spans="1:21"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225"/>
        <v>9.0909090909090912E-2</v>
      </c>
      <c r="P2894">
        <f t="shared" si="226"/>
        <v>29.411764705882351</v>
      </c>
      <c r="Q2894" t="s">
        <v>8316</v>
      </c>
      <c r="R2894" t="s">
        <v>8317</v>
      </c>
      <c r="S2894" s="9">
        <f t="shared" si="227"/>
        <v>41869.464166666665</v>
      </c>
      <c r="T2894" s="9">
        <f t="shared" si="228"/>
        <v>41876.625</v>
      </c>
      <c r="U2894">
        <f t="shared" si="229"/>
        <v>2014</v>
      </c>
    </row>
    <row r="2895" spans="1:21"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225"/>
        <v>5.0000000000000001E-3</v>
      </c>
      <c r="P2895">
        <f t="shared" si="226"/>
        <v>12.5</v>
      </c>
      <c r="Q2895" t="s">
        <v>8316</v>
      </c>
      <c r="R2895" t="s">
        <v>8317</v>
      </c>
      <c r="S2895" s="9">
        <f t="shared" si="227"/>
        <v>41953.523090277777</v>
      </c>
      <c r="T2895" s="9">
        <f t="shared" si="228"/>
        <v>42012.833333333328</v>
      </c>
      <c r="U2895">
        <f t="shared" si="229"/>
        <v>2014</v>
      </c>
    </row>
    <row r="2896" spans="1:21"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225"/>
        <v>0</v>
      </c>
      <c r="P2896" t="e">
        <f t="shared" si="226"/>
        <v>#DIV/0!</v>
      </c>
      <c r="Q2896" t="s">
        <v>8316</v>
      </c>
      <c r="R2896" t="s">
        <v>8317</v>
      </c>
      <c r="S2896" s="9">
        <f t="shared" si="227"/>
        <v>42037.736284722225</v>
      </c>
      <c r="T2896" s="9">
        <f t="shared" si="228"/>
        <v>42097.694618055553</v>
      </c>
      <c r="U2896">
        <f t="shared" si="229"/>
        <v>2015</v>
      </c>
    </row>
    <row r="2897" spans="1:21"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225"/>
        <v>4.5999999999999999E-2</v>
      </c>
      <c r="P2897">
        <f t="shared" si="226"/>
        <v>5.75</v>
      </c>
      <c r="Q2897" t="s">
        <v>8316</v>
      </c>
      <c r="R2897" t="s">
        <v>8317</v>
      </c>
      <c r="S2897" s="9">
        <f t="shared" si="227"/>
        <v>41811.305462962962</v>
      </c>
      <c r="T2897" s="9">
        <f t="shared" si="228"/>
        <v>41812.625</v>
      </c>
      <c r="U2897">
        <f t="shared" si="229"/>
        <v>2014</v>
      </c>
    </row>
    <row r="2898" spans="1:21"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225"/>
        <v>0.20833333333333334</v>
      </c>
      <c r="P2898">
        <f t="shared" si="226"/>
        <v>52.083333333333336</v>
      </c>
      <c r="Q2898" t="s">
        <v>8316</v>
      </c>
      <c r="R2898" t="s">
        <v>8317</v>
      </c>
      <c r="S2898" s="9">
        <f t="shared" si="227"/>
        <v>42701.658807870372</v>
      </c>
      <c r="T2898" s="9">
        <f t="shared" si="228"/>
        <v>42716</v>
      </c>
      <c r="U2898">
        <f t="shared" si="229"/>
        <v>2016</v>
      </c>
    </row>
    <row r="2899" spans="1:21"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225"/>
        <v>4.583333333333333E-2</v>
      </c>
      <c r="P2899">
        <f t="shared" si="226"/>
        <v>183.33333333333334</v>
      </c>
      <c r="Q2899" t="s">
        <v>8316</v>
      </c>
      <c r="R2899" t="s">
        <v>8317</v>
      </c>
      <c r="S2899" s="9">
        <f t="shared" si="227"/>
        <v>42258.396504629629</v>
      </c>
      <c r="T2899" s="9">
        <f t="shared" si="228"/>
        <v>42288.395196759258</v>
      </c>
      <c r="U2899">
        <f t="shared" si="229"/>
        <v>2015</v>
      </c>
    </row>
    <row r="2900" spans="1:21"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225"/>
        <v>4.2133333333333335E-2</v>
      </c>
      <c r="P2900">
        <f t="shared" si="226"/>
        <v>26.333333333333332</v>
      </c>
      <c r="Q2900" t="s">
        <v>8316</v>
      </c>
      <c r="R2900" t="s">
        <v>8317</v>
      </c>
      <c r="S2900" s="9">
        <f t="shared" si="227"/>
        <v>42278.414965277778</v>
      </c>
      <c r="T2900" s="9">
        <f t="shared" si="228"/>
        <v>42308.414965277778</v>
      </c>
      <c r="U2900">
        <f t="shared" si="229"/>
        <v>2015</v>
      </c>
    </row>
    <row r="2901" spans="1:21"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225"/>
        <v>0</v>
      </c>
      <c r="P2901" t="e">
        <f t="shared" si="226"/>
        <v>#DIV/0!</v>
      </c>
      <c r="Q2901" t="s">
        <v>8316</v>
      </c>
      <c r="R2901" t="s">
        <v>8317</v>
      </c>
      <c r="S2901" s="9">
        <f t="shared" si="227"/>
        <v>42514.828217592592</v>
      </c>
      <c r="T2901" s="9">
        <f t="shared" si="228"/>
        <v>42574.828217592592</v>
      </c>
      <c r="U2901">
        <f t="shared" si="229"/>
        <v>2016</v>
      </c>
    </row>
    <row r="2902" spans="1:21"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225"/>
        <v>0.61909090909090914</v>
      </c>
      <c r="P2902">
        <f t="shared" si="226"/>
        <v>486.42857142857144</v>
      </c>
      <c r="Q2902" t="s">
        <v>8316</v>
      </c>
      <c r="R2902" t="s">
        <v>8317</v>
      </c>
      <c r="S2902" s="9">
        <f t="shared" si="227"/>
        <v>41829.984166666669</v>
      </c>
      <c r="T2902" s="9">
        <f t="shared" si="228"/>
        <v>41859.984166666669</v>
      </c>
      <c r="U2902">
        <f t="shared" si="229"/>
        <v>2014</v>
      </c>
    </row>
    <row r="2903" spans="1:21"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225"/>
        <v>8.0000000000000002E-3</v>
      </c>
      <c r="P2903">
        <f t="shared" si="226"/>
        <v>3</v>
      </c>
      <c r="Q2903" t="s">
        <v>8316</v>
      </c>
      <c r="R2903" t="s">
        <v>8317</v>
      </c>
      <c r="S2903" s="9">
        <f t="shared" si="227"/>
        <v>41982.654386574075</v>
      </c>
      <c r="T2903" s="9">
        <f t="shared" si="228"/>
        <v>42042.654386574075</v>
      </c>
      <c r="U2903">
        <f t="shared" si="229"/>
        <v>2014</v>
      </c>
    </row>
    <row r="2904" spans="1:21"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225"/>
        <v>1.6666666666666666E-4</v>
      </c>
      <c r="P2904">
        <f t="shared" si="226"/>
        <v>25</v>
      </c>
      <c r="Q2904" t="s">
        <v>8316</v>
      </c>
      <c r="R2904" t="s">
        <v>8317</v>
      </c>
      <c r="S2904" s="9">
        <f t="shared" si="227"/>
        <v>42210.189768518518</v>
      </c>
      <c r="T2904" s="9">
        <f t="shared" si="228"/>
        <v>42240.189768518518</v>
      </c>
      <c r="U2904">
        <f t="shared" si="229"/>
        <v>2015</v>
      </c>
    </row>
    <row r="2905" spans="1:21"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225"/>
        <v>7.7999999999999996E-3</v>
      </c>
      <c r="P2905">
        <f t="shared" si="226"/>
        <v>9.75</v>
      </c>
      <c r="Q2905" t="s">
        <v>8316</v>
      </c>
      <c r="R2905" t="s">
        <v>8317</v>
      </c>
      <c r="S2905" s="9">
        <f t="shared" si="227"/>
        <v>42195.916874999995</v>
      </c>
      <c r="T2905" s="9">
        <f t="shared" si="228"/>
        <v>42255.916874999995</v>
      </c>
      <c r="U2905">
        <f t="shared" si="229"/>
        <v>2015</v>
      </c>
    </row>
    <row r="2906" spans="1:21"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225"/>
        <v>0.05</v>
      </c>
      <c r="P2906">
        <f t="shared" si="226"/>
        <v>18.75</v>
      </c>
      <c r="Q2906" t="s">
        <v>8316</v>
      </c>
      <c r="R2906" t="s">
        <v>8317</v>
      </c>
      <c r="S2906" s="9">
        <f t="shared" si="227"/>
        <v>41940.717951388891</v>
      </c>
      <c r="T2906" s="9">
        <f t="shared" si="228"/>
        <v>41952.25</v>
      </c>
      <c r="U2906">
        <f t="shared" si="229"/>
        <v>2014</v>
      </c>
    </row>
    <row r="2907" spans="1:21"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225"/>
        <v>0.17771428571428571</v>
      </c>
      <c r="P2907">
        <f t="shared" si="226"/>
        <v>36.588235294117645</v>
      </c>
      <c r="Q2907" t="s">
        <v>8316</v>
      </c>
      <c r="R2907" t="s">
        <v>8317</v>
      </c>
      <c r="S2907" s="9">
        <f t="shared" si="227"/>
        <v>42605.806863425925</v>
      </c>
      <c r="T2907" s="9">
        <f t="shared" si="228"/>
        <v>42619.806863425925</v>
      </c>
      <c r="U2907">
        <f t="shared" si="229"/>
        <v>2016</v>
      </c>
    </row>
    <row r="2908" spans="1:21"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225"/>
        <v>9.4166666666666662E-2</v>
      </c>
      <c r="P2908">
        <f t="shared" si="226"/>
        <v>80.714285714285708</v>
      </c>
      <c r="Q2908" t="s">
        <v>8316</v>
      </c>
      <c r="R2908" t="s">
        <v>8317</v>
      </c>
      <c r="S2908" s="9">
        <f t="shared" si="227"/>
        <v>42199.398912037039</v>
      </c>
      <c r="T2908" s="9">
        <f t="shared" si="228"/>
        <v>42216.791666666672</v>
      </c>
      <c r="U2908">
        <f t="shared" si="229"/>
        <v>2015</v>
      </c>
    </row>
    <row r="2909" spans="1:21"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225"/>
        <v>8.0000000000000004E-4</v>
      </c>
      <c r="P2909">
        <f t="shared" si="226"/>
        <v>1</v>
      </c>
      <c r="Q2909" t="s">
        <v>8316</v>
      </c>
      <c r="R2909" t="s">
        <v>8317</v>
      </c>
      <c r="S2909" s="9">
        <f t="shared" si="227"/>
        <v>42444.627743055549</v>
      </c>
      <c r="T2909" s="9">
        <f t="shared" si="228"/>
        <v>42504.627743055549</v>
      </c>
      <c r="U2909">
        <f t="shared" si="229"/>
        <v>2016</v>
      </c>
    </row>
    <row r="2910" spans="1:21"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225"/>
        <v>2.75E-2</v>
      </c>
      <c r="P2910">
        <f t="shared" si="226"/>
        <v>52.8</v>
      </c>
      <c r="Q2910" t="s">
        <v>8316</v>
      </c>
      <c r="R2910" t="s">
        <v>8317</v>
      </c>
      <c r="S2910" s="9">
        <f t="shared" si="227"/>
        <v>42499.481701388882</v>
      </c>
      <c r="T2910" s="9">
        <f t="shared" si="228"/>
        <v>42529.481701388882</v>
      </c>
      <c r="U2910">
        <f t="shared" si="229"/>
        <v>2016</v>
      </c>
    </row>
    <row r="2911" spans="1:21"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225"/>
        <v>1.1111111111111112E-4</v>
      </c>
      <c r="P2911">
        <f t="shared" si="226"/>
        <v>20</v>
      </c>
      <c r="Q2911" t="s">
        <v>8316</v>
      </c>
      <c r="R2911" t="s">
        <v>8317</v>
      </c>
      <c r="S2911" s="9">
        <f t="shared" si="227"/>
        <v>41929.016215277778</v>
      </c>
      <c r="T2911" s="9">
        <f t="shared" si="228"/>
        <v>41968.573611111111</v>
      </c>
      <c r="U2911">
        <f t="shared" si="229"/>
        <v>2014</v>
      </c>
    </row>
    <row r="2912" spans="1:21"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225"/>
        <v>3.3333333333333335E-5</v>
      </c>
      <c r="P2912">
        <f t="shared" si="226"/>
        <v>1</v>
      </c>
      <c r="Q2912" t="s">
        <v>8316</v>
      </c>
      <c r="R2912" t="s">
        <v>8317</v>
      </c>
      <c r="S2912" s="9">
        <f t="shared" si="227"/>
        <v>42107.591284722221</v>
      </c>
      <c r="T2912" s="9">
        <f t="shared" si="228"/>
        <v>42167.591284722221</v>
      </c>
      <c r="U2912">
        <f t="shared" si="229"/>
        <v>2015</v>
      </c>
    </row>
    <row r="2913" spans="1:21"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225"/>
        <v>0.36499999999999999</v>
      </c>
      <c r="P2913">
        <f t="shared" si="226"/>
        <v>46.928571428571431</v>
      </c>
      <c r="Q2913" t="s">
        <v>8316</v>
      </c>
      <c r="R2913" t="s">
        <v>8317</v>
      </c>
      <c r="S2913" s="9">
        <f t="shared" si="227"/>
        <v>42142.518819444449</v>
      </c>
      <c r="T2913" s="9">
        <f t="shared" si="228"/>
        <v>42182.518819444449</v>
      </c>
      <c r="U2913">
        <f t="shared" si="229"/>
        <v>2015</v>
      </c>
    </row>
    <row r="2914" spans="1:21"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225"/>
        <v>0.14058171745152354</v>
      </c>
      <c r="P2914">
        <f t="shared" si="226"/>
        <v>78.07692307692308</v>
      </c>
      <c r="Q2914" t="s">
        <v>8316</v>
      </c>
      <c r="R2914" t="s">
        <v>8317</v>
      </c>
      <c r="S2914" s="9">
        <f t="shared" si="227"/>
        <v>42353.881643518514</v>
      </c>
      <c r="T2914" s="9">
        <f t="shared" si="228"/>
        <v>42383.881643518514</v>
      </c>
      <c r="U2914">
        <f t="shared" si="229"/>
        <v>2015</v>
      </c>
    </row>
    <row r="2915" spans="1:21"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225"/>
        <v>2.0000000000000001E-4</v>
      </c>
      <c r="P2915">
        <f t="shared" si="226"/>
        <v>1</v>
      </c>
      <c r="Q2915" t="s">
        <v>8316</v>
      </c>
      <c r="R2915" t="s">
        <v>8317</v>
      </c>
      <c r="S2915" s="9">
        <f t="shared" si="227"/>
        <v>41828.672905092593</v>
      </c>
      <c r="T2915" s="9">
        <f t="shared" si="228"/>
        <v>41888.672905092593</v>
      </c>
      <c r="U2915">
        <f t="shared" si="229"/>
        <v>2014</v>
      </c>
    </row>
    <row r="2916" spans="1:21"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225"/>
        <v>4.0000000000000003E-5</v>
      </c>
      <c r="P2916">
        <f t="shared" si="226"/>
        <v>1</v>
      </c>
      <c r="Q2916" t="s">
        <v>8316</v>
      </c>
      <c r="R2916" t="s">
        <v>8317</v>
      </c>
      <c r="S2916" s="9">
        <f t="shared" si="227"/>
        <v>42017.657337962963</v>
      </c>
      <c r="T2916" s="9">
        <f t="shared" si="228"/>
        <v>42077.615671296298</v>
      </c>
      <c r="U2916">
        <f t="shared" si="229"/>
        <v>2015</v>
      </c>
    </row>
    <row r="2917" spans="1:21"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225"/>
        <v>0.61099999999999999</v>
      </c>
      <c r="P2917">
        <f t="shared" si="226"/>
        <v>203.66666666666666</v>
      </c>
      <c r="Q2917" t="s">
        <v>8316</v>
      </c>
      <c r="R2917" t="s">
        <v>8317</v>
      </c>
      <c r="S2917" s="9">
        <f t="shared" si="227"/>
        <v>42415.148032407407</v>
      </c>
      <c r="T2917" s="9">
        <f t="shared" si="228"/>
        <v>42445.106365740736</v>
      </c>
      <c r="U2917">
        <f t="shared" si="229"/>
        <v>2016</v>
      </c>
    </row>
    <row r="2918" spans="1:21"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225"/>
        <v>7.8378378378378383E-2</v>
      </c>
      <c r="P2918">
        <f t="shared" si="226"/>
        <v>20.714285714285715</v>
      </c>
      <c r="Q2918" t="s">
        <v>8316</v>
      </c>
      <c r="R2918" t="s">
        <v>8317</v>
      </c>
      <c r="S2918" s="9">
        <f t="shared" si="227"/>
        <v>41755.226724537039</v>
      </c>
      <c r="T2918" s="9">
        <f t="shared" si="228"/>
        <v>41778.226724537039</v>
      </c>
      <c r="U2918">
        <f t="shared" si="229"/>
        <v>2014</v>
      </c>
    </row>
    <row r="2919" spans="1:21"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225"/>
        <v>0.2185</v>
      </c>
      <c r="P2919">
        <f t="shared" si="226"/>
        <v>48.555555555555557</v>
      </c>
      <c r="Q2919" t="s">
        <v>8316</v>
      </c>
      <c r="R2919" t="s">
        <v>8317</v>
      </c>
      <c r="S2919" s="9">
        <f t="shared" si="227"/>
        <v>42244.984340277777</v>
      </c>
      <c r="T2919" s="9">
        <f t="shared" si="228"/>
        <v>42262.984340277777</v>
      </c>
      <c r="U2919">
        <f t="shared" si="229"/>
        <v>2015</v>
      </c>
    </row>
    <row r="2920" spans="1:21"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225"/>
        <v>0.27239999999999998</v>
      </c>
      <c r="P2920">
        <f t="shared" si="226"/>
        <v>68.099999999999994</v>
      </c>
      <c r="Q2920" t="s">
        <v>8316</v>
      </c>
      <c r="R2920" t="s">
        <v>8317</v>
      </c>
      <c r="S2920" s="9">
        <f t="shared" si="227"/>
        <v>42278.379710648151</v>
      </c>
      <c r="T2920" s="9">
        <f t="shared" si="228"/>
        <v>42306.379710648151</v>
      </c>
      <c r="U2920">
        <f t="shared" si="229"/>
        <v>2015</v>
      </c>
    </row>
    <row r="2921" spans="1:21"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225"/>
        <v>8.5000000000000006E-2</v>
      </c>
      <c r="P2921">
        <f t="shared" si="226"/>
        <v>8.5</v>
      </c>
      <c r="Q2921" t="s">
        <v>8316</v>
      </c>
      <c r="R2921" t="s">
        <v>8317</v>
      </c>
      <c r="S2921" s="9">
        <f t="shared" si="227"/>
        <v>41826.36954861111</v>
      </c>
      <c r="T2921" s="9">
        <f t="shared" si="228"/>
        <v>41856.36954861111</v>
      </c>
      <c r="U2921">
        <f t="shared" si="229"/>
        <v>2014</v>
      </c>
    </row>
    <row r="2922" spans="1:21"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225"/>
        <v>0.26840000000000003</v>
      </c>
      <c r="P2922">
        <f t="shared" si="226"/>
        <v>51.615384615384613</v>
      </c>
      <c r="Q2922" t="s">
        <v>8316</v>
      </c>
      <c r="R2922" t="s">
        <v>8317</v>
      </c>
      <c r="S2922" s="9">
        <f t="shared" si="227"/>
        <v>42058.542476851857</v>
      </c>
      <c r="T2922" s="9">
        <f t="shared" si="228"/>
        <v>42088.500810185185</v>
      </c>
      <c r="U2922">
        <f t="shared" si="229"/>
        <v>2015</v>
      </c>
    </row>
    <row r="2923" spans="1:21"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225"/>
        <v>1.29</v>
      </c>
      <c r="P2923">
        <f t="shared" si="226"/>
        <v>43</v>
      </c>
      <c r="Q2923" t="s">
        <v>8316</v>
      </c>
      <c r="R2923" t="s">
        <v>8358</v>
      </c>
      <c r="S2923" s="9">
        <f t="shared" si="227"/>
        <v>41877.636620370373</v>
      </c>
      <c r="T2923" s="9">
        <f t="shared" si="228"/>
        <v>41907.636620370373</v>
      </c>
      <c r="U2923">
        <f t="shared" si="229"/>
        <v>2014</v>
      </c>
    </row>
    <row r="2924" spans="1:21"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225"/>
        <v>1</v>
      </c>
      <c r="P2924">
        <f t="shared" si="226"/>
        <v>83.333333333333329</v>
      </c>
      <c r="Q2924" t="s">
        <v>8316</v>
      </c>
      <c r="R2924" t="s">
        <v>8358</v>
      </c>
      <c r="S2924" s="9">
        <f t="shared" si="227"/>
        <v>42097.624155092592</v>
      </c>
      <c r="T2924" s="9">
        <f t="shared" si="228"/>
        <v>42142.624155092592</v>
      </c>
      <c r="U2924">
        <f t="shared" si="229"/>
        <v>2015</v>
      </c>
    </row>
    <row r="2925" spans="1:21"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225"/>
        <v>1</v>
      </c>
      <c r="P2925">
        <f t="shared" si="226"/>
        <v>30</v>
      </c>
      <c r="Q2925" t="s">
        <v>8316</v>
      </c>
      <c r="R2925" t="s">
        <v>8358</v>
      </c>
      <c r="S2925" s="9">
        <f t="shared" si="227"/>
        <v>42012.90253472222</v>
      </c>
      <c r="T2925" s="9">
        <f t="shared" si="228"/>
        <v>42027.875</v>
      </c>
      <c r="U2925">
        <f t="shared" si="229"/>
        <v>2015</v>
      </c>
    </row>
    <row r="2926" spans="1:21"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225"/>
        <v>1.032</v>
      </c>
      <c r="P2926">
        <f t="shared" si="226"/>
        <v>175.51020408163265</v>
      </c>
      <c r="Q2926" t="s">
        <v>8316</v>
      </c>
      <c r="R2926" t="s">
        <v>8358</v>
      </c>
      <c r="S2926" s="9">
        <f t="shared" si="227"/>
        <v>42103.306828703702</v>
      </c>
      <c r="T2926" s="9">
        <f t="shared" si="228"/>
        <v>42132.915972222225</v>
      </c>
      <c r="U2926">
        <f t="shared" si="229"/>
        <v>2015</v>
      </c>
    </row>
    <row r="2927" spans="1:21"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225"/>
        <v>1.0244597777777777</v>
      </c>
      <c r="P2927">
        <f t="shared" si="226"/>
        <v>231.66175879396985</v>
      </c>
      <c r="Q2927" t="s">
        <v>8316</v>
      </c>
      <c r="R2927" t="s">
        <v>8358</v>
      </c>
      <c r="S2927" s="9">
        <f t="shared" si="227"/>
        <v>41863.334120370368</v>
      </c>
      <c r="T2927" s="9">
        <f t="shared" si="228"/>
        <v>41893.334120370368</v>
      </c>
      <c r="U2927">
        <f t="shared" si="229"/>
        <v>2014</v>
      </c>
    </row>
    <row r="2928" spans="1:21"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225"/>
        <v>1.25</v>
      </c>
      <c r="P2928">
        <f t="shared" si="226"/>
        <v>75</v>
      </c>
      <c r="Q2928" t="s">
        <v>8316</v>
      </c>
      <c r="R2928" t="s">
        <v>8358</v>
      </c>
      <c r="S2928" s="9">
        <f t="shared" si="227"/>
        <v>42044.515960648147</v>
      </c>
      <c r="T2928" s="9">
        <f t="shared" si="228"/>
        <v>42058.515960648147</v>
      </c>
      <c r="U2928">
        <f t="shared" si="229"/>
        <v>2015</v>
      </c>
    </row>
    <row r="2929" spans="1:21"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225"/>
        <v>1.3083333333333333</v>
      </c>
      <c r="P2929">
        <f t="shared" si="226"/>
        <v>112.14285714285714</v>
      </c>
      <c r="Q2929" t="s">
        <v>8316</v>
      </c>
      <c r="R2929" t="s">
        <v>8358</v>
      </c>
      <c r="S2929" s="9">
        <f t="shared" si="227"/>
        <v>41806.419317129628</v>
      </c>
      <c r="T2929" s="9">
        <f t="shared" si="228"/>
        <v>41834.958333333336</v>
      </c>
      <c r="U2929">
        <f t="shared" si="229"/>
        <v>2014</v>
      </c>
    </row>
    <row r="2930" spans="1:21"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225"/>
        <v>1</v>
      </c>
      <c r="P2930">
        <f t="shared" si="226"/>
        <v>41.666666666666664</v>
      </c>
      <c r="Q2930" t="s">
        <v>8316</v>
      </c>
      <c r="R2930" t="s">
        <v>8358</v>
      </c>
      <c r="S2930" s="9">
        <f t="shared" si="227"/>
        <v>42403.748217592598</v>
      </c>
      <c r="T2930" s="9">
        <f t="shared" si="228"/>
        <v>42433.748217592598</v>
      </c>
      <c r="U2930">
        <f t="shared" si="229"/>
        <v>2016</v>
      </c>
    </row>
    <row r="2931" spans="1:21"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225"/>
        <v>1.02069375</v>
      </c>
      <c r="P2931">
        <f t="shared" si="226"/>
        <v>255.17343750000001</v>
      </c>
      <c r="Q2931" t="s">
        <v>8316</v>
      </c>
      <c r="R2931" t="s">
        <v>8358</v>
      </c>
      <c r="S2931" s="9">
        <f t="shared" si="227"/>
        <v>41754.314328703702</v>
      </c>
      <c r="T2931" s="9">
        <f t="shared" si="228"/>
        <v>41784.314328703702</v>
      </c>
      <c r="U2931">
        <f t="shared" si="229"/>
        <v>2014</v>
      </c>
    </row>
    <row r="2932" spans="1:21"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225"/>
        <v>1.0092000000000001</v>
      </c>
      <c r="P2932">
        <f t="shared" si="226"/>
        <v>162.7741935483871</v>
      </c>
      <c r="Q2932" t="s">
        <v>8316</v>
      </c>
      <c r="R2932" t="s">
        <v>8358</v>
      </c>
      <c r="S2932" s="9">
        <f t="shared" si="227"/>
        <v>42101.334074074075</v>
      </c>
      <c r="T2932" s="9">
        <f t="shared" si="228"/>
        <v>42131.334074074075</v>
      </c>
      <c r="U2932">
        <f t="shared" si="229"/>
        <v>2015</v>
      </c>
    </row>
    <row r="2933" spans="1:21"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225"/>
        <v>1.06</v>
      </c>
      <c r="P2933">
        <f t="shared" si="226"/>
        <v>88.333333333333329</v>
      </c>
      <c r="Q2933" t="s">
        <v>8316</v>
      </c>
      <c r="R2933" t="s">
        <v>8358</v>
      </c>
      <c r="S2933" s="9">
        <f t="shared" si="227"/>
        <v>41872.041238425925</v>
      </c>
      <c r="T2933" s="9">
        <f t="shared" si="228"/>
        <v>41897.005555555559</v>
      </c>
      <c r="U2933">
        <f t="shared" si="229"/>
        <v>2014</v>
      </c>
    </row>
    <row r="2934" spans="1:21"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225"/>
        <v>1.0509677419354839</v>
      </c>
      <c r="P2934">
        <f t="shared" si="226"/>
        <v>85.736842105263165</v>
      </c>
      <c r="Q2934" t="s">
        <v>8316</v>
      </c>
      <c r="R2934" t="s">
        <v>8358</v>
      </c>
      <c r="S2934" s="9">
        <f t="shared" si="227"/>
        <v>42024.914780092593</v>
      </c>
      <c r="T2934" s="9">
        <f t="shared" si="228"/>
        <v>42056.208333333328</v>
      </c>
      <c r="U2934">
        <f t="shared" si="229"/>
        <v>2015</v>
      </c>
    </row>
    <row r="2935" spans="1:21"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225"/>
        <v>1.0276000000000001</v>
      </c>
      <c r="P2935">
        <f t="shared" si="226"/>
        <v>47.574074074074076</v>
      </c>
      <c r="Q2935" t="s">
        <v>8316</v>
      </c>
      <c r="R2935" t="s">
        <v>8358</v>
      </c>
      <c r="S2935" s="9">
        <f t="shared" si="227"/>
        <v>42495.706631944442</v>
      </c>
      <c r="T2935" s="9">
        <f t="shared" si="228"/>
        <v>42525.706631944442</v>
      </c>
      <c r="U2935">
        <f t="shared" si="229"/>
        <v>2016</v>
      </c>
    </row>
    <row r="2936" spans="1:21"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225"/>
        <v>1.08</v>
      </c>
      <c r="P2936">
        <f t="shared" si="226"/>
        <v>72.972972972972968</v>
      </c>
      <c r="Q2936" t="s">
        <v>8316</v>
      </c>
      <c r="R2936" t="s">
        <v>8358</v>
      </c>
      <c r="S2936" s="9">
        <f t="shared" si="227"/>
        <v>41775.386157407411</v>
      </c>
      <c r="T2936" s="9">
        <f t="shared" si="228"/>
        <v>41805.386157407411</v>
      </c>
      <c r="U2936">
        <f t="shared" si="229"/>
        <v>2014</v>
      </c>
    </row>
    <row r="2937" spans="1:21"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225"/>
        <v>1.0088571428571429</v>
      </c>
      <c r="P2937">
        <f t="shared" si="226"/>
        <v>90.538461538461533</v>
      </c>
      <c r="Q2937" t="s">
        <v>8316</v>
      </c>
      <c r="R2937" t="s">
        <v>8358</v>
      </c>
      <c r="S2937" s="9">
        <f t="shared" si="227"/>
        <v>42553.333425925928</v>
      </c>
      <c r="T2937" s="9">
        <f t="shared" si="228"/>
        <v>42611.458333333328</v>
      </c>
      <c r="U2937">
        <f t="shared" si="229"/>
        <v>2016</v>
      </c>
    </row>
    <row r="2938" spans="1:21"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225"/>
        <v>1.28</v>
      </c>
      <c r="P2938">
        <f t="shared" si="226"/>
        <v>37.647058823529413</v>
      </c>
      <c r="Q2938" t="s">
        <v>8316</v>
      </c>
      <c r="R2938" t="s">
        <v>8358</v>
      </c>
      <c r="S2938" s="9">
        <f t="shared" si="227"/>
        <v>41912.400729166664</v>
      </c>
      <c r="T2938" s="9">
        <f t="shared" si="228"/>
        <v>41924.957638888889</v>
      </c>
      <c r="U2938">
        <f t="shared" si="229"/>
        <v>2014</v>
      </c>
    </row>
    <row r="2939" spans="1:21"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225"/>
        <v>1.3333333333333333</v>
      </c>
      <c r="P2939">
        <f t="shared" si="226"/>
        <v>36.363636363636367</v>
      </c>
      <c r="Q2939" t="s">
        <v>8316</v>
      </c>
      <c r="R2939" t="s">
        <v>8358</v>
      </c>
      <c r="S2939" s="9">
        <f t="shared" si="227"/>
        <v>41803.207326388889</v>
      </c>
      <c r="T2939" s="9">
        <f t="shared" si="228"/>
        <v>41833.207326388889</v>
      </c>
      <c r="U2939">
        <f t="shared" si="229"/>
        <v>2014</v>
      </c>
    </row>
    <row r="2940" spans="1:21"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225"/>
        <v>1.0137499999999999</v>
      </c>
      <c r="P2940">
        <f t="shared" si="226"/>
        <v>126.71875</v>
      </c>
      <c r="Q2940" t="s">
        <v>8316</v>
      </c>
      <c r="R2940" t="s">
        <v>8358</v>
      </c>
      <c r="S2940" s="9">
        <f t="shared" si="227"/>
        <v>42004.453865740739</v>
      </c>
      <c r="T2940" s="9">
        <f t="shared" si="228"/>
        <v>42034.453865740739</v>
      </c>
      <c r="U2940">
        <f t="shared" si="229"/>
        <v>2014</v>
      </c>
    </row>
    <row r="2941" spans="1:21"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225"/>
        <v>1.0287500000000001</v>
      </c>
      <c r="P2941">
        <f t="shared" si="226"/>
        <v>329.2</v>
      </c>
      <c r="Q2941" t="s">
        <v>8316</v>
      </c>
      <c r="R2941" t="s">
        <v>8358</v>
      </c>
      <c r="S2941" s="9">
        <f t="shared" si="227"/>
        <v>41845.559166666666</v>
      </c>
      <c r="T2941" s="9">
        <f t="shared" si="228"/>
        <v>41878.791666666664</v>
      </c>
      <c r="U2941">
        <f t="shared" si="229"/>
        <v>2014</v>
      </c>
    </row>
    <row r="2942" spans="1:21"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225"/>
        <v>1.0724</v>
      </c>
      <c r="P2942">
        <f t="shared" si="226"/>
        <v>81.242424242424249</v>
      </c>
      <c r="Q2942" t="s">
        <v>8316</v>
      </c>
      <c r="R2942" t="s">
        <v>8358</v>
      </c>
      <c r="S2942" s="9">
        <f t="shared" si="227"/>
        <v>41982.523356481484</v>
      </c>
      <c r="T2942" s="9">
        <f t="shared" si="228"/>
        <v>42022.523356481484</v>
      </c>
      <c r="U2942">
        <f t="shared" si="229"/>
        <v>2014</v>
      </c>
    </row>
    <row r="2943" spans="1:21"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225"/>
        <v>4.0000000000000003E-5</v>
      </c>
      <c r="P2943">
        <f t="shared" si="226"/>
        <v>1</v>
      </c>
      <c r="Q2943" t="s">
        <v>8316</v>
      </c>
      <c r="R2943" t="s">
        <v>8356</v>
      </c>
      <c r="S2943" s="9">
        <f t="shared" si="227"/>
        <v>42034.710127314815</v>
      </c>
      <c r="T2943" s="9">
        <f t="shared" si="228"/>
        <v>42064.710127314815</v>
      </c>
      <c r="U2943">
        <f t="shared" si="229"/>
        <v>2015</v>
      </c>
    </row>
    <row r="2944" spans="1:21"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225"/>
        <v>0.20424999999999999</v>
      </c>
      <c r="P2944">
        <f t="shared" si="226"/>
        <v>202.22772277227722</v>
      </c>
      <c r="Q2944" t="s">
        <v>8316</v>
      </c>
      <c r="R2944" t="s">
        <v>8356</v>
      </c>
      <c r="S2944" s="9">
        <f t="shared" si="227"/>
        <v>42334.553923611107</v>
      </c>
      <c r="T2944" s="9">
        <f t="shared" si="228"/>
        <v>42354.595833333333</v>
      </c>
      <c r="U2944">
        <f t="shared" si="229"/>
        <v>2015</v>
      </c>
    </row>
    <row r="2945" spans="1:21"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225"/>
        <v>0</v>
      </c>
      <c r="P2945" t="e">
        <f t="shared" si="226"/>
        <v>#DIV/0!</v>
      </c>
      <c r="Q2945" t="s">
        <v>8316</v>
      </c>
      <c r="R2945" t="s">
        <v>8356</v>
      </c>
      <c r="S2945" s="9">
        <f t="shared" si="227"/>
        <v>42076.879398148143</v>
      </c>
      <c r="T2945" s="9">
        <f t="shared" si="228"/>
        <v>42106.879398148143</v>
      </c>
      <c r="U2945">
        <f t="shared" si="229"/>
        <v>2015</v>
      </c>
    </row>
    <row r="2946" spans="1:21"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si="225"/>
        <v>0.01</v>
      </c>
      <c r="P2946">
        <f t="shared" si="226"/>
        <v>100</v>
      </c>
      <c r="Q2946" t="s">
        <v>8316</v>
      </c>
      <c r="R2946" t="s">
        <v>8356</v>
      </c>
      <c r="S2946" s="9">
        <f t="shared" si="227"/>
        <v>42132.6643287037</v>
      </c>
      <c r="T2946" s="9">
        <f t="shared" si="228"/>
        <v>42162.6643287037</v>
      </c>
      <c r="U2946">
        <f t="shared" si="229"/>
        <v>2015</v>
      </c>
    </row>
    <row r="2947" spans="1:21"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ref="O2947:O3010" si="230">E2947/D2947</f>
        <v>0</v>
      </c>
      <c r="P2947" t="e">
        <f t="shared" ref="P2947:P3010" si="231">E2947/L2947</f>
        <v>#DIV/0!</v>
      </c>
      <c r="Q2947" t="s">
        <v>8316</v>
      </c>
      <c r="R2947" t="s">
        <v>8356</v>
      </c>
      <c r="S2947" s="9">
        <f t="shared" ref="S2947:S3010" si="232">((J2947/60)/60)/24+DATE(1970,1,1)+(-6/24)</f>
        <v>42117.889583333337</v>
      </c>
      <c r="T2947" s="9">
        <f t="shared" ref="T2947:T3010" si="233">((I2947/60)/60)/24+DATE(1970,1,1)+(-6/24)</f>
        <v>42147.889583333337</v>
      </c>
      <c r="U2947">
        <f t="shared" ref="U2947:U3010" si="234">YEAR(S2947)</f>
        <v>2015</v>
      </c>
    </row>
    <row r="2948" spans="1:21"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230"/>
        <v>1E-3</v>
      </c>
      <c r="P2948">
        <f t="shared" si="231"/>
        <v>1</v>
      </c>
      <c r="Q2948" t="s">
        <v>8316</v>
      </c>
      <c r="R2948" t="s">
        <v>8356</v>
      </c>
      <c r="S2948" s="9">
        <f t="shared" si="232"/>
        <v>42567.281157407408</v>
      </c>
      <c r="T2948" s="9">
        <f t="shared" si="233"/>
        <v>42597.281157407408</v>
      </c>
      <c r="U2948">
        <f t="shared" si="234"/>
        <v>2016</v>
      </c>
    </row>
    <row r="2949" spans="1:21"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230"/>
        <v>4.2880000000000001E-2</v>
      </c>
      <c r="P2949">
        <f t="shared" si="231"/>
        <v>82.461538461538467</v>
      </c>
      <c r="Q2949" t="s">
        <v>8316</v>
      </c>
      <c r="R2949" t="s">
        <v>8356</v>
      </c>
      <c r="S2949" s="9">
        <f t="shared" si="232"/>
        <v>42649.312118055561</v>
      </c>
      <c r="T2949" s="9">
        <f t="shared" si="233"/>
        <v>42698.465972222228</v>
      </c>
      <c r="U2949">
        <f t="shared" si="234"/>
        <v>2016</v>
      </c>
    </row>
    <row r="2950" spans="1:21"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230"/>
        <v>4.8000000000000001E-5</v>
      </c>
      <c r="P2950">
        <f t="shared" si="231"/>
        <v>2.6666666666666665</v>
      </c>
      <c r="Q2950" t="s">
        <v>8316</v>
      </c>
      <c r="R2950" t="s">
        <v>8356</v>
      </c>
      <c r="S2950" s="9">
        <f t="shared" si="232"/>
        <v>42097.399224537032</v>
      </c>
      <c r="T2950" s="9">
        <f t="shared" si="233"/>
        <v>42157.399224537032</v>
      </c>
      <c r="U2950">
        <f t="shared" si="234"/>
        <v>2015</v>
      </c>
    </row>
    <row r="2951" spans="1:21"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230"/>
        <v>2.5000000000000001E-2</v>
      </c>
      <c r="P2951">
        <f t="shared" si="231"/>
        <v>12.5</v>
      </c>
      <c r="Q2951" t="s">
        <v>8316</v>
      </c>
      <c r="R2951" t="s">
        <v>8356</v>
      </c>
      <c r="S2951" s="9">
        <f t="shared" si="232"/>
        <v>42297.573113425926</v>
      </c>
      <c r="T2951" s="9">
        <f t="shared" si="233"/>
        <v>42327.614780092597</v>
      </c>
      <c r="U2951">
        <f t="shared" si="234"/>
        <v>2015</v>
      </c>
    </row>
    <row r="2952" spans="1:21"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230"/>
        <v>0</v>
      </c>
      <c r="P2952" t="e">
        <f t="shared" si="231"/>
        <v>#DIV/0!</v>
      </c>
      <c r="Q2952" t="s">
        <v>8316</v>
      </c>
      <c r="R2952" t="s">
        <v>8356</v>
      </c>
      <c r="S2952" s="9">
        <f t="shared" si="232"/>
        <v>42362.11518518519</v>
      </c>
      <c r="T2952" s="9">
        <f t="shared" si="233"/>
        <v>42392.11518518519</v>
      </c>
      <c r="U2952">
        <f t="shared" si="234"/>
        <v>2015</v>
      </c>
    </row>
    <row r="2953" spans="1:21"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230"/>
        <v>2.1919999999999999E-2</v>
      </c>
      <c r="P2953">
        <f t="shared" si="231"/>
        <v>18.896551724137932</v>
      </c>
      <c r="Q2953" t="s">
        <v>8316</v>
      </c>
      <c r="R2953" t="s">
        <v>8356</v>
      </c>
      <c r="S2953" s="9">
        <f t="shared" si="232"/>
        <v>41872.552928240737</v>
      </c>
      <c r="T2953" s="9">
        <f t="shared" si="233"/>
        <v>41917.552928240737</v>
      </c>
      <c r="U2953">
        <f t="shared" si="234"/>
        <v>2014</v>
      </c>
    </row>
    <row r="2954" spans="1:21"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230"/>
        <v>8.0250000000000002E-2</v>
      </c>
      <c r="P2954">
        <f t="shared" si="231"/>
        <v>200.625</v>
      </c>
      <c r="Q2954" t="s">
        <v>8316</v>
      </c>
      <c r="R2954" t="s">
        <v>8356</v>
      </c>
      <c r="S2954" s="9">
        <f t="shared" si="232"/>
        <v>42628.440266203703</v>
      </c>
      <c r="T2954" s="9">
        <f t="shared" si="233"/>
        <v>42659.916666666672</v>
      </c>
      <c r="U2954">
        <f t="shared" si="234"/>
        <v>2016</v>
      </c>
    </row>
    <row r="2955" spans="1:21"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230"/>
        <v>1.5125E-3</v>
      </c>
      <c r="P2955">
        <f t="shared" si="231"/>
        <v>201.66666666666666</v>
      </c>
      <c r="Q2955" t="s">
        <v>8316</v>
      </c>
      <c r="R2955" t="s">
        <v>8356</v>
      </c>
      <c r="S2955" s="9">
        <f t="shared" si="232"/>
        <v>42255.541909722218</v>
      </c>
      <c r="T2955" s="9">
        <f t="shared" si="233"/>
        <v>42285.541909722218</v>
      </c>
      <c r="U2955">
        <f t="shared" si="234"/>
        <v>2015</v>
      </c>
    </row>
    <row r="2956" spans="1:21"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230"/>
        <v>0</v>
      </c>
      <c r="P2956" t="e">
        <f t="shared" si="231"/>
        <v>#DIV/0!</v>
      </c>
      <c r="Q2956" t="s">
        <v>8316</v>
      </c>
      <c r="R2956" t="s">
        <v>8356</v>
      </c>
      <c r="S2956" s="9">
        <f t="shared" si="232"/>
        <v>42790.333368055552</v>
      </c>
      <c r="T2956" s="9">
        <f t="shared" si="233"/>
        <v>42810.291701388895</v>
      </c>
      <c r="U2956">
        <f t="shared" si="234"/>
        <v>2017</v>
      </c>
    </row>
    <row r="2957" spans="1:21"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230"/>
        <v>0.59583333333333333</v>
      </c>
      <c r="P2957">
        <f t="shared" si="231"/>
        <v>65</v>
      </c>
      <c r="Q2957" t="s">
        <v>8316</v>
      </c>
      <c r="R2957" t="s">
        <v>8356</v>
      </c>
      <c r="S2957" s="9">
        <f t="shared" si="232"/>
        <v>42141.491307870368</v>
      </c>
      <c r="T2957" s="9">
        <f t="shared" si="233"/>
        <v>42171.491307870368</v>
      </c>
      <c r="U2957">
        <f t="shared" si="234"/>
        <v>2015</v>
      </c>
    </row>
    <row r="2958" spans="1:21"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230"/>
        <v>0.16734177215189874</v>
      </c>
      <c r="P2958">
        <f t="shared" si="231"/>
        <v>66.099999999999994</v>
      </c>
      <c r="Q2958" t="s">
        <v>8316</v>
      </c>
      <c r="R2958" t="s">
        <v>8356</v>
      </c>
      <c r="S2958" s="9">
        <f t="shared" si="232"/>
        <v>42464.708912037036</v>
      </c>
      <c r="T2958" s="9">
        <f t="shared" si="233"/>
        <v>42494.708912037036</v>
      </c>
      <c r="U2958">
        <f t="shared" si="234"/>
        <v>2016</v>
      </c>
    </row>
    <row r="2959" spans="1:21"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230"/>
        <v>1.8666666666666668E-2</v>
      </c>
      <c r="P2959">
        <f t="shared" si="231"/>
        <v>93.333333333333329</v>
      </c>
      <c r="Q2959" t="s">
        <v>8316</v>
      </c>
      <c r="R2959" t="s">
        <v>8356</v>
      </c>
      <c r="S2959" s="9">
        <f t="shared" si="232"/>
        <v>42030.761249999996</v>
      </c>
      <c r="T2959" s="9">
        <f t="shared" si="233"/>
        <v>42090.719583333332</v>
      </c>
      <c r="U2959">
        <f t="shared" si="234"/>
        <v>2015</v>
      </c>
    </row>
    <row r="2960" spans="1:21"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230"/>
        <v>0</v>
      </c>
      <c r="P2960" t="e">
        <f t="shared" si="231"/>
        <v>#DIV/0!</v>
      </c>
      <c r="Q2960" t="s">
        <v>8316</v>
      </c>
      <c r="R2960" t="s">
        <v>8356</v>
      </c>
      <c r="S2960" s="9">
        <f t="shared" si="232"/>
        <v>42438.529131944444</v>
      </c>
      <c r="T2960" s="9">
        <f t="shared" si="233"/>
        <v>42498.48746527778</v>
      </c>
      <c r="U2960">
        <f t="shared" si="234"/>
        <v>2016</v>
      </c>
    </row>
    <row r="2961" spans="1:21"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230"/>
        <v>0</v>
      </c>
      <c r="P2961" t="e">
        <f t="shared" si="231"/>
        <v>#DIV/0!</v>
      </c>
      <c r="Q2961" t="s">
        <v>8316</v>
      </c>
      <c r="R2961" t="s">
        <v>8356</v>
      </c>
      <c r="S2961" s="9">
        <f t="shared" si="232"/>
        <v>42497.758391203708</v>
      </c>
      <c r="T2961" s="9">
        <f t="shared" si="233"/>
        <v>42527.758391203708</v>
      </c>
      <c r="U2961">
        <f t="shared" si="234"/>
        <v>2016</v>
      </c>
    </row>
    <row r="2962" spans="1:21"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230"/>
        <v>0</v>
      </c>
      <c r="P2962" t="e">
        <f t="shared" si="231"/>
        <v>#DIV/0!</v>
      </c>
      <c r="Q2962" t="s">
        <v>8316</v>
      </c>
      <c r="R2962" t="s">
        <v>8356</v>
      </c>
      <c r="S2962" s="9">
        <f t="shared" si="232"/>
        <v>41863.507210648146</v>
      </c>
      <c r="T2962" s="9">
        <f t="shared" si="233"/>
        <v>41893.507210648146</v>
      </c>
      <c r="U2962">
        <f t="shared" si="234"/>
        <v>2014</v>
      </c>
    </row>
    <row r="2963" spans="1:21"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230"/>
        <v>1.0962000000000001</v>
      </c>
      <c r="P2963">
        <f t="shared" si="231"/>
        <v>50.75</v>
      </c>
      <c r="Q2963" t="s">
        <v>8316</v>
      </c>
      <c r="R2963" t="s">
        <v>8317</v>
      </c>
      <c r="S2963" s="9">
        <f t="shared" si="232"/>
        <v>42060.962488425925</v>
      </c>
      <c r="T2963" s="9">
        <f t="shared" si="233"/>
        <v>42088.916666666672</v>
      </c>
      <c r="U2963">
        <f t="shared" si="234"/>
        <v>2015</v>
      </c>
    </row>
    <row r="2964" spans="1:21"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230"/>
        <v>1.218</v>
      </c>
      <c r="P2964">
        <f t="shared" si="231"/>
        <v>60.9</v>
      </c>
      <c r="Q2964" t="s">
        <v>8316</v>
      </c>
      <c r="R2964" t="s">
        <v>8317</v>
      </c>
      <c r="S2964" s="9">
        <f t="shared" si="232"/>
        <v>42035.99428240741</v>
      </c>
      <c r="T2964" s="9">
        <f t="shared" si="233"/>
        <v>42064.040972222225</v>
      </c>
      <c r="U2964">
        <f t="shared" si="234"/>
        <v>2015</v>
      </c>
    </row>
    <row r="2965" spans="1:21"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230"/>
        <v>1.0685</v>
      </c>
      <c r="P2965">
        <f t="shared" si="231"/>
        <v>109.03061224489795</v>
      </c>
      <c r="Q2965" t="s">
        <v>8316</v>
      </c>
      <c r="R2965" t="s">
        <v>8317</v>
      </c>
      <c r="S2965" s="9">
        <f t="shared" si="232"/>
        <v>42157.220185185186</v>
      </c>
      <c r="T2965" s="9">
        <f t="shared" si="233"/>
        <v>42187.220185185186</v>
      </c>
      <c r="U2965">
        <f t="shared" si="234"/>
        <v>2015</v>
      </c>
    </row>
    <row r="2966" spans="1:21"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230"/>
        <v>1.0071379999999999</v>
      </c>
      <c r="P2966">
        <f t="shared" si="231"/>
        <v>25.692295918367346</v>
      </c>
      <c r="Q2966" t="s">
        <v>8316</v>
      </c>
      <c r="R2966" t="s">
        <v>8317</v>
      </c>
      <c r="S2966" s="9">
        <f t="shared" si="232"/>
        <v>41827.659942129627</v>
      </c>
      <c r="T2966" s="9">
        <f t="shared" si="233"/>
        <v>41857.647222222222</v>
      </c>
      <c r="U2966">
        <f t="shared" si="234"/>
        <v>2014</v>
      </c>
    </row>
    <row r="2967" spans="1:21"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230"/>
        <v>1.0900000000000001</v>
      </c>
      <c r="P2967">
        <f t="shared" si="231"/>
        <v>41.92307692307692</v>
      </c>
      <c r="Q2967" t="s">
        <v>8316</v>
      </c>
      <c r="R2967" t="s">
        <v>8317</v>
      </c>
      <c r="S2967" s="9">
        <f t="shared" si="232"/>
        <v>42162.479548611111</v>
      </c>
      <c r="T2967" s="9">
        <f t="shared" si="233"/>
        <v>42192.479548611111</v>
      </c>
      <c r="U2967">
        <f t="shared" si="234"/>
        <v>2015</v>
      </c>
    </row>
    <row r="2968" spans="1:21"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230"/>
        <v>1.1363000000000001</v>
      </c>
      <c r="P2968">
        <f t="shared" si="231"/>
        <v>88.7734375</v>
      </c>
      <c r="Q2968" t="s">
        <v>8316</v>
      </c>
      <c r="R2968" t="s">
        <v>8317</v>
      </c>
      <c r="S2968" s="9">
        <f t="shared" si="232"/>
        <v>42233.488564814819</v>
      </c>
      <c r="T2968" s="9">
        <f t="shared" si="233"/>
        <v>42263.488564814819</v>
      </c>
      <c r="U2968">
        <f t="shared" si="234"/>
        <v>2015</v>
      </c>
    </row>
    <row r="2969" spans="1:21"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230"/>
        <v>1.1392</v>
      </c>
      <c r="P2969">
        <f t="shared" si="231"/>
        <v>80.225352112676063</v>
      </c>
      <c r="Q2969" t="s">
        <v>8316</v>
      </c>
      <c r="R2969" t="s">
        <v>8317</v>
      </c>
      <c r="S2969" s="9">
        <f t="shared" si="232"/>
        <v>42041.947824074072</v>
      </c>
      <c r="T2969" s="9">
        <f t="shared" si="233"/>
        <v>42071.906157407408</v>
      </c>
      <c r="U2969">
        <f t="shared" si="234"/>
        <v>2015</v>
      </c>
    </row>
    <row r="2970" spans="1:21"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230"/>
        <v>1.06</v>
      </c>
      <c r="P2970">
        <f t="shared" si="231"/>
        <v>78.936170212765958</v>
      </c>
      <c r="Q2970" t="s">
        <v>8316</v>
      </c>
      <c r="R2970" t="s">
        <v>8317</v>
      </c>
      <c r="S2970" s="9">
        <f t="shared" si="232"/>
        <v>42585.273842592593</v>
      </c>
      <c r="T2970" s="9">
        <f t="shared" si="233"/>
        <v>42598.915972222225</v>
      </c>
      <c r="U2970">
        <f t="shared" si="234"/>
        <v>2016</v>
      </c>
    </row>
    <row r="2971" spans="1:21"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230"/>
        <v>1.625</v>
      </c>
      <c r="P2971">
        <f t="shared" si="231"/>
        <v>95.588235294117652</v>
      </c>
      <c r="Q2971" t="s">
        <v>8316</v>
      </c>
      <c r="R2971" t="s">
        <v>8317</v>
      </c>
      <c r="S2971" s="9">
        <f t="shared" si="232"/>
        <v>42097.536493055552</v>
      </c>
      <c r="T2971" s="9">
        <f t="shared" si="233"/>
        <v>42127.702083333337</v>
      </c>
      <c r="U2971">
        <f t="shared" si="234"/>
        <v>2015</v>
      </c>
    </row>
    <row r="2972" spans="1:21"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230"/>
        <v>1.06</v>
      </c>
      <c r="P2972">
        <f t="shared" si="231"/>
        <v>69.890109890109883</v>
      </c>
      <c r="Q2972" t="s">
        <v>8316</v>
      </c>
      <c r="R2972" t="s">
        <v>8317</v>
      </c>
      <c r="S2972" s="9">
        <f t="shared" si="232"/>
        <v>41808.419571759259</v>
      </c>
      <c r="T2972" s="9">
        <f t="shared" si="233"/>
        <v>41838.419571759259</v>
      </c>
      <c r="U2972">
        <f t="shared" si="234"/>
        <v>2014</v>
      </c>
    </row>
    <row r="2973" spans="1:21"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230"/>
        <v>1.0015624999999999</v>
      </c>
      <c r="P2973">
        <f t="shared" si="231"/>
        <v>74.534883720930239</v>
      </c>
      <c r="Q2973" t="s">
        <v>8316</v>
      </c>
      <c r="R2973" t="s">
        <v>8317</v>
      </c>
      <c r="S2973" s="9">
        <f t="shared" si="232"/>
        <v>41852.408310185187</v>
      </c>
      <c r="T2973" s="9">
        <f t="shared" si="233"/>
        <v>41882.408310185187</v>
      </c>
      <c r="U2973">
        <f t="shared" si="234"/>
        <v>2014</v>
      </c>
    </row>
    <row r="2974" spans="1:21"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230"/>
        <v>1.0535000000000001</v>
      </c>
      <c r="P2974">
        <f t="shared" si="231"/>
        <v>123.94117647058823</v>
      </c>
      <c r="Q2974" t="s">
        <v>8316</v>
      </c>
      <c r="R2974" t="s">
        <v>8317</v>
      </c>
      <c r="S2974" s="9">
        <f t="shared" si="232"/>
        <v>42693.860185185185</v>
      </c>
      <c r="T2974" s="9">
        <f t="shared" si="233"/>
        <v>42708.791666666672</v>
      </c>
      <c r="U2974">
        <f t="shared" si="234"/>
        <v>2016</v>
      </c>
    </row>
    <row r="2975" spans="1:21"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230"/>
        <v>1.748</v>
      </c>
      <c r="P2975">
        <f t="shared" si="231"/>
        <v>264.84848484848487</v>
      </c>
      <c r="Q2975" t="s">
        <v>8316</v>
      </c>
      <c r="R2975" t="s">
        <v>8317</v>
      </c>
      <c r="S2975" s="9">
        <f t="shared" si="232"/>
        <v>42341.568379629629</v>
      </c>
      <c r="T2975" s="9">
        <f t="shared" si="233"/>
        <v>42369.916666666672</v>
      </c>
      <c r="U2975">
        <f t="shared" si="234"/>
        <v>2015</v>
      </c>
    </row>
    <row r="2976" spans="1:21"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230"/>
        <v>1.02</v>
      </c>
      <c r="P2976">
        <f t="shared" si="231"/>
        <v>58.620689655172413</v>
      </c>
      <c r="Q2976" t="s">
        <v>8316</v>
      </c>
      <c r="R2976" t="s">
        <v>8317</v>
      </c>
      <c r="S2976" s="9">
        <f t="shared" si="232"/>
        <v>41879.811006944445</v>
      </c>
      <c r="T2976" s="9">
        <f t="shared" si="233"/>
        <v>41907.815972222219</v>
      </c>
      <c r="U2976">
        <f t="shared" si="234"/>
        <v>2014</v>
      </c>
    </row>
    <row r="2977" spans="1:21"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230"/>
        <v>1.00125</v>
      </c>
      <c r="P2977">
        <f t="shared" si="231"/>
        <v>70.884955752212392</v>
      </c>
      <c r="Q2977" t="s">
        <v>8316</v>
      </c>
      <c r="R2977" t="s">
        <v>8317</v>
      </c>
      <c r="S2977" s="9">
        <f t="shared" si="232"/>
        <v>41941.433865740742</v>
      </c>
      <c r="T2977" s="9">
        <f t="shared" si="233"/>
        <v>41969.875</v>
      </c>
      <c r="U2977">
        <f t="shared" si="234"/>
        <v>2014</v>
      </c>
    </row>
    <row r="2978" spans="1:21"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230"/>
        <v>1.7142857142857142</v>
      </c>
      <c r="P2978">
        <f t="shared" si="231"/>
        <v>8.5714285714285712</v>
      </c>
      <c r="Q2978" t="s">
        <v>8316</v>
      </c>
      <c r="R2978" t="s">
        <v>8317</v>
      </c>
      <c r="S2978" s="9">
        <f t="shared" si="232"/>
        <v>42425.480671296296</v>
      </c>
      <c r="T2978" s="9">
        <f t="shared" si="233"/>
        <v>42442.25</v>
      </c>
      <c r="U2978">
        <f t="shared" si="234"/>
        <v>2016</v>
      </c>
    </row>
    <row r="2979" spans="1:21"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230"/>
        <v>1.1356666666666666</v>
      </c>
      <c r="P2979">
        <f t="shared" si="231"/>
        <v>113.56666666666666</v>
      </c>
      <c r="Q2979" t="s">
        <v>8316</v>
      </c>
      <c r="R2979" t="s">
        <v>8317</v>
      </c>
      <c r="S2979" s="9">
        <f t="shared" si="232"/>
        <v>42026.63118055556</v>
      </c>
      <c r="T2979" s="9">
        <f t="shared" si="233"/>
        <v>42085.843055555553</v>
      </c>
      <c r="U2979">
        <f t="shared" si="234"/>
        <v>2015</v>
      </c>
    </row>
    <row r="2980" spans="1:21"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230"/>
        <v>1.2946666666666666</v>
      </c>
      <c r="P2980">
        <f t="shared" si="231"/>
        <v>60.6875</v>
      </c>
      <c r="Q2980" t="s">
        <v>8316</v>
      </c>
      <c r="R2980" t="s">
        <v>8317</v>
      </c>
      <c r="S2980" s="9">
        <f t="shared" si="232"/>
        <v>41922.390590277777</v>
      </c>
      <c r="T2980" s="9">
        <f t="shared" si="233"/>
        <v>41931.999305555553</v>
      </c>
      <c r="U2980">
        <f t="shared" si="234"/>
        <v>2014</v>
      </c>
    </row>
    <row r="2981" spans="1:21"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230"/>
        <v>1.014</v>
      </c>
      <c r="P2981">
        <f t="shared" si="231"/>
        <v>110.21739130434783</v>
      </c>
      <c r="Q2981" t="s">
        <v>8316</v>
      </c>
      <c r="R2981" t="s">
        <v>8317</v>
      </c>
      <c r="S2981" s="9">
        <f t="shared" si="232"/>
        <v>41993.574340277773</v>
      </c>
      <c r="T2981" s="9">
        <f t="shared" si="233"/>
        <v>42010</v>
      </c>
      <c r="U2981">
        <f t="shared" si="234"/>
        <v>2014</v>
      </c>
    </row>
    <row r="2982" spans="1:21"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230"/>
        <v>1.0916666666666666</v>
      </c>
      <c r="P2982">
        <f t="shared" si="231"/>
        <v>136.45833333333334</v>
      </c>
      <c r="Q2982" t="s">
        <v>8316</v>
      </c>
      <c r="R2982" t="s">
        <v>8317</v>
      </c>
      <c r="S2982" s="9">
        <f t="shared" si="232"/>
        <v>42219.665856481486</v>
      </c>
      <c r="T2982" s="9">
        <f t="shared" si="233"/>
        <v>42239.833333333328</v>
      </c>
      <c r="U2982">
        <f t="shared" si="234"/>
        <v>2015</v>
      </c>
    </row>
    <row r="2983" spans="1:21"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230"/>
        <v>1.28925</v>
      </c>
      <c r="P2983">
        <f t="shared" si="231"/>
        <v>53.164948453608247</v>
      </c>
      <c r="Q2983" t="s">
        <v>8316</v>
      </c>
      <c r="R2983" t="s">
        <v>8356</v>
      </c>
      <c r="S2983" s="9">
        <f t="shared" si="232"/>
        <v>42225.309675925921</v>
      </c>
      <c r="T2983" s="9">
        <f t="shared" si="233"/>
        <v>42270.309675925921</v>
      </c>
      <c r="U2983">
        <f t="shared" si="234"/>
        <v>2015</v>
      </c>
    </row>
    <row r="2984" spans="1:21"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230"/>
        <v>1.0206</v>
      </c>
      <c r="P2984">
        <f t="shared" si="231"/>
        <v>86.491525423728817</v>
      </c>
      <c r="Q2984" t="s">
        <v>8316</v>
      </c>
      <c r="R2984" t="s">
        <v>8356</v>
      </c>
      <c r="S2984" s="9">
        <f t="shared" si="232"/>
        <v>42381.436840277776</v>
      </c>
      <c r="T2984" s="9">
        <f t="shared" si="233"/>
        <v>42411.436840277776</v>
      </c>
      <c r="U2984">
        <f t="shared" si="234"/>
        <v>2016</v>
      </c>
    </row>
    <row r="2985" spans="1:21"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230"/>
        <v>1.465395775862069</v>
      </c>
      <c r="P2985">
        <f t="shared" si="231"/>
        <v>155.23827397260274</v>
      </c>
      <c r="Q2985" t="s">
        <v>8316</v>
      </c>
      <c r="R2985" t="s">
        <v>8356</v>
      </c>
      <c r="S2985" s="9">
        <f t="shared" si="232"/>
        <v>41894.382361111115</v>
      </c>
      <c r="T2985" s="9">
        <f t="shared" si="233"/>
        <v>41954.424027777779</v>
      </c>
      <c r="U2985">
        <f t="shared" si="234"/>
        <v>2014</v>
      </c>
    </row>
    <row r="2986" spans="1:21"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230"/>
        <v>1.00352</v>
      </c>
      <c r="P2986">
        <f t="shared" si="231"/>
        <v>115.08256880733946</v>
      </c>
      <c r="Q2986" t="s">
        <v>8316</v>
      </c>
      <c r="R2986" t="s">
        <v>8356</v>
      </c>
      <c r="S2986" s="9">
        <f t="shared" si="232"/>
        <v>42576.028715277775</v>
      </c>
      <c r="T2986" s="9">
        <f t="shared" si="233"/>
        <v>42606.028715277775</v>
      </c>
      <c r="U2986">
        <f t="shared" si="234"/>
        <v>2016</v>
      </c>
    </row>
    <row r="2987" spans="1:21"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230"/>
        <v>1.2164999999999999</v>
      </c>
      <c r="P2987">
        <f t="shared" si="231"/>
        <v>109.5945945945946</v>
      </c>
      <c r="Q2987" t="s">
        <v>8316</v>
      </c>
      <c r="R2987" t="s">
        <v>8356</v>
      </c>
      <c r="S2987" s="9">
        <f t="shared" si="232"/>
        <v>42654.723703703698</v>
      </c>
      <c r="T2987" s="9">
        <f t="shared" si="233"/>
        <v>42673.916666666672</v>
      </c>
      <c r="U2987">
        <f t="shared" si="234"/>
        <v>2016</v>
      </c>
    </row>
    <row r="2988" spans="1:21"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230"/>
        <v>1.0549999999999999</v>
      </c>
      <c r="P2988">
        <f t="shared" si="231"/>
        <v>45.214285714285715</v>
      </c>
      <c r="Q2988" t="s">
        <v>8316</v>
      </c>
      <c r="R2988" t="s">
        <v>8356</v>
      </c>
      <c r="S2988" s="9">
        <f t="shared" si="232"/>
        <v>42431.250069444446</v>
      </c>
      <c r="T2988" s="9">
        <f t="shared" si="233"/>
        <v>42491.208402777775</v>
      </c>
      <c r="U2988">
        <f t="shared" si="234"/>
        <v>2016</v>
      </c>
    </row>
    <row r="2989" spans="1:21"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230"/>
        <v>1.1040080000000001</v>
      </c>
      <c r="P2989">
        <f t="shared" si="231"/>
        <v>104.15169811320754</v>
      </c>
      <c r="Q2989" t="s">
        <v>8316</v>
      </c>
      <c r="R2989" t="s">
        <v>8356</v>
      </c>
      <c r="S2989" s="9">
        <f t="shared" si="232"/>
        <v>42627.057303240741</v>
      </c>
      <c r="T2989" s="9">
        <f t="shared" si="233"/>
        <v>42655.75</v>
      </c>
      <c r="U2989">
        <f t="shared" si="234"/>
        <v>2016</v>
      </c>
    </row>
    <row r="2990" spans="1:21"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230"/>
        <v>1</v>
      </c>
      <c r="P2990">
        <f t="shared" si="231"/>
        <v>35.714285714285715</v>
      </c>
      <c r="Q2990" t="s">
        <v>8316</v>
      </c>
      <c r="R2990" t="s">
        <v>8356</v>
      </c>
      <c r="S2990" s="9">
        <f t="shared" si="232"/>
        <v>42511.112048611118</v>
      </c>
      <c r="T2990" s="9">
        <f t="shared" si="233"/>
        <v>42541.112048611118</v>
      </c>
      <c r="U2990">
        <f t="shared" si="234"/>
        <v>2016</v>
      </c>
    </row>
    <row r="2991" spans="1:2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230"/>
        <v>1.76535</v>
      </c>
      <c r="P2991">
        <f t="shared" si="231"/>
        <v>96.997252747252745</v>
      </c>
      <c r="Q2991" t="s">
        <v>8316</v>
      </c>
      <c r="R2991" t="s">
        <v>8356</v>
      </c>
      <c r="S2991" s="9">
        <f t="shared" si="232"/>
        <v>42336.77039351852</v>
      </c>
      <c r="T2991" s="9">
        <f t="shared" si="233"/>
        <v>42358.957638888889</v>
      </c>
      <c r="U2991">
        <f t="shared" si="234"/>
        <v>2015</v>
      </c>
    </row>
    <row r="2992" spans="1:21"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230"/>
        <v>1</v>
      </c>
      <c r="P2992">
        <f t="shared" si="231"/>
        <v>370.37037037037038</v>
      </c>
      <c r="Q2992" t="s">
        <v>8316</v>
      </c>
      <c r="R2992" t="s">
        <v>8356</v>
      </c>
      <c r="S2992" s="9">
        <f t="shared" si="232"/>
        <v>42341.32430555555</v>
      </c>
      <c r="T2992" s="9">
        <f t="shared" si="233"/>
        <v>42376.32430555555</v>
      </c>
      <c r="U2992">
        <f t="shared" si="234"/>
        <v>2015</v>
      </c>
    </row>
    <row r="2993" spans="1:21"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230"/>
        <v>1.0329411764705883</v>
      </c>
      <c r="P2993">
        <f t="shared" si="231"/>
        <v>94.408602150537632</v>
      </c>
      <c r="Q2993" t="s">
        <v>8316</v>
      </c>
      <c r="R2993" t="s">
        <v>8356</v>
      </c>
      <c r="S2993" s="9">
        <f t="shared" si="232"/>
        <v>42740.587152777778</v>
      </c>
      <c r="T2993" s="9">
        <f t="shared" si="233"/>
        <v>42762.587152777778</v>
      </c>
      <c r="U2993">
        <f t="shared" si="234"/>
        <v>2017</v>
      </c>
    </row>
    <row r="2994" spans="1:21"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230"/>
        <v>1.0449999999999999</v>
      </c>
      <c r="P2994">
        <f t="shared" si="231"/>
        <v>48.984375</v>
      </c>
      <c r="Q2994" t="s">
        <v>8316</v>
      </c>
      <c r="R2994" t="s">
        <v>8356</v>
      </c>
      <c r="S2994" s="9">
        <f t="shared" si="232"/>
        <v>42622.517476851848</v>
      </c>
      <c r="T2994" s="9">
        <f t="shared" si="233"/>
        <v>42652.517476851848</v>
      </c>
      <c r="U2994">
        <f t="shared" si="234"/>
        <v>2016</v>
      </c>
    </row>
    <row r="2995" spans="1:2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230"/>
        <v>1.0029999999999999</v>
      </c>
      <c r="P2995">
        <f t="shared" si="231"/>
        <v>45.590909090909093</v>
      </c>
      <c r="Q2995" t="s">
        <v>8316</v>
      </c>
      <c r="R2995" t="s">
        <v>8356</v>
      </c>
      <c r="S2995" s="9">
        <f t="shared" si="232"/>
        <v>42390.588738425926</v>
      </c>
      <c r="T2995" s="9">
        <f t="shared" si="233"/>
        <v>42420.588738425926</v>
      </c>
      <c r="U2995">
        <f t="shared" si="234"/>
        <v>2016</v>
      </c>
    </row>
    <row r="2996" spans="1:21"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230"/>
        <v>4.577466666666667</v>
      </c>
      <c r="P2996">
        <f t="shared" si="231"/>
        <v>23.275254237288134</v>
      </c>
      <c r="Q2996" t="s">
        <v>8316</v>
      </c>
      <c r="R2996" t="s">
        <v>8356</v>
      </c>
      <c r="S2996" s="9">
        <f t="shared" si="232"/>
        <v>41885.228842592594</v>
      </c>
      <c r="T2996" s="9">
        <f t="shared" si="233"/>
        <v>41915.228842592594</v>
      </c>
      <c r="U2996">
        <f t="shared" si="234"/>
        <v>2014</v>
      </c>
    </row>
    <row r="2997" spans="1:21"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230"/>
        <v>1.0496000000000001</v>
      </c>
      <c r="P2997">
        <f t="shared" si="231"/>
        <v>63.2289156626506</v>
      </c>
      <c r="Q2997" t="s">
        <v>8316</v>
      </c>
      <c r="R2997" t="s">
        <v>8356</v>
      </c>
      <c r="S2997" s="9">
        <f t="shared" si="232"/>
        <v>42724.415173611109</v>
      </c>
      <c r="T2997" s="9">
        <f t="shared" si="233"/>
        <v>42754.415173611109</v>
      </c>
      <c r="U2997">
        <f t="shared" si="234"/>
        <v>2016</v>
      </c>
    </row>
    <row r="2998" spans="1:21"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230"/>
        <v>1.7194285714285715</v>
      </c>
      <c r="P2998">
        <f t="shared" si="231"/>
        <v>153.5204081632653</v>
      </c>
      <c r="Q2998" t="s">
        <v>8316</v>
      </c>
      <c r="R2998" t="s">
        <v>8356</v>
      </c>
      <c r="S2998" s="9">
        <f t="shared" si="232"/>
        <v>42090.662500000006</v>
      </c>
      <c r="T2998" s="9">
        <f t="shared" si="233"/>
        <v>42150.662500000006</v>
      </c>
      <c r="U2998">
        <f t="shared" si="234"/>
        <v>2015</v>
      </c>
    </row>
    <row r="2999" spans="1:21"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230"/>
        <v>1.0373000000000001</v>
      </c>
      <c r="P2999">
        <f t="shared" si="231"/>
        <v>90.2</v>
      </c>
      <c r="Q2999" t="s">
        <v>8316</v>
      </c>
      <c r="R2999" t="s">
        <v>8356</v>
      </c>
      <c r="S2999" s="9">
        <f t="shared" si="232"/>
        <v>42775.483715277776</v>
      </c>
      <c r="T2999" s="9">
        <f t="shared" si="233"/>
        <v>42792.957638888889</v>
      </c>
      <c r="U2999">
        <f t="shared" si="234"/>
        <v>2017</v>
      </c>
    </row>
    <row r="3000" spans="1:21"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230"/>
        <v>1.0302899999999999</v>
      </c>
      <c r="P3000">
        <f t="shared" si="231"/>
        <v>118.97113163972287</v>
      </c>
      <c r="Q3000" t="s">
        <v>8316</v>
      </c>
      <c r="R3000" t="s">
        <v>8356</v>
      </c>
      <c r="S3000" s="9">
        <f t="shared" si="232"/>
        <v>41777.943622685183</v>
      </c>
      <c r="T3000" s="9">
        <f t="shared" si="233"/>
        <v>41805.934027777781</v>
      </c>
      <c r="U3000">
        <f t="shared" si="234"/>
        <v>2014</v>
      </c>
    </row>
    <row r="3001" spans="1:21"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230"/>
        <v>1.1888888888888889</v>
      </c>
      <c r="P3001">
        <f t="shared" si="231"/>
        <v>80.25</v>
      </c>
      <c r="Q3001" t="s">
        <v>8316</v>
      </c>
      <c r="R3001" t="s">
        <v>8356</v>
      </c>
      <c r="S3001" s="9">
        <f t="shared" si="232"/>
        <v>42780.490277777775</v>
      </c>
      <c r="T3001" s="9">
        <f t="shared" si="233"/>
        <v>42794.833333333328</v>
      </c>
      <c r="U3001">
        <f t="shared" si="234"/>
        <v>2017</v>
      </c>
    </row>
    <row r="3002" spans="1:21"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230"/>
        <v>1</v>
      </c>
      <c r="P3002">
        <f t="shared" si="231"/>
        <v>62.5</v>
      </c>
      <c r="Q3002" t="s">
        <v>8316</v>
      </c>
      <c r="R3002" t="s">
        <v>8356</v>
      </c>
      <c r="S3002" s="9">
        <f t="shared" si="232"/>
        <v>42752.577199074076</v>
      </c>
      <c r="T3002" s="9">
        <f t="shared" si="233"/>
        <v>42766.5</v>
      </c>
      <c r="U3002">
        <f t="shared" si="234"/>
        <v>2017</v>
      </c>
    </row>
    <row r="3003" spans="1:21"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230"/>
        <v>3.1869988910451896</v>
      </c>
      <c r="P3003">
        <f t="shared" si="231"/>
        <v>131.37719999999999</v>
      </c>
      <c r="Q3003" t="s">
        <v>8316</v>
      </c>
      <c r="R3003" t="s">
        <v>8356</v>
      </c>
      <c r="S3003" s="9">
        <f t="shared" si="232"/>
        <v>42534.645625000005</v>
      </c>
      <c r="T3003" s="9">
        <f t="shared" si="233"/>
        <v>42564.645625000005</v>
      </c>
      <c r="U3003">
        <f t="shared" si="234"/>
        <v>2016</v>
      </c>
    </row>
    <row r="3004" spans="1:21"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230"/>
        <v>1.0850614285714286</v>
      </c>
      <c r="P3004">
        <f t="shared" si="231"/>
        <v>73.032980769230775</v>
      </c>
      <c r="Q3004" t="s">
        <v>8316</v>
      </c>
      <c r="R3004" t="s">
        <v>8356</v>
      </c>
      <c r="S3004" s="9">
        <f t="shared" si="232"/>
        <v>41239.58625</v>
      </c>
      <c r="T3004" s="9">
        <f t="shared" si="233"/>
        <v>41269.58625</v>
      </c>
      <c r="U3004">
        <f t="shared" si="234"/>
        <v>2012</v>
      </c>
    </row>
    <row r="3005" spans="1:21"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230"/>
        <v>1.0116666666666667</v>
      </c>
      <c r="P3005">
        <f t="shared" si="231"/>
        <v>178.52941176470588</v>
      </c>
      <c r="Q3005" t="s">
        <v>8316</v>
      </c>
      <c r="R3005" t="s">
        <v>8356</v>
      </c>
      <c r="S3005" s="9">
        <f t="shared" si="232"/>
        <v>42398.599259259259</v>
      </c>
      <c r="T3005" s="9">
        <f t="shared" si="233"/>
        <v>42429.999305555553</v>
      </c>
      <c r="U3005">
        <f t="shared" si="234"/>
        <v>2016</v>
      </c>
    </row>
    <row r="3006" spans="1:21"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230"/>
        <v>1.12815</v>
      </c>
      <c r="P3006">
        <f t="shared" si="231"/>
        <v>162.90974729241879</v>
      </c>
      <c r="Q3006" t="s">
        <v>8316</v>
      </c>
      <c r="R3006" t="s">
        <v>8356</v>
      </c>
      <c r="S3006" s="9">
        <f t="shared" si="232"/>
        <v>41928.631064814814</v>
      </c>
      <c r="T3006" s="9">
        <f t="shared" si="233"/>
        <v>41958.672731481478</v>
      </c>
      <c r="U3006">
        <f t="shared" si="234"/>
        <v>2014</v>
      </c>
    </row>
    <row r="3007" spans="1:21"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230"/>
        <v>1.2049622641509434</v>
      </c>
      <c r="P3007">
        <f t="shared" si="231"/>
        <v>108.24237288135593</v>
      </c>
      <c r="Q3007" t="s">
        <v>8316</v>
      </c>
      <c r="R3007" t="s">
        <v>8356</v>
      </c>
      <c r="S3007" s="9">
        <f t="shared" si="232"/>
        <v>41888.424826388888</v>
      </c>
      <c r="T3007" s="9">
        <f t="shared" si="233"/>
        <v>41918.424826388888</v>
      </c>
      <c r="U3007">
        <f t="shared" si="234"/>
        <v>2014</v>
      </c>
    </row>
    <row r="3008" spans="1:21"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230"/>
        <v>1.0774999999999999</v>
      </c>
      <c r="P3008">
        <f t="shared" si="231"/>
        <v>88.865979381443296</v>
      </c>
      <c r="Q3008" t="s">
        <v>8316</v>
      </c>
      <c r="R3008" t="s">
        <v>8356</v>
      </c>
      <c r="S3008" s="9">
        <f t="shared" si="232"/>
        <v>41957.506840277783</v>
      </c>
      <c r="T3008" s="9">
        <f t="shared" si="233"/>
        <v>41987.506840277783</v>
      </c>
      <c r="U3008">
        <f t="shared" si="234"/>
        <v>2014</v>
      </c>
    </row>
    <row r="3009" spans="1:21"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230"/>
        <v>1.8</v>
      </c>
      <c r="P3009">
        <f t="shared" si="231"/>
        <v>54</v>
      </c>
      <c r="Q3009" t="s">
        <v>8316</v>
      </c>
      <c r="R3009" t="s">
        <v>8356</v>
      </c>
      <c r="S3009" s="9">
        <f t="shared" si="232"/>
        <v>42097.966238425928</v>
      </c>
      <c r="T3009" s="9">
        <f t="shared" si="233"/>
        <v>42118.966238425928</v>
      </c>
      <c r="U3009">
        <f t="shared" si="234"/>
        <v>2015</v>
      </c>
    </row>
    <row r="3010" spans="1:21"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si="230"/>
        <v>1.0116666666666667</v>
      </c>
      <c r="P3010">
        <f t="shared" si="231"/>
        <v>116.73076923076923</v>
      </c>
      <c r="Q3010" t="s">
        <v>8316</v>
      </c>
      <c r="R3010" t="s">
        <v>8356</v>
      </c>
      <c r="S3010" s="9">
        <f t="shared" si="232"/>
        <v>42359.962025462963</v>
      </c>
      <c r="T3010" s="9">
        <f t="shared" si="233"/>
        <v>42389.962025462963</v>
      </c>
      <c r="U3010">
        <f t="shared" si="234"/>
        <v>2015</v>
      </c>
    </row>
    <row r="3011" spans="1:21"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ref="O3011:O3074" si="235">E3011/D3011</f>
        <v>1.19756</v>
      </c>
      <c r="P3011">
        <f t="shared" ref="P3011:P3074" si="236">E3011/L3011</f>
        <v>233.8984375</v>
      </c>
      <c r="Q3011" t="s">
        <v>8316</v>
      </c>
      <c r="R3011" t="s">
        <v>8356</v>
      </c>
      <c r="S3011" s="9">
        <f t="shared" ref="S3011:S3074" si="237">((J3011/60)/60)/24+DATE(1970,1,1)+(-6/24)</f>
        <v>41939.319907407407</v>
      </c>
      <c r="T3011" s="9">
        <f t="shared" ref="T3011:T3074" si="238">((I3011/60)/60)/24+DATE(1970,1,1)+(-6/24)</f>
        <v>41969.361574074079</v>
      </c>
      <c r="U3011">
        <f t="shared" ref="U3011:U3074" si="239">YEAR(S3011)</f>
        <v>2014</v>
      </c>
    </row>
    <row r="3012" spans="1:21"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235"/>
        <v>1.58</v>
      </c>
      <c r="P3012">
        <f t="shared" si="236"/>
        <v>158</v>
      </c>
      <c r="Q3012" t="s">
        <v>8316</v>
      </c>
      <c r="R3012" t="s">
        <v>8356</v>
      </c>
      <c r="S3012" s="9">
        <f t="shared" si="237"/>
        <v>41996.582395833335</v>
      </c>
      <c r="T3012" s="9">
        <f t="shared" si="238"/>
        <v>42056.582395833335</v>
      </c>
      <c r="U3012">
        <f t="shared" si="239"/>
        <v>2014</v>
      </c>
    </row>
    <row r="3013" spans="1:21"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235"/>
        <v>1.2366666666666666</v>
      </c>
      <c r="P3013">
        <f t="shared" si="236"/>
        <v>14.84</v>
      </c>
      <c r="Q3013" t="s">
        <v>8316</v>
      </c>
      <c r="R3013" t="s">
        <v>8356</v>
      </c>
      <c r="S3013" s="9">
        <f t="shared" si="237"/>
        <v>42334.218935185185</v>
      </c>
      <c r="T3013" s="9">
        <f t="shared" si="238"/>
        <v>42361.707638888889</v>
      </c>
      <c r="U3013">
        <f t="shared" si="239"/>
        <v>2015</v>
      </c>
    </row>
    <row r="3014" spans="1:21"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235"/>
        <v>1.1712499999999999</v>
      </c>
      <c r="P3014">
        <f t="shared" si="236"/>
        <v>85.181818181818187</v>
      </c>
      <c r="Q3014" t="s">
        <v>8316</v>
      </c>
      <c r="R3014" t="s">
        <v>8356</v>
      </c>
      <c r="S3014" s="9">
        <f t="shared" si="237"/>
        <v>42024.452893518523</v>
      </c>
      <c r="T3014" s="9">
        <f t="shared" si="238"/>
        <v>42045.452893518523</v>
      </c>
      <c r="U3014">
        <f t="shared" si="239"/>
        <v>2015</v>
      </c>
    </row>
    <row r="3015" spans="1:21"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235"/>
        <v>1.5696000000000001</v>
      </c>
      <c r="P3015">
        <f t="shared" si="236"/>
        <v>146.69158878504672</v>
      </c>
      <c r="Q3015" t="s">
        <v>8316</v>
      </c>
      <c r="R3015" t="s">
        <v>8356</v>
      </c>
      <c r="S3015" s="9">
        <f t="shared" si="237"/>
        <v>42146.586215277777</v>
      </c>
      <c r="T3015" s="9">
        <f t="shared" si="238"/>
        <v>42176.586215277777</v>
      </c>
      <c r="U3015">
        <f t="shared" si="239"/>
        <v>2015</v>
      </c>
    </row>
    <row r="3016" spans="1:21"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235"/>
        <v>1.13104</v>
      </c>
      <c r="P3016">
        <f t="shared" si="236"/>
        <v>50.764811490125673</v>
      </c>
      <c r="Q3016" t="s">
        <v>8316</v>
      </c>
      <c r="R3016" t="s">
        <v>8356</v>
      </c>
      <c r="S3016" s="9">
        <f t="shared" si="237"/>
        <v>41919.873611111114</v>
      </c>
      <c r="T3016" s="9">
        <f t="shared" si="238"/>
        <v>41947.958333333336</v>
      </c>
      <c r="U3016">
        <f t="shared" si="239"/>
        <v>2014</v>
      </c>
    </row>
    <row r="3017" spans="1:21"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235"/>
        <v>1.0317647058823529</v>
      </c>
      <c r="P3017">
        <f t="shared" si="236"/>
        <v>87.7</v>
      </c>
      <c r="Q3017" t="s">
        <v>8316</v>
      </c>
      <c r="R3017" t="s">
        <v>8356</v>
      </c>
      <c r="S3017" s="9">
        <f t="shared" si="237"/>
        <v>41785.47729166667</v>
      </c>
      <c r="T3017" s="9">
        <f t="shared" si="238"/>
        <v>41800.916666666664</v>
      </c>
      <c r="U3017">
        <f t="shared" si="239"/>
        <v>2014</v>
      </c>
    </row>
    <row r="3018" spans="1:21"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235"/>
        <v>1.0261176470588236</v>
      </c>
      <c r="P3018">
        <f t="shared" si="236"/>
        <v>242.27777777777777</v>
      </c>
      <c r="Q3018" t="s">
        <v>8316</v>
      </c>
      <c r="R3018" t="s">
        <v>8356</v>
      </c>
      <c r="S3018" s="9">
        <f t="shared" si="237"/>
        <v>41778.298055555555</v>
      </c>
      <c r="T3018" s="9">
        <f t="shared" si="238"/>
        <v>41838.298055555555</v>
      </c>
      <c r="U3018">
        <f t="shared" si="239"/>
        <v>2014</v>
      </c>
    </row>
    <row r="3019" spans="1:21"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235"/>
        <v>1.0584090909090909</v>
      </c>
      <c r="P3019">
        <f t="shared" si="236"/>
        <v>146.44654088050314</v>
      </c>
      <c r="Q3019" t="s">
        <v>8316</v>
      </c>
      <c r="R3019" t="s">
        <v>8356</v>
      </c>
      <c r="S3019" s="9">
        <f t="shared" si="237"/>
        <v>41841.600034722222</v>
      </c>
      <c r="T3019" s="9">
        <f t="shared" si="238"/>
        <v>41871.600034722222</v>
      </c>
      <c r="U3019">
        <f t="shared" si="239"/>
        <v>2014</v>
      </c>
    </row>
    <row r="3020" spans="1:21"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235"/>
        <v>1.0071428571428571</v>
      </c>
      <c r="P3020">
        <f t="shared" si="236"/>
        <v>103.17073170731707</v>
      </c>
      <c r="Q3020" t="s">
        <v>8316</v>
      </c>
      <c r="R3020" t="s">
        <v>8356</v>
      </c>
      <c r="S3020" s="9">
        <f t="shared" si="237"/>
        <v>42163.04833333334</v>
      </c>
      <c r="T3020" s="9">
        <f t="shared" si="238"/>
        <v>42205.666666666672</v>
      </c>
      <c r="U3020">
        <f t="shared" si="239"/>
        <v>2015</v>
      </c>
    </row>
    <row r="3021" spans="1:21"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235"/>
        <v>1.2123333333333333</v>
      </c>
      <c r="P3021">
        <f t="shared" si="236"/>
        <v>80.464601769911511</v>
      </c>
      <c r="Q3021" t="s">
        <v>8316</v>
      </c>
      <c r="R3021" t="s">
        <v>8356</v>
      </c>
      <c r="S3021" s="9">
        <f t="shared" si="237"/>
        <v>41758.583564814813</v>
      </c>
      <c r="T3021" s="9">
        <f t="shared" si="238"/>
        <v>41785.875</v>
      </c>
      <c r="U3021">
        <f t="shared" si="239"/>
        <v>2014</v>
      </c>
    </row>
    <row r="3022" spans="1:21"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235"/>
        <v>1.0057142857142858</v>
      </c>
      <c r="P3022">
        <f t="shared" si="236"/>
        <v>234.66666666666666</v>
      </c>
      <c r="Q3022" t="s">
        <v>8316</v>
      </c>
      <c r="R3022" t="s">
        <v>8356</v>
      </c>
      <c r="S3022" s="9">
        <f t="shared" si="237"/>
        <v>42170.596446759257</v>
      </c>
      <c r="T3022" s="9">
        <f t="shared" si="238"/>
        <v>42230.596446759257</v>
      </c>
      <c r="U3022">
        <f t="shared" si="239"/>
        <v>2015</v>
      </c>
    </row>
    <row r="3023" spans="1:21"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235"/>
        <v>1.1602222222222223</v>
      </c>
      <c r="P3023">
        <f t="shared" si="236"/>
        <v>50.689320388349515</v>
      </c>
      <c r="Q3023" t="s">
        <v>8316</v>
      </c>
      <c r="R3023" t="s">
        <v>8356</v>
      </c>
      <c r="S3023" s="9">
        <f t="shared" si="237"/>
        <v>42660.368854166663</v>
      </c>
      <c r="T3023" s="9">
        <f t="shared" si="238"/>
        <v>42695.999305555553</v>
      </c>
      <c r="U3023">
        <f t="shared" si="239"/>
        <v>2016</v>
      </c>
    </row>
    <row r="3024" spans="1:21"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235"/>
        <v>1.0087999999999999</v>
      </c>
      <c r="P3024">
        <f t="shared" si="236"/>
        <v>162.70967741935485</v>
      </c>
      <c r="Q3024" t="s">
        <v>8316</v>
      </c>
      <c r="R3024" t="s">
        <v>8356</v>
      </c>
      <c r="S3024" s="9">
        <f t="shared" si="237"/>
        <v>42564.70380787037</v>
      </c>
      <c r="T3024" s="9">
        <f t="shared" si="238"/>
        <v>42609.70380787037</v>
      </c>
      <c r="U3024">
        <f t="shared" si="239"/>
        <v>2016</v>
      </c>
    </row>
    <row r="3025" spans="1:21"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235"/>
        <v>1.03</v>
      </c>
      <c r="P3025">
        <f t="shared" si="236"/>
        <v>120.16666666666667</v>
      </c>
      <c r="Q3025" t="s">
        <v>8316</v>
      </c>
      <c r="R3025" t="s">
        <v>8356</v>
      </c>
      <c r="S3025" s="9">
        <f t="shared" si="237"/>
        <v>42121.425763888896</v>
      </c>
      <c r="T3025" s="9">
        <f t="shared" si="238"/>
        <v>42166.425763888896</v>
      </c>
      <c r="U3025">
        <f t="shared" si="239"/>
        <v>2015</v>
      </c>
    </row>
    <row r="3026" spans="1:21"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235"/>
        <v>2.4641999999999999</v>
      </c>
      <c r="P3026">
        <f t="shared" si="236"/>
        <v>67.697802197802204</v>
      </c>
      <c r="Q3026" t="s">
        <v>8316</v>
      </c>
      <c r="R3026" t="s">
        <v>8356</v>
      </c>
      <c r="S3026" s="9">
        <f t="shared" si="237"/>
        <v>41158.743923611109</v>
      </c>
      <c r="T3026" s="9">
        <f t="shared" si="238"/>
        <v>41188.743923611109</v>
      </c>
      <c r="U3026">
        <f t="shared" si="239"/>
        <v>2012</v>
      </c>
    </row>
    <row r="3027" spans="1:21"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235"/>
        <v>3.0219999999999998</v>
      </c>
      <c r="P3027">
        <f t="shared" si="236"/>
        <v>52.103448275862071</v>
      </c>
      <c r="Q3027" t="s">
        <v>8316</v>
      </c>
      <c r="R3027" t="s">
        <v>8356</v>
      </c>
      <c r="S3027" s="9">
        <f t="shared" si="237"/>
        <v>41761.259409722225</v>
      </c>
      <c r="T3027" s="9">
        <f t="shared" si="238"/>
        <v>41789.416666666664</v>
      </c>
      <c r="U3027">
        <f t="shared" si="239"/>
        <v>2014</v>
      </c>
    </row>
    <row r="3028" spans="1:21"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235"/>
        <v>1.4333333333333333</v>
      </c>
      <c r="P3028">
        <f t="shared" si="236"/>
        <v>51.6</v>
      </c>
      <c r="Q3028" t="s">
        <v>8316</v>
      </c>
      <c r="R3028" t="s">
        <v>8356</v>
      </c>
      <c r="S3028" s="9">
        <f t="shared" si="237"/>
        <v>42783.209398148145</v>
      </c>
      <c r="T3028" s="9">
        <f t="shared" si="238"/>
        <v>42797.209398148145</v>
      </c>
      <c r="U3028">
        <f t="shared" si="239"/>
        <v>2017</v>
      </c>
    </row>
    <row r="3029" spans="1:21"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235"/>
        <v>1.3144</v>
      </c>
      <c r="P3029">
        <f t="shared" si="236"/>
        <v>164.3</v>
      </c>
      <c r="Q3029" t="s">
        <v>8316</v>
      </c>
      <c r="R3029" t="s">
        <v>8356</v>
      </c>
      <c r="S3029" s="9">
        <f t="shared" si="237"/>
        <v>42053.454293981486</v>
      </c>
      <c r="T3029" s="9">
        <f t="shared" si="238"/>
        <v>42083.412627314814</v>
      </c>
      <c r="U3029">
        <f t="shared" si="239"/>
        <v>2015</v>
      </c>
    </row>
    <row r="3030" spans="1:21"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235"/>
        <v>1.6801999999999999</v>
      </c>
      <c r="P3030">
        <f t="shared" si="236"/>
        <v>84.858585858585855</v>
      </c>
      <c r="Q3030" t="s">
        <v>8316</v>
      </c>
      <c r="R3030" t="s">
        <v>8356</v>
      </c>
      <c r="S3030" s="9">
        <f t="shared" si="237"/>
        <v>42567.014178240745</v>
      </c>
      <c r="T3030" s="9">
        <f t="shared" si="238"/>
        <v>42597.014178240745</v>
      </c>
      <c r="U3030">
        <f t="shared" si="239"/>
        <v>2016</v>
      </c>
    </row>
    <row r="3031" spans="1:21"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235"/>
        <v>1.0967666666666667</v>
      </c>
      <c r="P3031">
        <f t="shared" si="236"/>
        <v>94.548850574712645</v>
      </c>
      <c r="Q3031" t="s">
        <v>8316</v>
      </c>
      <c r="R3031" t="s">
        <v>8356</v>
      </c>
      <c r="S3031" s="9">
        <f t="shared" si="237"/>
        <v>41932.458877314813</v>
      </c>
      <c r="T3031" s="9">
        <f t="shared" si="238"/>
        <v>41960.940972222219</v>
      </c>
      <c r="U3031">
        <f t="shared" si="239"/>
        <v>2014</v>
      </c>
    </row>
    <row r="3032" spans="1:21"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235"/>
        <v>1.0668571428571429</v>
      </c>
      <c r="P3032">
        <f t="shared" si="236"/>
        <v>45.536585365853661</v>
      </c>
      <c r="Q3032" t="s">
        <v>8316</v>
      </c>
      <c r="R3032" t="s">
        <v>8356</v>
      </c>
      <c r="S3032" s="9">
        <f t="shared" si="237"/>
        <v>42233.497349537036</v>
      </c>
      <c r="T3032" s="9">
        <f t="shared" si="238"/>
        <v>42263.497349537036</v>
      </c>
      <c r="U3032">
        <f t="shared" si="239"/>
        <v>2015</v>
      </c>
    </row>
    <row r="3033" spans="1:21"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235"/>
        <v>1</v>
      </c>
      <c r="P3033">
        <f t="shared" si="236"/>
        <v>51.724137931034484</v>
      </c>
      <c r="Q3033" t="s">
        <v>8316</v>
      </c>
      <c r="R3033" t="s">
        <v>8356</v>
      </c>
      <c r="S3033" s="9">
        <f t="shared" si="237"/>
        <v>42597.632488425923</v>
      </c>
      <c r="T3033" s="9">
        <f t="shared" si="238"/>
        <v>42657.632488425923</v>
      </c>
      <c r="U3033">
        <f t="shared" si="239"/>
        <v>2016</v>
      </c>
    </row>
    <row r="3034" spans="1:21"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235"/>
        <v>1.272</v>
      </c>
      <c r="P3034">
        <f t="shared" si="236"/>
        <v>50.88</v>
      </c>
      <c r="Q3034" t="s">
        <v>8316</v>
      </c>
      <c r="R3034" t="s">
        <v>8356</v>
      </c>
      <c r="S3034" s="9">
        <f t="shared" si="237"/>
        <v>42227.794664351852</v>
      </c>
      <c r="T3034" s="9">
        <f t="shared" si="238"/>
        <v>42257.794664351852</v>
      </c>
      <c r="U3034">
        <f t="shared" si="239"/>
        <v>2015</v>
      </c>
    </row>
    <row r="3035" spans="1:21"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235"/>
        <v>1.4653333333333334</v>
      </c>
      <c r="P3035">
        <f t="shared" si="236"/>
        <v>191.13043478260869</v>
      </c>
      <c r="Q3035" t="s">
        <v>8316</v>
      </c>
      <c r="R3035" t="s">
        <v>8356</v>
      </c>
      <c r="S3035" s="9">
        <f t="shared" si="237"/>
        <v>42569.860243055555</v>
      </c>
      <c r="T3035" s="9">
        <f t="shared" si="238"/>
        <v>42599.860243055555</v>
      </c>
      <c r="U3035">
        <f t="shared" si="239"/>
        <v>2016</v>
      </c>
    </row>
    <row r="3036" spans="1:21"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235"/>
        <v>1.1253599999999999</v>
      </c>
      <c r="P3036">
        <f t="shared" si="236"/>
        <v>89.314285714285717</v>
      </c>
      <c r="Q3036" t="s">
        <v>8316</v>
      </c>
      <c r="R3036" t="s">
        <v>8356</v>
      </c>
      <c r="S3036" s="9">
        <f t="shared" si="237"/>
        <v>42644.285358796296</v>
      </c>
      <c r="T3036" s="9">
        <f t="shared" si="238"/>
        <v>42674.915972222225</v>
      </c>
      <c r="U3036">
        <f t="shared" si="239"/>
        <v>2016</v>
      </c>
    </row>
    <row r="3037" spans="1:21"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235"/>
        <v>1.0878684000000001</v>
      </c>
      <c r="P3037">
        <f t="shared" si="236"/>
        <v>88.588631921824103</v>
      </c>
      <c r="Q3037" t="s">
        <v>8316</v>
      </c>
      <c r="R3037" t="s">
        <v>8356</v>
      </c>
      <c r="S3037" s="9">
        <f t="shared" si="237"/>
        <v>41368.310289351852</v>
      </c>
      <c r="T3037" s="9">
        <f t="shared" si="238"/>
        <v>41398.310289351852</v>
      </c>
      <c r="U3037">
        <f t="shared" si="239"/>
        <v>2013</v>
      </c>
    </row>
    <row r="3038" spans="1:21"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235"/>
        <v>1.26732</v>
      </c>
      <c r="P3038">
        <f t="shared" si="236"/>
        <v>96.300911854103347</v>
      </c>
      <c r="Q3038" t="s">
        <v>8316</v>
      </c>
      <c r="R3038" t="s">
        <v>8356</v>
      </c>
      <c r="S3038" s="9">
        <f t="shared" si="237"/>
        <v>41466.535231481481</v>
      </c>
      <c r="T3038" s="9">
        <f t="shared" si="238"/>
        <v>41502.249305555553</v>
      </c>
      <c r="U3038">
        <f t="shared" si="239"/>
        <v>2013</v>
      </c>
    </row>
    <row r="3039" spans="1:21"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235"/>
        <v>2.1320000000000001</v>
      </c>
      <c r="P3039">
        <f t="shared" si="236"/>
        <v>33.3125</v>
      </c>
      <c r="Q3039" t="s">
        <v>8316</v>
      </c>
      <c r="R3039" t="s">
        <v>8356</v>
      </c>
      <c r="S3039" s="9">
        <f t="shared" si="237"/>
        <v>40378.643206018518</v>
      </c>
      <c r="T3039" s="9">
        <f t="shared" si="238"/>
        <v>40452.957638888889</v>
      </c>
      <c r="U3039">
        <f t="shared" si="239"/>
        <v>2010</v>
      </c>
    </row>
    <row r="3040" spans="1:21"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235"/>
        <v>1.0049999999999999</v>
      </c>
      <c r="P3040">
        <f t="shared" si="236"/>
        <v>37.222222222222221</v>
      </c>
      <c r="Q3040" t="s">
        <v>8316</v>
      </c>
      <c r="R3040" t="s">
        <v>8356</v>
      </c>
      <c r="S3040" s="9">
        <f t="shared" si="237"/>
        <v>42373.002280092594</v>
      </c>
      <c r="T3040" s="9">
        <f t="shared" si="238"/>
        <v>42433.002280092594</v>
      </c>
      <c r="U3040">
        <f t="shared" si="239"/>
        <v>2016</v>
      </c>
    </row>
    <row r="3041" spans="1:21"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235"/>
        <v>1.0871389999999999</v>
      </c>
      <c r="P3041">
        <f t="shared" si="236"/>
        <v>92.130423728813554</v>
      </c>
      <c r="Q3041" t="s">
        <v>8316</v>
      </c>
      <c r="R3041" t="s">
        <v>8356</v>
      </c>
      <c r="S3041" s="9">
        <f t="shared" si="237"/>
        <v>41610.544421296298</v>
      </c>
      <c r="T3041" s="9">
        <f t="shared" si="238"/>
        <v>41637.082638888889</v>
      </c>
      <c r="U3041">
        <f t="shared" si="239"/>
        <v>2013</v>
      </c>
    </row>
    <row r="3042" spans="1:21"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235"/>
        <v>1.075</v>
      </c>
      <c r="P3042">
        <f t="shared" si="236"/>
        <v>76.785714285714292</v>
      </c>
      <c r="Q3042" t="s">
        <v>8316</v>
      </c>
      <c r="R3042" t="s">
        <v>8356</v>
      </c>
      <c r="S3042" s="9">
        <f t="shared" si="237"/>
        <v>42177.541909722218</v>
      </c>
      <c r="T3042" s="9">
        <f t="shared" si="238"/>
        <v>42181.708333333328</v>
      </c>
      <c r="U3042">
        <f t="shared" si="239"/>
        <v>2015</v>
      </c>
    </row>
    <row r="3043" spans="1:21"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235"/>
        <v>1.1048192771084338</v>
      </c>
      <c r="P3043">
        <f t="shared" si="236"/>
        <v>96.526315789473685</v>
      </c>
      <c r="Q3043" t="s">
        <v>8316</v>
      </c>
      <c r="R3043" t="s">
        <v>8356</v>
      </c>
      <c r="S3043" s="9">
        <f t="shared" si="237"/>
        <v>42359.618611111116</v>
      </c>
      <c r="T3043" s="9">
        <f t="shared" si="238"/>
        <v>42389.618611111116</v>
      </c>
      <c r="U3043">
        <f t="shared" si="239"/>
        <v>2015</v>
      </c>
    </row>
    <row r="3044" spans="1:21"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235"/>
        <v>1.28</v>
      </c>
      <c r="P3044">
        <f t="shared" si="236"/>
        <v>51.891891891891895</v>
      </c>
      <c r="Q3044" t="s">
        <v>8316</v>
      </c>
      <c r="R3044" t="s">
        <v>8356</v>
      </c>
      <c r="S3044" s="9">
        <f t="shared" si="237"/>
        <v>42253.438043981485</v>
      </c>
      <c r="T3044" s="9">
        <f t="shared" si="238"/>
        <v>42283.438043981485</v>
      </c>
      <c r="U3044">
        <f t="shared" si="239"/>
        <v>2015</v>
      </c>
    </row>
    <row r="3045" spans="1:21"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235"/>
        <v>1.1000666666666667</v>
      </c>
      <c r="P3045">
        <f t="shared" si="236"/>
        <v>128.9140625</v>
      </c>
      <c r="Q3045" t="s">
        <v>8316</v>
      </c>
      <c r="R3045" t="s">
        <v>8356</v>
      </c>
      <c r="S3045" s="9">
        <f t="shared" si="237"/>
        <v>42082.820590277777</v>
      </c>
      <c r="T3045" s="9">
        <f t="shared" si="238"/>
        <v>42109.868055555555</v>
      </c>
      <c r="U3045">
        <f t="shared" si="239"/>
        <v>2015</v>
      </c>
    </row>
    <row r="3046" spans="1:21"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235"/>
        <v>1.0934166666666667</v>
      </c>
      <c r="P3046">
        <f t="shared" si="236"/>
        <v>84.108974358974365</v>
      </c>
      <c r="Q3046" t="s">
        <v>8316</v>
      </c>
      <c r="R3046" t="s">
        <v>8356</v>
      </c>
      <c r="S3046" s="9">
        <f t="shared" si="237"/>
        <v>42387.4768287037</v>
      </c>
      <c r="T3046" s="9">
        <f t="shared" si="238"/>
        <v>42402.4768287037</v>
      </c>
      <c r="U3046">
        <f t="shared" si="239"/>
        <v>2016</v>
      </c>
    </row>
    <row r="3047" spans="1:21"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235"/>
        <v>1.3270650000000002</v>
      </c>
      <c r="P3047">
        <f t="shared" si="236"/>
        <v>82.941562500000003</v>
      </c>
      <c r="Q3047" t="s">
        <v>8316</v>
      </c>
      <c r="R3047" t="s">
        <v>8356</v>
      </c>
      <c r="S3047" s="9">
        <f t="shared" si="237"/>
        <v>41842.905729166669</v>
      </c>
      <c r="T3047" s="9">
        <f t="shared" si="238"/>
        <v>41872.905729166669</v>
      </c>
      <c r="U3047">
        <f t="shared" si="239"/>
        <v>2014</v>
      </c>
    </row>
    <row r="3048" spans="1:21"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235"/>
        <v>1.9084810126582279</v>
      </c>
      <c r="P3048">
        <f t="shared" si="236"/>
        <v>259.94827586206895</v>
      </c>
      <c r="Q3048" t="s">
        <v>8316</v>
      </c>
      <c r="R3048" t="s">
        <v>8356</v>
      </c>
      <c r="S3048" s="9">
        <f t="shared" si="237"/>
        <v>41862.553078703706</v>
      </c>
      <c r="T3048" s="9">
        <f t="shared" si="238"/>
        <v>41891.952777777777</v>
      </c>
      <c r="U3048">
        <f t="shared" si="239"/>
        <v>2014</v>
      </c>
    </row>
    <row r="3049" spans="1:21"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235"/>
        <v>1.49</v>
      </c>
      <c r="P3049">
        <f t="shared" si="236"/>
        <v>37.25</v>
      </c>
      <c r="Q3049" t="s">
        <v>8316</v>
      </c>
      <c r="R3049" t="s">
        <v>8356</v>
      </c>
      <c r="S3049" s="9">
        <f t="shared" si="237"/>
        <v>42443.739050925928</v>
      </c>
      <c r="T3049" s="9">
        <f t="shared" si="238"/>
        <v>42487.302777777775</v>
      </c>
      <c r="U3049">
        <f t="shared" si="239"/>
        <v>2016</v>
      </c>
    </row>
    <row r="3050" spans="1:21"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235"/>
        <v>1.6639999999999999</v>
      </c>
      <c r="P3050">
        <f t="shared" si="236"/>
        <v>177.02127659574469</v>
      </c>
      <c r="Q3050" t="s">
        <v>8316</v>
      </c>
      <c r="R3050" t="s">
        <v>8356</v>
      </c>
      <c r="S3050" s="9">
        <f t="shared" si="237"/>
        <v>41975.651180555549</v>
      </c>
      <c r="T3050" s="9">
        <f t="shared" si="238"/>
        <v>42004.640277777777</v>
      </c>
      <c r="U3050">
        <f t="shared" si="239"/>
        <v>2014</v>
      </c>
    </row>
    <row r="3051" spans="1:21"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235"/>
        <v>1.0666666666666667</v>
      </c>
      <c r="P3051">
        <f t="shared" si="236"/>
        <v>74.074074074074076</v>
      </c>
      <c r="Q3051" t="s">
        <v>8316</v>
      </c>
      <c r="R3051" t="s">
        <v>8356</v>
      </c>
      <c r="S3051" s="9">
        <f t="shared" si="237"/>
        <v>42138.764525462961</v>
      </c>
      <c r="T3051" s="9">
        <f t="shared" si="238"/>
        <v>42168.764525462961</v>
      </c>
      <c r="U3051">
        <f t="shared" si="239"/>
        <v>2015</v>
      </c>
    </row>
    <row r="3052" spans="1:21"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235"/>
        <v>1.06</v>
      </c>
      <c r="P3052">
        <f t="shared" si="236"/>
        <v>70.666666666666671</v>
      </c>
      <c r="Q3052" t="s">
        <v>8316</v>
      </c>
      <c r="R3052" t="s">
        <v>8356</v>
      </c>
      <c r="S3052" s="9">
        <f t="shared" si="237"/>
        <v>42464.91851851852</v>
      </c>
      <c r="T3052" s="9">
        <f t="shared" si="238"/>
        <v>42494.91851851852</v>
      </c>
      <c r="U3052">
        <f t="shared" si="239"/>
        <v>2016</v>
      </c>
    </row>
    <row r="3053" spans="1:21"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235"/>
        <v>0.23628571428571429</v>
      </c>
      <c r="P3053">
        <f t="shared" si="236"/>
        <v>23.62857142857143</v>
      </c>
      <c r="Q3053" t="s">
        <v>8316</v>
      </c>
      <c r="R3053" t="s">
        <v>8356</v>
      </c>
      <c r="S3053" s="9">
        <f t="shared" si="237"/>
        <v>42744.166030092587</v>
      </c>
      <c r="T3053" s="9">
        <f t="shared" si="238"/>
        <v>42774.166030092587</v>
      </c>
      <c r="U3053">
        <f t="shared" si="239"/>
        <v>2017</v>
      </c>
    </row>
    <row r="3054" spans="1:21"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235"/>
        <v>1.5E-3</v>
      </c>
      <c r="P3054">
        <f t="shared" si="236"/>
        <v>37.5</v>
      </c>
      <c r="Q3054" t="s">
        <v>8316</v>
      </c>
      <c r="R3054" t="s">
        <v>8356</v>
      </c>
      <c r="S3054" s="9">
        <f t="shared" si="237"/>
        <v>42122.420069444444</v>
      </c>
      <c r="T3054" s="9">
        <f t="shared" si="238"/>
        <v>42152.415972222225</v>
      </c>
      <c r="U3054">
        <f t="shared" si="239"/>
        <v>2015</v>
      </c>
    </row>
    <row r="3055" spans="1:21"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235"/>
        <v>4.0000000000000001E-3</v>
      </c>
      <c r="P3055">
        <f t="shared" si="236"/>
        <v>13.333333333333334</v>
      </c>
      <c r="Q3055" t="s">
        <v>8316</v>
      </c>
      <c r="R3055" t="s">
        <v>8356</v>
      </c>
      <c r="S3055" s="9">
        <f t="shared" si="237"/>
        <v>41862.511724537035</v>
      </c>
      <c r="T3055" s="9">
        <f t="shared" si="238"/>
        <v>41913.915972222225</v>
      </c>
      <c r="U3055">
        <f t="shared" si="239"/>
        <v>2014</v>
      </c>
    </row>
    <row r="3056" spans="1:21"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235"/>
        <v>0</v>
      </c>
      <c r="P3056" t="e">
        <f t="shared" si="236"/>
        <v>#DIV/0!</v>
      </c>
      <c r="Q3056" t="s">
        <v>8316</v>
      </c>
      <c r="R3056" t="s">
        <v>8356</v>
      </c>
      <c r="S3056" s="9">
        <f t="shared" si="237"/>
        <v>42027.582800925928</v>
      </c>
      <c r="T3056" s="9">
        <f t="shared" si="238"/>
        <v>42064.794444444444</v>
      </c>
      <c r="U3056">
        <f t="shared" si="239"/>
        <v>2015</v>
      </c>
    </row>
    <row r="3057" spans="1:21"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235"/>
        <v>5.0000000000000002E-5</v>
      </c>
      <c r="P3057">
        <f t="shared" si="236"/>
        <v>1</v>
      </c>
      <c r="Q3057" t="s">
        <v>8316</v>
      </c>
      <c r="R3057" t="s">
        <v>8356</v>
      </c>
      <c r="S3057" s="9">
        <f t="shared" si="237"/>
        <v>41953.70821759259</v>
      </c>
      <c r="T3057" s="9">
        <f t="shared" si="238"/>
        <v>42013.70821759259</v>
      </c>
      <c r="U3057">
        <f t="shared" si="239"/>
        <v>2014</v>
      </c>
    </row>
    <row r="3058" spans="1:21"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235"/>
        <v>0</v>
      </c>
      <c r="P3058" t="e">
        <f t="shared" si="236"/>
        <v>#DIV/0!</v>
      </c>
      <c r="Q3058" t="s">
        <v>8316</v>
      </c>
      <c r="R3058" t="s">
        <v>8356</v>
      </c>
      <c r="S3058" s="9">
        <f t="shared" si="237"/>
        <v>41851.386388888888</v>
      </c>
      <c r="T3058" s="9">
        <f t="shared" si="238"/>
        <v>41911.386388888888</v>
      </c>
      <c r="U3058">
        <f t="shared" si="239"/>
        <v>2014</v>
      </c>
    </row>
    <row r="3059" spans="1:21"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235"/>
        <v>0</v>
      </c>
      <c r="P3059" t="e">
        <f t="shared" si="236"/>
        <v>#DIV/0!</v>
      </c>
      <c r="Q3059" t="s">
        <v>8316</v>
      </c>
      <c r="R3059" t="s">
        <v>8356</v>
      </c>
      <c r="S3059" s="9">
        <f t="shared" si="237"/>
        <v>42433.400590277779</v>
      </c>
      <c r="T3059" s="9">
        <f t="shared" si="238"/>
        <v>42463.358923611115</v>
      </c>
      <c r="U3059">
        <f t="shared" si="239"/>
        <v>2016</v>
      </c>
    </row>
    <row r="3060" spans="1:21"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235"/>
        <v>1.6666666666666666E-4</v>
      </c>
      <c r="P3060">
        <f t="shared" si="236"/>
        <v>1</v>
      </c>
      <c r="Q3060" t="s">
        <v>8316</v>
      </c>
      <c r="R3060" t="s">
        <v>8356</v>
      </c>
      <c r="S3060" s="9">
        <f t="shared" si="237"/>
        <v>42460.124305555553</v>
      </c>
      <c r="T3060" s="9">
        <f t="shared" si="238"/>
        <v>42510.124305555553</v>
      </c>
      <c r="U3060">
        <f t="shared" si="239"/>
        <v>2016</v>
      </c>
    </row>
    <row r="3061" spans="1:21"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235"/>
        <v>3.0066666666666665E-2</v>
      </c>
      <c r="P3061">
        <f t="shared" si="236"/>
        <v>41</v>
      </c>
      <c r="Q3061" t="s">
        <v>8316</v>
      </c>
      <c r="R3061" t="s">
        <v>8356</v>
      </c>
      <c r="S3061" s="9">
        <f t="shared" si="237"/>
        <v>41829.685717592591</v>
      </c>
      <c r="T3061" s="9">
        <f t="shared" si="238"/>
        <v>41859.685717592591</v>
      </c>
      <c r="U3061">
        <f t="shared" si="239"/>
        <v>2014</v>
      </c>
    </row>
    <row r="3062" spans="1:21"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235"/>
        <v>1.5227272727272728E-3</v>
      </c>
      <c r="P3062">
        <f t="shared" si="236"/>
        <v>55.833333333333336</v>
      </c>
      <c r="Q3062" t="s">
        <v>8316</v>
      </c>
      <c r="R3062" t="s">
        <v>8356</v>
      </c>
      <c r="S3062" s="9">
        <f t="shared" si="237"/>
        <v>42245.024699074071</v>
      </c>
      <c r="T3062" s="9">
        <f t="shared" si="238"/>
        <v>42275.024699074071</v>
      </c>
      <c r="U3062">
        <f t="shared" si="239"/>
        <v>2015</v>
      </c>
    </row>
    <row r="3063" spans="1:21"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235"/>
        <v>0</v>
      </c>
      <c r="P3063" t="e">
        <f t="shared" si="236"/>
        <v>#DIV/0!</v>
      </c>
      <c r="Q3063" t="s">
        <v>8316</v>
      </c>
      <c r="R3063" t="s">
        <v>8356</v>
      </c>
      <c r="S3063" s="9">
        <f t="shared" si="237"/>
        <v>41834.534120370372</v>
      </c>
      <c r="T3063" s="9">
        <f t="shared" si="238"/>
        <v>41864.534120370372</v>
      </c>
      <c r="U3063">
        <f t="shared" si="239"/>
        <v>2014</v>
      </c>
    </row>
    <row r="3064" spans="1:21"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235"/>
        <v>0.66839999999999999</v>
      </c>
      <c r="P3064">
        <f t="shared" si="236"/>
        <v>99.761194029850742</v>
      </c>
      <c r="Q3064" t="s">
        <v>8316</v>
      </c>
      <c r="R3064" t="s">
        <v>8356</v>
      </c>
      <c r="S3064" s="9">
        <f t="shared" si="237"/>
        <v>42248.285787037035</v>
      </c>
      <c r="T3064" s="9">
        <f t="shared" si="238"/>
        <v>42277.5</v>
      </c>
      <c r="U3064">
        <f t="shared" si="239"/>
        <v>2015</v>
      </c>
    </row>
    <row r="3065" spans="1:21"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235"/>
        <v>0.19566666666666666</v>
      </c>
      <c r="P3065">
        <f t="shared" si="236"/>
        <v>25.521739130434781</v>
      </c>
      <c r="Q3065" t="s">
        <v>8316</v>
      </c>
      <c r="R3065" t="s">
        <v>8356</v>
      </c>
      <c r="S3065" s="9">
        <f t="shared" si="237"/>
        <v>42630.672893518517</v>
      </c>
      <c r="T3065" s="9">
        <f t="shared" si="238"/>
        <v>42665.672893518517</v>
      </c>
      <c r="U3065">
        <f t="shared" si="239"/>
        <v>2016</v>
      </c>
    </row>
    <row r="3066" spans="1:21"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235"/>
        <v>0.11294666666666667</v>
      </c>
      <c r="P3066">
        <f t="shared" si="236"/>
        <v>117.65277777777777</v>
      </c>
      <c r="Q3066" t="s">
        <v>8316</v>
      </c>
      <c r="R3066" t="s">
        <v>8356</v>
      </c>
      <c r="S3066" s="9">
        <f t="shared" si="237"/>
        <v>42298.880162037036</v>
      </c>
      <c r="T3066" s="9">
        <f t="shared" si="238"/>
        <v>42330.040972222225</v>
      </c>
      <c r="U3066">
        <f t="shared" si="239"/>
        <v>2015</v>
      </c>
    </row>
    <row r="3067" spans="1:21"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235"/>
        <v>4.0000000000000002E-4</v>
      </c>
      <c r="P3067">
        <f t="shared" si="236"/>
        <v>5</v>
      </c>
      <c r="Q3067" t="s">
        <v>8316</v>
      </c>
      <c r="R3067" t="s">
        <v>8356</v>
      </c>
      <c r="S3067" s="9">
        <f t="shared" si="237"/>
        <v>41824.805231481485</v>
      </c>
      <c r="T3067" s="9">
        <f t="shared" si="238"/>
        <v>41849.805231481485</v>
      </c>
      <c r="U3067">
        <f t="shared" si="239"/>
        <v>2014</v>
      </c>
    </row>
    <row r="3068" spans="1:21"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235"/>
        <v>0.11985714285714286</v>
      </c>
      <c r="P3068">
        <f t="shared" si="236"/>
        <v>2796.6666666666665</v>
      </c>
      <c r="Q3068" t="s">
        <v>8316</v>
      </c>
      <c r="R3068" t="s">
        <v>8356</v>
      </c>
      <c r="S3068" s="9">
        <f t="shared" si="237"/>
        <v>42530.978437500002</v>
      </c>
      <c r="T3068" s="9">
        <f t="shared" si="238"/>
        <v>42560.978437500002</v>
      </c>
      <c r="U3068">
        <f t="shared" si="239"/>
        <v>2016</v>
      </c>
    </row>
    <row r="3069" spans="1:21"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235"/>
        <v>2.5000000000000001E-2</v>
      </c>
      <c r="P3069">
        <f t="shared" si="236"/>
        <v>200</v>
      </c>
      <c r="Q3069" t="s">
        <v>8316</v>
      </c>
      <c r="R3069" t="s">
        <v>8356</v>
      </c>
      <c r="S3069" s="9">
        <f t="shared" si="237"/>
        <v>42226.688414351855</v>
      </c>
      <c r="T3069" s="9">
        <f t="shared" si="238"/>
        <v>42256.688414351855</v>
      </c>
      <c r="U3069">
        <f t="shared" si="239"/>
        <v>2015</v>
      </c>
    </row>
    <row r="3070" spans="1:21"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235"/>
        <v>6.9999999999999999E-4</v>
      </c>
      <c r="P3070">
        <f t="shared" si="236"/>
        <v>87.5</v>
      </c>
      <c r="Q3070" t="s">
        <v>8316</v>
      </c>
      <c r="R3070" t="s">
        <v>8356</v>
      </c>
      <c r="S3070" s="9">
        <f t="shared" si="237"/>
        <v>42263.441574074073</v>
      </c>
      <c r="T3070" s="9">
        <f t="shared" si="238"/>
        <v>42293.441574074073</v>
      </c>
      <c r="U3070">
        <f t="shared" si="239"/>
        <v>2015</v>
      </c>
    </row>
    <row r="3071" spans="1:21"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235"/>
        <v>0.14099999999999999</v>
      </c>
      <c r="P3071">
        <f t="shared" si="236"/>
        <v>20.142857142857142</v>
      </c>
      <c r="Q3071" t="s">
        <v>8316</v>
      </c>
      <c r="R3071" t="s">
        <v>8356</v>
      </c>
      <c r="S3071" s="9">
        <f t="shared" si="237"/>
        <v>41957.583726851852</v>
      </c>
      <c r="T3071" s="9">
        <f t="shared" si="238"/>
        <v>41987.583726851852</v>
      </c>
      <c r="U3071">
        <f t="shared" si="239"/>
        <v>2014</v>
      </c>
    </row>
    <row r="3072" spans="1:21"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235"/>
        <v>3.3399999999999999E-2</v>
      </c>
      <c r="P3072">
        <f t="shared" si="236"/>
        <v>20.875</v>
      </c>
      <c r="Q3072" t="s">
        <v>8316</v>
      </c>
      <c r="R3072" t="s">
        <v>8356</v>
      </c>
      <c r="S3072" s="9">
        <f t="shared" si="237"/>
        <v>42690.483437499999</v>
      </c>
      <c r="T3072" s="9">
        <f t="shared" si="238"/>
        <v>42711.483437499999</v>
      </c>
      <c r="U3072">
        <f t="shared" si="239"/>
        <v>2016</v>
      </c>
    </row>
    <row r="3073" spans="1:21"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235"/>
        <v>0.59775</v>
      </c>
      <c r="P3073">
        <f t="shared" si="236"/>
        <v>61.307692307692307</v>
      </c>
      <c r="Q3073" t="s">
        <v>8316</v>
      </c>
      <c r="R3073" t="s">
        <v>8356</v>
      </c>
      <c r="S3073" s="9">
        <f t="shared" si="237"/>
        <v>42097.482418981483</v>
      </c>
      <c r="T3073" s="9">
        <f t="shared" si="238"/>
        <v>42114.999305555553</v>
      </c>
      <c r="U3073">
        <f t="shared" si="239"/>
        <v>2015</v>
      </c>
    </row>
    <row r="3074" spans="1:21"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si="235"/>
        <v>1.6666666666666666E-4</v>
      </c>
      <c r="P3074">
        <f t="shared" si="236"/>
        <v>1</v>
      </c>
      <c r="Q3074" t="s">
        <v>8316</v>
      </c>
      <c r="R3074" t="s">
        <v>8356</v>
      </c>
      <c r="S3074" s="9">
        <f t="shared" si="237"/>
        <v>42658.440532407403</v>
      </c>
      <c r="T3074" s="9">
        <f t="shared" si="238"/>
        <v>42672.823611111111</v>
      </c>
      <c r="U3074">
        <f t="shared" si="239"/>
        <v>2016</v>
      </c>
    </row>
    <row r="3075" spans="1:21"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ref="O3075:O3138" si="240">E3075/D3075</f>
        <v>2.3035714285714285E-4</v>
      </c>
      <c r="P3075">
        <f t="shared" ref="P3075:P3138" si="241">E3075/L3075</f>
        <v>92.142857142857139</v>
      </c>
      <c r="Q3075" t="s">
        <v>8316</v>
      </c>
      <c r="R3075" t="s">
        <v>8356</v>
      </c>
      <c r="S3075" s="9">
        <f t="shared" ref="S3075:S3138" si="242">((J3075/60)/60)/24+DATE(1970,1,1)+(-6/24)</f>
        <v>42111.434027777781</v>
      </c>
      <c r="T3075" s="9">
        <f t="shared" ref="T3075:T3138" si="243">((I3075/60)/60)/24+DATE(1970,1,1)+(-6/24)</f>
        <v>42169.554861111115</v>
      </c>
      <c r="U3075">
        <f t="shared" ref="U3075:U3138" si="244">YEAR(S3075)</f>
        <v>2015</v>
      </c>
    </row>
    <row r="3076" spans="1:21"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240"/>
        <v>8.8000000000000003E-4</v>
      </c>
      <c r="P3076">
        <f t="shared" si="241"/>
        <v>7.333333333333333</v>
      </c>
      <c r="Q3076" t="s">
        <v>8316</v>
      </c>
      <c r="R3076" t="s">
        <v>8356</v>
      </c>
      <c r="S3076" s="9">
        <f t="shared" si="242"/>
        <v>42409.321284722217</v>
      </c>
      <c r="T3076" s="9">
        <f t="shared" si="243"/>
        <v>42439.321284722217</v>
      </c>
      <c r="U3076">
        <f t="shared" si="244"/>
        <v>2016</v>
      </c>
    </row>
    <row r="3077" spans="1:21"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240"/>
        <v>8.6400000000000005E-2</v>
      </c>
      <c r="P3077">
        <f t="shared" si="241"/>
        <v>64.8</v>
      </c>
      <c r="Q3077" t="s">
        <v>8316</v>
      </c>
      <c r="R3077" t="s">
        <v>8356</v>
      </c>
      <c r="S3077" s="9">
        <f t="shared" si="242"/>
        <v>42550.852314814809</v>
      </c>
      <c r="T3077" s="9">
        <f t="shared" si="243"/>
        <v>42600.852314814809</v>
      </c>
      <c r="U3077">
        <f t="shared" si="244"/>
        <v>2016</v>
      </c>
    </row>
    <row r="3078" spans="1:21"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240"/>
        <v>0.15060000000000001</v>
      </c>
      <c r="P3078">
        <f t="shared" si="241"/>
        <v>30.12</v>
      </c>
      <c r="Q3078" t="s">
        <v>8316</v>
      </c>
      <c r="R3078" t="s">
        <v>8356</v>
      </c>
      <c r="S3078" s="9">
        <f t="shared" si="242"/>
        <v>42226.401886574073</v>
      </c>
      <c r="T3078" s="9">
        <f t="shared" si="243"/>
        <v>42286.401886574073</v>
      </c>
      <c r="U3078">
        <f t="shared" si="244"/>
        <v>2015</v>
      </c>
    </row>
    <row r="3079" spans="1:21"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240"/>
        <v>4.7727272727272731E-3</v>
      </c>
      <c r="P3079">
        <f t="shared" si="241"/>
        <v>52.5</v>
      </c>
      <c r="Q3079" t="s">
        <v>8316</v>
      </c>
      <c r="R3079" t="s">
        <v>8356</v>
      </c>
      <c r="S3079" s="9">
        <f t="shared" si="242"/>
        <v>42766.706921296296</v>
      </c>
      <c r="T3079" s="9">
        <f t="shared" si="243"/>
        <v>42796.706921296296</v>
      </c>
      <c r="U3079">
        <f t="shared" si="244"/>
        <v>2017</v>
      </c>
    </row>
    <row r="3080" spans="1:21"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240"/>
        <v>1.1833333333333333E-3</v>
      </c>
      <c r="P3080">
        <f t="shared" si="241"/>
        <v>23.666666666666668</v>
      </c>
      <c r="Q3080" t="s">
        <v>8316</v>
      </c>
      <c r="R3080" t="s">
        <v>8356</v>
      </c>
      <c r="S3080" s="9">
        <f t="shared" si="242"/>
        <v>42030.888831018514</v>
      </c>
      <c r="T3080" s="9">
        <f t="shared" si="243"/>
        <v>42060.888831018514</v>
      </c>
      <c r="U3080">
        <f t="shared" si="244"/>
        <v>2015</v>
      </c>
    </row>
    <row r="3081" spans="1:21"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240"/>
        <v>8.4173998587352451E-3</v>
      </c>
      <c r="P3081">
        <f t="shared" si="241"/>
        <v>415.77777777777777</v>
      </c>
      <c r="Q3081" t="s">
        <v>8316</v>
      </c>
      <c r="R3081" t="s">
        <v>8356</v>
      </c>
      <c r="S3081" s="9">
        <f t="shared" si="242"/>
        <v>42055.463368055556</v>
      </c>
      <c r="T3081" s="9">
        <f t="shared" si="243"/>
        <v>42085.421701388885</v>
      </c>
      <c r="U3081">
        <f t="shared" si="244"/>
        <v>2015</v>
      </c>
    </row>
    <row r="3082" spans="1:21"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240"/>
        <v>1.8799999999999999E-4</v>
      </c>
      <c r="P3082">
        <f t="shared" si="241"/>
        <v>53.714285714285715</v>
      </c>
      <c r="Q3082" t="s">
        <v>8316</v>
      </c>
      <c r="R3082" t="s">
        <v>8356</v>
      </c>
      <c r="S3082" s="9">
        <f t="shared" si="242"/>
        <v>41939.778287037036</v>
      </c>
      <c r="T3082" s="9">
        <f t="shared" si="243"/>
        <v>41999.8199537037</v>
      </c>
      <c r="U3082">
        <f t="shared" si="244"/>
        <v>2014</v>
      </c>
    </row>
    <row r="3083" spans="1:21"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240"/>
        <v>2.1029999999999998E-3</v>
      </c>
      <c r="P3083">
        <f t="shared" si="241"/>
        <v>420.6</v>
      </c>
      <c r="Q3083" t="s">
        <v>8316</v>
      </c>
      <c r="R3083" t="s">
        <v>8356</v>
      </c>
      <c r="S3083" s="9">
        <f t="shared" si="242"/>
        <v>42236.931608796294</v>
      </c>
      <c r="T3083" s="9">
        <f t="shared" si="243"/>
        <v>42266.931608796294</v>
      </c>
      <c r="U3083">
        <f t="shared" si="244"/>
        <v>2015</v>
      </c>
    </row>
    <row r="3084" spans="1:21"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240"/>
        <v>0</v>
      </c>
      <c r="P3084" t="e">
        <f t="shared" si="241"/>
        <v>#DIV/0!</v>
      </c>
      <c r="Q3084" t="s">
        <v>8316</v>
      </c>
      <c r="R3084" t="s">
        <v>8356</v>
      </c>
      <c r="S3084" s="9">
        <f t="shared" si="242"/>
        <v>42293.672986111109</v>
      </c>
      <c r="T3084" s="9">
        <f t="shared" si="243"/>
        <v>42323.71465277778</v>
      </c>
      <c r="U3084">
        <f t="shared" si="244"/>
        <v>2015</v>
      </c>
    </row>
    <row r="3085" spans="1:21"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240"/>
        <v>2.8E-3</v>
      </c>
      <c r="P3085">
        <f t="shared" si="241"/>
        <v>18.666666666666668</v>
      </c>
      <c r="Q3085" t="s">
        <v>8316</v>
      </c>
      <c r="R3085" t="s">
        <v>8356</v>
      </c>
      <c r="S3085" s="9">
        <f t="shared" si="242"/>
        <v>41853.313402777778</v>
      </c>
      <c r="T3085" s="9">
        <f t="shared" si="243"/>
        <v>41882.958333333336</v>
      </c>
      <c r="U3085">
        <f t="shared" si="244"/>
        <v>2014</v>
      </c>
    </row>
    <row r="3086" spans="1:21"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240"/>
        <v>0.11579206701157921</v>
      </c>
      <c r="P3086">
        <f t="shared" si="241"/>
        <v>78.333333333333329</v>
      </c>
      <c r="Q3086" t="s">
        <v>8316</v>
      </c>
      <c r="R3086" t="s">
        <v>8356</v>
      </c>
      <c r="S3086" s="9">
        <f t="shared" si="242"/>
        <v>42100.473738425921</v>
      </c>
      <c r="T3086" s="9">
        <f t="shared" si="243"/>
        <v>42129.533333333333</v>
      </c>
      <c r="U3086">
        <f t="shared" si="244"/>
        <v>2015</v>
      </c>
    </row>
    <row r="3087" spans="1:21"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240"/>
        <v>2.4400000000000002E-2</v>
      </c>
      <c r="P3087">
        <f t="shared" si="241"/>
        <v>67.777777777777771</v>
      </c>
      <c r="Q3087" t="s">
        <v>8316</v>
      </c>
      <c r="R3087" t="s">
        <v>8356</v>
      </c>
      <c r="S3087" s="9">
        <f t="shared" si="242"/>
        <v>42246.633784722217</v>
      </c>
      <c r="T3087" s="9">
        <f t="shared" si="243"/>
        <v>42276.633784722217</v>
      </c>
      <c r="U3087">
        <f t="shared" si="244"/>
        <v>2015</v>
      </c>
    </row>
    <row r="3088" spans="1:21"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240"/>
        <v>2.5000000000000001E-3</v>
      </c>
      <c r="P3088">
        <f t="shared" si="241"/>
        <v>16.666666666666668</v>
      </c>
      <c r="Q3088" t="s">
        <v>8316</v>
      </c>
      <c r="R3088" t="s">
        <v>8356</v>
      </c>
      <c r="S3088" s="9">
        <f t="shared" si="242"/>
        <v>42173.42082175926</v>
      </c>
      <c r="T3088" s="9">
        <f t="shared" si="243"/>
        <v>42233.42082175926</v>
      </c>
      <c r="U3088">
        <f t="shared" si="244"/>
        <v>2015</v>
      </c>
    </row>
    <row r="3089" spans="1:21"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240"/>
        <v>6.2500000000000003E-3</v>
      </c>
      <c r="P3089">
        <f t="shared" si="241"/>
        <v>62.5</v>
      </c>
      <c r="Q3089" t="s">
        <v>8316</v>
      </c>
      <c r="R3089" t="s">
        <v>8356</v>
      </c>
      <c r="S3089" s="9">
        <f t="shared" si="242"/>
        <v>42664.900347222225</v>
      </c>
      <c r="T3089" s="9">
        <f t="shared" si="243"/>
        <v>42724.942013888889</v>
      </c>
      <c r="U3089">
        <f t="shared" si="244"/>
        <v>2016</v>
      </c>
    </row>
    <row r="3090" spans="1:21"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240"/>
        <v>1.9384615384615384E-3</v>
      </c>
      <c r="P3090">
        <f t="shared" si="241"/>
        <v>42</v>
      </c>
      <c r="Q3090" t="s">
        <v>8316</v>
      </c>
      <c r="R3090" t="s">
        <v>8356</v>
      </c>
      <c r="S3090" s="9">
        <f t="shared" si="242"/>
        <v>41981.32230324074</v>
      </c>
      <c r="T3090" s="9">
        <f t="shared" si="243"/>
        <v>42012.320138888885</v>
      </c>
      <c r="U3090">
        <f t="shared" si="244"/>
        <v>2014</v>
      </c>
    </row>
    <row r="3091" spans="1:21"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240"/>
        <v>0.23416000000000001</v>
      </c>
      <c r="P3091">
        <f t="shared" si="241"/>
        <v>130.0888888888889</v>
      </c>
      <c r="Q3091" t="s">
        <v>8316</v>
      </c>
      <c r="R3091" t="s">
        <v>8356</v>
      </c>
      <c r="S3091" s="9">
        <f t="shared" si="242"/>
        <v>42528.292627314819</v>
      </c>
      <c r="T3091" s="9">
        <f t="shared" si="243"/>
        <v>42559.832638888889</v>
      </c>
      <c r="U3091">
        <f t="shared" si="244"/>
        <v>2016</v>
      </c>
    </row>
    <row r="3092" spans="1:21"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240"/>
        <v>5.080888888888889E-2</v>
      </c>
      <c r="P3092">
        <f t="shared" si="241"/>
        <v>1270.2222222222222</v>
      </c>
      <c r="Q3092" t="s">
        <v>8316</v>
      </c>
      <c r="R3092" t="s">
        <v>8356</v>
      </c>
      <c r="S3092" s="9">
        <f t="shared" si="242"/>
        <v>42065.568807870368</v>
      </c>
      <c r="T3092" s="9">
        <f t="shared" si="243"/>
        <v>42125.527141203704</v>
      </c>
      <c r="U3092">
        <f t="shared" si="244"/>
        <v>2015</v>
      </c>
    </row>
    <row r="3093" spans="1:21"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240"/>
        <v>0.15920000000000001</v>
      </c>
      <c r="P3093">
        <f t="shared" si="241"/>
        <v>88.444444444444443</v>
      </c>
      <c r="Q3093" t="s">
        <v>8316</v>
      </c>
      <c r="R3093" t="s">
        <v>8356</v>
      </c>
      <c r="S3093" s="9">
        <f t="shared" si="242"/>
        <v>42566.698414351849</v>
      </c>
      <c r="T3093" s="9">
        <f t="shared" si="243"/>
        <v>42596.698414351849</v>
      </c>
      <c r="U3093">
        <f t="shared" si="244"/>
        <v>2016</v>
      </c>
    </row>
    <row r="3094" spans="1:21"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240"/>
        <v>1.1831900000000001E-2</v>
      </c>
      <c r="P3094">
        <f t="shared" si="241"/>
        <v>56.342380952380957</v>
      </c>
      <c r="Q3094" t="s">
        <v>8316</v>
      </c>
      <c r="R3094" t="s">
        <v>8356</v>
      </c>
      <c r="S3094" s="9">
        <f t="shared" si="242"/>
        <v>42255.369351851856</v>
      </c>
      <c r="T3094" s="9">
        <f t="shared" si="243"/>
        <v>42292.666666666672</v>
      </c>
      <c r="U3094">
        <f t="shared" si="244"/>
        <v>2015</v>
      </c>
    </row>
    <row r="3095" spans="1:21"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240"/>
        <v>0.22750000000000001</v>
      </c>
      <c r="P3095">
        <f t="shared" si="241"/>
        <v>53.529411764705884</v>
      </c>
      <c r="Q3095" t="s">
        <v>8316</v>
      </c>
      <c r="R3095" t="s">
        <v>8356</v>
      </c>
      <c r="S3095" s="9">
        <f t="shared" si="242"/>
        <v>41760.659039351849</v>
      </c>
      <c r="T3095" s="9">
        <f t="shared" si="243"/>
        <v>41790.915972222225</v>
      </c>
      <c r="U3095">
        <f t="shared" si="244"/>
        <v>2014</v>
      </c>
    </row>
    <row r="3096" spans="1:21"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240"/>
        <v>2.5000000000000001E-4</v>
      </c>
      <c r="P3096">
        <f t="shared" si="241"/>
        <v>25</v>
      </c>
      <c r="Q3096" t="s">
        <v>8316</v>
      </c>
      <c r="R3096" t="s">
        <v>8356</v>
      </c>
      <c r="S3096" s="9">
        <f t="shared" si="242"/>
        <v>42207.545787037037</v>
      </c>
      <c r="T3096" s="9">
        <f t="shared" si="243"/>
        <v>42267.545787037037</v>
      </c>
      <c r="U3096">
        <f t="shared" si="244"/>
        <v>2015</v>
      </c>
    </row>
    <row r="3097" spans="1:21"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240"/>
        <v>3.351206434316354E-3</v>
      </c>
      <c r="P3097">
        <f t="shared" si="241"/>
        <v>50</v>
      </c>
      <c r="Q3097" t="s">
        <v>8316</v>
      </c>
      <c r="R3097" t="s">
        <v>8356</v>
      </c>
      <c r="S3097" s="9">
        <f t="shared" si="242"/>
        <v>42522.775231481486</v>
      </c>
      <c r="T3097" s="9">
        <f t="shared" si="243"/>
        <v>42582.775231481486</v>
      </c>
      <c r="U3097">
        <f t="shared" si="244"/>
        <v>2016</v>
      </c>
    </row>
    <row r="3098" spans="1:21"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240"/>
        <v>3.9750000000000001E-2</v>
      </c>
      <c r="P3098">
        <f t="shared" si="241"/>
        <v>56.785714285714285</v>
      </c>
      <c r="Q3098" t="s">
        <v>8316</v>
      </c>
      <c r="R3098" t="s">
        <v>8356</v>
      </c>
      <c r="S3098" s="9">
        <f t="shared" si="242"/>
        <v>42114.575532407413</v>
      </c>
      <c r="T3098" s="9">
        <f t="shared" si="243"/>
        <v>42144.575532407413</v>
      </c>
      <c r="U3098">
        <f t="shared" si="244"/>
        <v>2015</v>
      </c>
    </row>
    <row r="3099" spans="1:21"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240"/>
        <v>0.17150000000000001</v>
      </c>
      <c r="P3099">
        <f t="shared" si="241"/>
        <v>40.833333333333336</v>
      </c>
      <c r="Q3099" t="s">
        <v>8316</v>
      </c>
      <c r="R3099" t="s">
        <v>8356</v>
      </c>
      <c r="S3099" s="9">
        <f t="shared" si="242"/>
        <v>42629.253483796296</v>
      </c>
      <c r="T3099" s="9">
        <f t="shared" si="243"/>
        <v>42650.333333333328</v>
      </c>
      <c r="U3099">
        <f t="shared" si="244"/>
        <v>2016</v>
      </c>
    </row>
    <row r="3100" spans="1:21"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240"/>
        <v>3.608004104669061E-2</v>
      </c>
      <c r="P3100">
        <f t="shared" si="241"/>
        <v>65.111111111111114</v>
      </c>
      <c r="Q3100" t="s">
        <v>8316</v>
      </c>
      <c r="R3100" t="s">
        <v>8356</v>
      </c>
      <c r="S3100" s="9">
        <f t="shared" si="242"/>
        <v>42359.542233796295</v>
      </c>
      <c r="T3100" s="9">
        <f t="shared" si="243"/>
        <v>42407.76180555555</v>
      </c>
      <c r="U3100">
        <f t="shared" si="244"/>
        <v>2015</v>
      </c>
    </row>
    <row r="3101" spans="1:21"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240"/>
        <v>0.13900000000000001</v>
      </c>
      <c r="P3101">
        <f t="shared" si="241"/>
        <v>55.6</v>
      </c>
      <c r="Q3101" t="s">
        <v>8316</v>
      </c>
      <c r="R3101" t="s">
        <v>8356</v>
      </c>
      <c r="S3101" s="9">
        <f t="shared" si="242"/>
        <v>42381.939710648148</v>
      </c>
      <c r="T3101" s="9">
        <f t="shared" si="243"/>
        <v>42411.939710648148</v>
      </c>
      <c r="U3101">
        <f t="shared" si="244"/>
        <v>2016</v>
      </c>
    </row>
    <row r="3102" spans="1:21"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240"/>
        <v>0.15225</v>
      </c>
      <c r="P3102">
        <f t="shared" si="241"/>
        <v>140.53846153846155</v>
      </c>
      <c r="Q3102" t="s">
        <v>8316</v>
      </c>
      <c r="R3102" t="s">
        <v>8356</v>
      </c>
      <c r="S3102" s="9">
        <f t="shared" si="242"/>
        <v>41902.372395833336</v>
      </c>
      <c r="T3102" s="9">
        <f t="shared" si="243"/>
        <v>41932.372395833336</v>
      </c>
      <c r="U3102">
        <f t="shared" si="244"/>
        <v>2014</v>
      </c>
    </row>
    <row r="3103" spans="1:21"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240"/>
        <v>0.12</v>
      </c>
      <c r="P3103">
        <f t="shared" si="241"/>
        <v>25</v>
      </c>
      <c r="Q3103" t="s">
        <v>8316</v>
      </c>
      <c r="R3103" t="s">
        <v>8356</v>
      </c>
      <c r="S3103" s="9">
        <f t="shared" si="242"/>
        <v>42171.133530092593</v>
      </c>
      <c r="T3103" s="9">
        <f t="shared" si="243"/>
        <v>42201.080555555556</v>
      </c>
      <c r="U3103">
        <f t="shared" si="244"/>
        <v>2015</v>
      </c>
    </row>
    <row r="3104" spans="1:21"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240"/>
        <v>0.391125</v>
      </c>
      <c r="P3104">
        <f t="shared" si="241"/>
        <v>69.533333333333331</v>
      </c>
      <c r="Q3104" t="s">
        <v>8316</v>
      </c>
      <c r="R3104" t="s">
        <v>8356</v>
      </c>
      <c r="S3104" s="9">
        <f t="shared" si="242"/>
        <v>42555.090486111112</v>
      </c>
      <c r="T3104" s="9">
        <f t="shared" si="243"/>
        <v>42605.090486111112</v>
      </c>
      <c r="U3104">
        <f t="shared" si="244"/>
        <v>2016</v>
      </c>
    </row>
    <row r="3105" spans="1:21"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240"/>
        <v>2.6829268292682929E-3</v>
      </c>
      <c r="P3105">
        <f t="shared" si="241"/>
        <v>5.5</v>
      </c>
      <c r="Q3105" t="s">
        <v>8316</v>
      </c>
      <c r="R3105" t="s">
        <v>8356</v>
      </c>
      <c r="S3105" s="9">
        <f t="shared" si="242"/>
        <v>42106.906319444446</v>
      </c>
      <c r="T3105" s="9">
        <f t="shared" si="243"/>
        <v>42166.906319444446</v>
      </c>
      <c r="U3105">
        <f t="shared" si="244"/>
        <v>2015</v>
      </c>
    </row>
    <row r="3106" spans="1:21"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240"/>
        <v>0.29625000000000001</v>
      </c>
      <c r="P3106">
        <f t="shared" si="241"/>
        <v>237</v>
      </c>
      <c r="Q3106" t="s">
        <v>8316</v>
      </c>
      <c r="R3106" t="s">
        <v>8356</v>
      </c>
      <c r="S3106" s="9">
        <f t="shared" si="242"/>
        <v>42006.658692129626</v>
      </c>
      <c r="T3106" s="9">
        <f t="shared" si="243"/>
        <v>42037.833333333328</v>
      </c>
      <c r="U3106">
        <f t="shared" si="244"/>
        <v>2015</v>
      </c>
    </row>
    <row r="3107" spans="1:21"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240"/>
        <v>0.4236099230111206</v>
      </c>
      <c r="P3107">
        <f t="shared" si="241"/>
        <v>79.870967741935488</v>
      </c>
      <c r="Q3107" t="s">
        <v>8316</v>
      </c>
      <c r="R3107" t="s">
        <v>8356</v>
      </c>
      <c r="S3107" s="9">
        <f t="shared" si="242"/>
        <v>41876.468935185185</v>
      </c>
      <c r="T3107" s="9">
        <f t="shared" si="243"/>
        <v>41930.958333333336</v>
      </c>
      <c r="U3107">
        <f t="shared" si="244"/>
        <v>2014</v>
      </c>
    </row>
    <row r="3108" spans="1:21"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240"/>
        <v>4.1000000000000002E-2</v>
      </c>
      <c r="P3108">
        <f t="shared" si="241"/>
        <v>10.25</v>
      </c>
      <c r="Q3108" t="s">
        <v>8316</v>
      </c>
      <c r="R3108" t="s">
        <v>8356</v>
      </c>
      <c r="S3108" s="9">
        <f t="shared" si="242"/>
        <v>42241.179120370376</v>
      </c>
      <c r="T3108" s="9">
        <f t="shared" si="243"/>
        <v>42263.666666666672</v>
      </c>
      <c r="U3108">
        <f t="shared" si="244"/>
        <v>2015</v>
      </c>
    </row>
    <row r="3109" spans="1:21"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240"/>
        <v>0.197625</v>
      </c>
      <c r="P3109">
        <f t="shared" si="241"/>
        <v>272.58620689655174</v>
      </c>
      <c r="Q3109" t="s">
        <v>8316</v>
      </c>
      <c r="R3109" t="s">
        <v>8356</v>
      </c>
      <c r="S3109" s="9">
        <f t="shared" si="242"/>
        <v>42128.564247685179</v>
      </c>
      <c r="T3109" s="9">
        <f t="shared" si="243"/>
        <v>42135.564247685179</v>
      </c>
      <c r="U3109">
        <f t="shared" si="244"/>
        <v>2015</v>
      </c>
    </row>
    <row r="3110" spans="1:21"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240"/>
        <v>5.1999999999999995E-4</v>
      </c>
      <c r="P3110">
        <f t="shared" si="241"/>
        <v>13</v>
      </c>
      <c r="Q3110" t="s">
        <v>8316</v>
      </c>
      <c r="R3110" t="s">
        <v>8356</v>
      </c>
      <c r="S3110" s="9">
        <f t="shared" si="242"/>
        <v>42062.430486111116</v>
      </c>
      <c r="T3110" s="9">
        <f t="shared" si="243"/>
        <v>42122.388819444444</v>
      </c>
      <c r="U3110">
        <f t="shared" si="244"/>
        <v>2015</v>
      </c>
    </row>
    <row r="3111" spans="1:21"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240"/>
        <v>0.25030188679245285</v>
      </c>
      <c r="P3111">
        <f t="shared" si="241"/>
        <v>58.184210526315788</v>
      </c>
      <c r="Q3111" t="s">
        <v>8316</v>
      </c>
      <c r="R3111" t="s">
        <v>8356</v>
      </c>
      <c r="S3111" s="9">
        <f t="shared" si="242"/>
        <v>41843.875115740739</v>
      </c>
      <c r="T3111" s="9">
        <f t="shared" si="243"/>
        <v>41878.875115740739</v>
      </c>
      <c r="U3111">
        <f t="shared" si="244"/>
        <v>2014</v>
      </c>
    </row>
    <row r="3112" spans="1:21"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240"/>
        <v>4.0000000000000002E-4</v>
      </c>
      <c r="P3112">
        <f t="shared" si="241"/>
        <v>10</v>
      </c>
      <c r="Q3112" t="s">
        <v>8316</v>
      </c>
      <c r="R3112" t="s">
        <v>8356</v>
      </c>
      <c r="S3112" s="9">
        <f t="shared" si="242"/>
        <v>42744.781469907408</v>
      </c>
      <c r="T3112" s="9">
        <f t="shared" si="243"/>
        <v>42784.781469907408</v>
      </c>
      <c r="U3112">
        <f t="shared" si="244"/>
        <v>2017</v>
      </c>
    </row>
    <row r="3113" spans="1:21"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240"/>
        <v>0.26640000000000003</v>
      </c>
      <c r="P3113">
        <f t="shared" si="241"/>
        <v>70.10526315789474</v>
      </c>
      <c r="Q3113" t="s">
        <v>8316</v>
      </c>
      <c r="R3113" t="s">
        <v>8356</v>
      </c>
      <c r="S3113" s="9">
        <f t="shared" si="242"/>
        <v>41885.345138888886</v>
      </c>
      <c r="T3113" s="9">
        <f t="shared" si="243"/>
        <v>41916.345138888886</v>
      </c>
      <c r="U3113">
        <f t="shared" si="244"/>
        <v>2014</v>
      </c>
    </row>
    <row r="3114" spans="1:21"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240"/>
        <v>4.7363636363636365E-2</v>
      </c>
      <c r="P3114">
        <f t="shared" si="241"/>
        <v>57.888888888888886</v>
      </c>
      <c r="Q3114" t="s">
        <v>8316</v>
      </c>
      <c r="R3114" t="s">
        <v>8356</v>
      </c>
      <c r="S3114" s="9">
        <f t="shared" si="242"/>
        <v>42614.871921296297</v>
      </c>
      <c r="T3114" s="9">
        <f t="shared" si="243"/>
        <v>42674.871921296297</v>
      </c>
      <c r="U3114">
        <f t="shared" si="244"/>
        <v>2016</v>
      </c>
    </row>
    <row r="3115" spans="1:21"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240"/>
        <v>4.2435339894712751E-2</v>
      </c>
      <c r="P3115">
        <f t="shared" si="241"/>
        <v>125.27027027027027</v>
      </c>
      <c r="Q3115" t="s">
        <v>8316</v>
      </c>
      <c r="R3115" t="s">
        <v>8356</v>
      </c>
      <c r="S3115" s="9">
        <f t="shared" si="242"/>
        <v>42081.481273148151</v>
      </c>
      <c r="T3115" s="9">
        <f t="shared" si="243"/>
        <v>42111.481273148151</v>
      </c>
      <c r="U3115">
        <f t="shared" si="244"/>
        <v>2015</v>
      </c>
    </row>
    <row r="3116" spans="1:21"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240"/>
        <v>0</v>
      </c>
      <c r="P3116" t="e">
        <f t="shared" si="241"/>
        <v>#DIV/0!</v>
      </c>
      <c r="Q3116" t="s">
        <v>8316</v>
      </c>
      <c r="R3116" t="s">
        <v>8356</v>
      </c>
      <c r="S3116" s="9">
        <f t="shared" si="242"/>
        <v>41843.382523148146</v>
      </c>
      <c r="T3116" s="9">
        <f t="shared" si="243"/>
        <v>41903.382523148146</v>
      </c>
      <c r="U3116">
        <f t="shared" si="244"/>
        <v>2014</v>
      </c>
    </row>
    <row r="3117" spans="1:21"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240"/>
        <v>0.03</v>
      </c>
      <c r="P3117">
        <f t="shared" si="241"/>
        <v>300</v>
      </c>
      <c r="Q3117" t="s">
        <v>8316</v>
      </c>
      <c r="R3117" t="s">
        <v>8356</v>
      </c>
      <c r="S3117" s="9">
        <f t="shared" si="242"/>
        <v>42496.197071759263</v>
      </c>
      <c r="T3117" s="9">
        <f t="shared" si="243"/>
        <v>42526.197071759263</v>
      </c>
      <c r="U3117">
        <f t="shared" si="244"/>
        <v>2016</v>
      </c>
    </row>
    <row r="3118" spans="1:21"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240"/>
        <v>0.57333333333333336</v>
      </c>
      <c r="P3118">
        <f t="shared" si="241"/>
        <v>43</v>
      </c>
      <c r="Q3118" t="s">
        <v>8316</v>
      </c>
      <c r="R3118" t="s">
        <v>8356</v>
      </c>
      <c r="S3118" s="9">
        <f t="shared" si="242"/>
        <v>42081.265335648146</v>
      </c>
      <c r="T3118" s="9">
        <f t="shared" si="243"/>
        <v>42095.265335648146</v>
      </c>
      <c r="U3118">
        <f t="shared" si="244"/>
        <v>2015</v>
      </c>
    </row>
    <row r="3119" spans="1:21"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240"/>
        <v>1E-3</v>
      </c>
      <c r="P3119">
        <f t="shared" si="241"/>
        <v>1</v>
      </c>
      <c r="Q3119" t="s">
        <v>8316</v>
      </c>
      <c r="R3119" t="s">
        <v>8356</v>
      </c>
      <c r="S3119" s="9">
        <f t="shared" si="242"/>
        <v>42509.124537037031</v>
      </c>
      <c r="T3119" s="9">
        <f t="shared" si="243"/>
        <v>42517.3</v>
      </c>
      <c r="U3119">
        <f t="shared" si="244"/>
        <v>2016</v>
      </c>
    </row>
    <row r="3120" spans="1:21"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240"/>
        <v>3.0999999999999999E-3</v>
      </c>
      <c r="P3120">
        <f t="shared" si="241"/>
        <v>775</v>
      </c>
      <c r="Q3120" t="s">
        <v>8316</v>
      </c>
      <c r="R3120" t="s">
        <v>8356</v>
      </c>
      <c r="S3120" s="9">
        <f t="shared" si="242"/>
        <v>42534.399571759262</v>
      </c>
      <c r="T3120" s="9">
        <f t="shared" si="243"/>
        <v>42553.399571759262</v>
      </c>
      <c r="U3120">
        <f t="shared" si="244"/>
        <v>2016</v>
      </c>
    </row>
    <row r="3121" spans="1:21"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240"/>
        <v>5.0000000000000001E-4</v>
      </c>
      <c r="P3121">
        <f t="shared" si="241"/>
        <v>5</v>
      </c>
      <c r="Q3121" t="s">
        <v>8316</v>
      </c>
      <c r="R3121" t="s">
        <v>8356</v>
      </c>
      <c r="S3121" s="9">
        <f t="shared" si="242"/>
        <v>42059.79550925926</v>
      </c>
      <c r="T3121" s="9">
        <f t="shared" si="243"/>
        <v>42089.753842592589</v>
      </c>
      <c r="U3121">
        <f t="shared" si="244"/>
        <v>2015</v>
      </c>
    </row>
    <row r="3122" spans="1:21"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240"/>
        <v>9.8461538461538464E-5</v>
      </c>
      <c r="P3122">
        <f t="shared" si="241"/>
        <v>12.8</v>
      </c>
      <c r="Q3122" t="s">
        <v>8316</v>
      </c>
      <c r="R3122" t="s">
        <v>8356</v>
      </c>
      <c r="S3122" s="9">
        <f t="shared" si="242"/>
        <v>42435.692083333335</v>
      </c>
      <c r="T3122" s="9">
        <f t="shared" si="243"/>
        <v>42495.650416666671</v>
      </c>
      <c r="U3122">
        <f t="shared" si="244"/>
        <v>2016</v>
      </c>
    </row>
    <row r="3123" spans="1:21"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240"/>
        <v>6.6666666666666671E-3</v>
      </c>
      <c r="P3123">
        <f t="shared" si="241"/>
        <v>10</v>
      </c>
      <c r="Q3123" t="s">
        <v>8316</v>
      </c>
      <c r="R3123" t="s">
        <v>8356</v>
      </c>
      <c r="S3123" s="9">
        <f t="shared" si="242"/>
        <v>41848.429803240739</v>
      </c>
      <c r="T3123" s="9">
        <f t="shared" si="243"/>
        <v>41908.429803240739</v>
      </c>
      <c r="U3123">
        <f t="shared" si="244"/>
        <v>2014</v>
      </c>
    </row>
    <row r="3124" spans="1:2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240"/>
        <v>0.58291457286432158</v>
      </c>
      <c r="P3124">
        <f t="shared" si="241"/>
        <v>58</v>
      </c>
      <c r="Q3124" t="s">
        <v>8316</v>
      </c>
      <c r="R3124" t="s">
        <v>8356</v>
      </c>
      <c r="S3124" s="9">
        <f t="shared" si="242"/>
        <v>42678.682083333333</v>
      </c>
      <c r="T3124" s="9">
        <f t="shared" si="243"/>
        <v>42683.723750000005</v>
      </c>
      <c r="U3124">
        <f t="shared" si="244"/>
        <v>2016</v>
      </c>
    </row>
    <row r="3125" spans="1:21"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240"/>
        <v>0.68153600000000003</v>
      </c>
      <c r="P3125">
        <f t="shared" si="241"/>
        <v>244.80459770114942</v>
      </c>
      <c r="Q3125" t="s">
        <v>8316</v>
      </c>
      <c r="R3125" t="s">
        <v>8356</v>
      </c>
      <c r="S3125" s="9">
        <f t="shared" si="242"/>
        <v>42530.743032407408</v>
      </c>
      <c r="T3125" s="9">
        <f t="shared" si="243"/>
        <v>42560.743032407408</v>
      </c>
      <c r="U3125">
        <f t="shared" si="244"/>
        <v>2016</v>
      </c>
    </row>
    <row r="3126" spans="1:21"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240"/>
        <v>3.2499999999999997E-5</v>
      </c>
      <c r="P3126">
        <f t="shared" si="241"/>
        <v>6.5</v>
      </c>
      <c r="Q3126" t="s">
        <v>8316</v>
      </c>
      <c r="R3126" t="s">
        <v>8356</v>
      </c>
      <c r="S3126" s="9">
        <f t="shared" si="242"/>
        <v>41977.530104166668</v>
      </c>
      <c r="T3126" s="9">
        <f t="shared" si="243"/>
        <v>42037.530104166668</v>
      </c>
      <c r="U3126">
        <f t="shared" si="244"/>
        <v>2014</v>
      </c>
    </row>
    <row r="3127" spans="1:2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240"/>
        <v>0</v>
      </c>
      <c r="P3127" t="e">
        <f t="shared" si="241"/>
        <v>#DIV/0!</v>
      </c>
      <c r="Q3127" t="s">
        <v>8316</v>
      </c>
      <c r="R3127" t="s">
        <v>8356</v>
      </c>
      <c r="S3127" s="9">
        <f t="shared" si="242"/>
        <v>42345.95685185185</v>
      </c>
      <c r="T3127" s="9">
        <f t="shared" si="243"/>
        <v>42375.95685185185</v>
      </c>
      <c r="U3127">
        <f t="shared" si="244"/>
        <v>2015</v>
      </c>
    </row>
    <row r="3128" spans="1:21"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240"/>
        <v>4.1599999999999998E-2</v>
      </c>
      <c r="P3128">
        <f t="shared" si="241"/>
        <v>61.176470588235297</v>
      </c>
      <c r="Q3128" t="s">
        <v>8316</v>
      </c>
      <c r="R3128" t="s">
        <v>8356</v>
      </c>
      <c r="S3128" s="9">
        <f t="shared" si="242"/>
        <v>42426.76807870371</v>
      </c>
      <c r="T3128" s="9">
        <f t="shared" si="243"/>
        <v>42456.726412037038</v>
      </c>
      <c r="U3128">
        <f t="shared" si="244"/>
        <v>2016</v>
      </c>
    </row>
    <row r="3129" spans="1:21"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240"/>
        <v>0</v>
      </c>
      <c r="P3129" t="e">
        <f t="shared" si="241"/>
        <v>#DIV/0!</v>
      </c>
      <c r="Q3129" t="s">
        <v>8316</v>
      </c>
      <c r="R3129" t="s">
        <v>8356</v>
      </c>
      <c r="S3129" s="9">
        <f t="shared" si="242"/>
        <v>42034.606817129628</v>
      </c>
      <c r="T3129" s="9">
        <f t="shared" si="243"/>
        <v>42064.606817129628</v>
      </c>
      <c r="U3129">
        <f t="shared" si="244"/>
        <v>2015</v>
      </c>
    </row>
    <row r="3130" spans="1:21"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240"/>
        <v>1.0860666666666667</v>
      </c>
      <c r="P3130">
        <f t="shared" si="241"/>
        <v>139.23931623931625</v>
      </c>
      <c r="Q3130" t="s">
        <v>8316</v>
      </c>
      <c r="R3130" t="s">
        <v>8317</v>
      </c>
      <c r="S3130" s="9">
        <f t="shared" si="242"/>
        <v>42780.575706018513</v>
      </c>
      <c r="T3130" s="9">
        <f t="shared" si="243"/>
        <v>42810.534039351856</v>
      </c>
      <c r="U3130">
        <f t="shared" si="244"/>
        <v>2017</v>
      </c>
    </row>
    <row r="3131" spans="1:21"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240"/>
        <v>8.0000000000000002E-3</v>
      </c>
      <c r="P3131">
        <f t="shared" si="241"/>
        <v>10</v>
      </c>
      <c r="Q3131" t="s">
        <v>8316</v>
      </c>
      <c r="R3131" t="s">
        <v>8317</v>
      </c>
      <c r="S3131" s="9">
        <f t="shared" si="242"/>
        <v>42803.592812499999</v>
      </c>
      <c r="T3131" s="9">
        <f t="shared" si="243"/>
        <v>42843.551145833335</v>
      </c>
      <c r="U3131">
        <f t="shared" si="244"/>
        <v>2017</v>
      </c>
    </row>
    <row r="3132" spans="1:21"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240"/>
        <v>3.7499999999999999E-2</v>
      </c>
      <c r="P3132">
        <f t="shared" si="241"/>
        <v>93.75</v>
      </c>
      <c r="Q3132" t="s">
        <v>8316</v>
      </c>
      <c r="R3132" t="s">
        <v>8317</v>
      </c>
      <c r="S3132" s="9">
        <f t="shared" si="242"/>
        <v>42808.390231481477</v>
      </c>
      <c r="T3132" s="9">
        <f t="shared" si="243"/>
        <v>42838.957638888889</v>
      </c>
      <c r="U3132">
        <f t="shared" si="244"/>
        <v>2017</v>
      </c>
    </row>
    <row r="3133" spans="1:21"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240"/>
        <v>0.15731707317073171</v>
      </c>
      <c r="P3133">
        <f t="shared" si="241"/>
        <v>53.75</v>
      </c>
      <c r="Q3133" t="s">
        <v>8316</v>
      </c>
      <c r="R3133" t="s">
        <v>8317</v>
      </c>
      <c r="S3133" s="9">
        <f t="shared" si="242"/>
        <v>42803.329224537039</v>
      </c>
      <c r="T3133" s="9">
        <f t="shared" si="243"/>
        <v>42833.287557870368</v>
      </c>
      <c r="U3133">
        <f t="shared" si="244"/>
        <v>2017</v>
      </c>
    </row>
    <row r="3134" spans="1:21"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240"/>
        <v>3.3333333333333332E-4</v>
      </c>
      <c r="P3134">
        <f t="shared" si="241"/>
        <v>10</v>
      </c>
      <c r="Q3134" t="s">
        <v>8316</v>
      </c>
      <c r="R3134" t="s">
        <v>8317</v>
      </c>
      <c r="S3134" s="9">
        <f t="shared" si="242"/>
        <v>42786.100231481483</v>
      </c>
      <c r="T3134" s="9">
        <f t="shared" si="243"/>
        <v>42846.058564814812</v>
      </c>
      <c r="U3134">
        <f t="shared" si="244"/>
        <v>2017</v>
      </c>
    </row>
    <row r="3135" spans="1:21"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240"/>
        <v>1.08</v>
      </c>
      <c r="P3135">
        <f t="shared" si="241"/>
        <v>33.75</v>
      </c>
      <c r="Q3135" t="s">
        <v>8316</v>
      </c>
      <c r="R3135" t="s">
        <v>8317</v>
      </c>
      <c r="S3135" s="9">
        <f t="shared" si="242"/>
        <v>42788.315208333333</v>
      </c>
      <c r="T3135" s="9">
        <f t="shared" si="243"/>
        <v>42818.273541666669</v>
      </c>
      <c r="U3135">
        <f t="shared" si="244"/>
        <v>2017</v>
      </c>
    </row>
    <row r="3136" spans="1:21"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240"/>
        <v>0.22500000000000001</v>
      </c>
      <c r="P3136">
        <f t="shared" si="241"/>
        <v>18.75</v>
      </c>
      <c r="Q3136" t="s">
        <v>8316</v>
      </c>
      <c r="R3136" t="s">
        <v>8317</v>
      </c>
      <c r="S3136" s="9">
        <f t="shared" si="242"/>
        <v>42800.470127314817</v>
      </c>
      <c r="T3136" s="9">
        <f t="shared" si="243"/>
        <v>42821.428460648152</v>
      </c>
      <c r="U3136">
        <f t="shared" si="244"/>
        <v>2017</v>
      </c>
    </row>
    <row r="3137" spans="1:21"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240"/>
        <v>0.20849420849420849</v>
      </c>
      <c r="P3137">
        <f t="shared" si="241"/>
        <v>23.142857142857142</v>
      </c>
      <c r="Q3137" t="s">
        <v>8316</v>
      </c>
      <c r="R3137" t="s">
        <v>8317</v>
      </c>
      <c r="S3137" s="9">
        <f t="shared" si="242"/>
        <v>42806.901863425926</v>
      </c>
      <c r="T3137" s="9">
        <f t="shared" si="243"/>
        <v>42828.901863425926</v>
      </c>
      <c r="U3137">
        <f t="shared" si="244"/>
        <v>2017</v>
      </c>
    </row>
    <row r="3138" spans="1:21"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si="240"/>
        <v>1.278</v>
      </c>
      <c r="P3138">
        <f t="shared" si="241"/>
        <v>29.045454545454547</v>
      </c>
      <c r="Q3138" t="s">
        <v>8316</v>
      </c>
      <c r="R3138" t="s">
        <v>8317</v>
      </c>
      <c r="S3138" s="9">
        <f t="shared" si="242"/>
        <v>42789.212430555555</v>
      </c>
      <c r="T3138" s="9">
        <f t="shared" si="243"/>
        <v>42825.707638888889</v>
      </c>
      <c r="U3138">
        <f t="shared" si="244"/>
        <v>2017</v>
      </c>
    </row>
    <row r="3139" spans="1:21"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ref="O3139:O3202" si="245">E3139/D3139</f>
        <v>3.3333333333333333E-2</v>
      </c>
      <c r="P3139">
        <f t="shared" ref="P3139:P3202" si="246">E3139/L3139</f>
        <v>50</v>
      </c>
      <c r="Q3139" t="s">
        <v>8316</v>
      </c>
      <c r="R3139" t="s">
        <v>8317</v>
      </c>
      <c r="S3139" s="9">
        <f t="shared" ref="S3139:S3202" si="247">((J3139/60)/60)/24+DATE(1970,1,1)+(-6/24)</f>
        <v>42807.635057870371</v>
      </c>
      <c r="T3139" s="9">
        <f t="shared" ref="T3139:T3202" si="248">((I3139/60)/60)/24+DATE(1970,1,1)+(-6/24)</f>
        <v>42858.55</v>
      </c>
      <c r="U3139">
        <f t="shared" ref="U3139:U3202" si="249">YEAR(S3139)</f>
        <v>2017</v>
      </c>
    </row>
    <row r="3140" spans="1:21"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245"/>
        <v>0</v>
      </c>
      <c r="P3140" t="e">
        <f t="shared" si="246"/>
        <v>#DIV/0!</v>
      </c>
      <c r="Q3140" t="s">
        <v>8316</v>
      </c>
      <c r="R3140" t="s">
        <v>8317</v>
      </c>
      <c r="S3140" s="9">
        <f t="shared" si="247"/>
        <v>42809.395914351851</v>
      </c>
      <c r="T3140" s="9">
        <f t="shared" si="248"/>
        <v>42828.395914351851</v>
      </c>
      <c r="U3140">
        <f t="shared" si="249"/>
        <v>2017</v>
      </c>
    </row>
    <row r="3141" spans="1:21"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245"/>
        <v>5.3999999999999999E-2</v>
      </c>
      <c r="P3141">
        <f t="shared" si="246"/>
        <v>450</v>
      </c>
      <c r="Q3141" t="s">
        <v>8316</v>
      </c>
      <c r="R3141" t="s">
        <v>8317</v>
      </c>
      <c r="S3141" s="9">
        <f t="shared" si="247"/>
        <v>42785.020370370374</v>
      </c>
      <c r="T3141" s="9">
        <f t="shared" si="248"/>
        <v>42818.939583333333</v>
      </c>
      <c r="U3141">
        <f t="shared" si="249"/>
        <v>2017</v>
      </c>
    </row>
    <row r="3142" spans="1:21"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245"/>
        <v>9.5999999999999992E-3</v>
      </c>
      <c r="P3142">
        <f t="shared" si="246"/>
        <v>24</v>
      </c>
      <c r="Q3142" t="s">
        <v>8316</v>
      </c>
      <c r="R3142" t="s">
        <v>8317</v>
      </c>
      <c r="S3142" s="9">
        <f t="shared" si="247"/>
        <v>42802.468784722223</v>
      </c>
      <c r="T3142" s="9">
        <f t="shared" si="248"/>
        <v>42832.427118055552</v>
      </c>
      <c r="U3142">
        <f t="shared" si="249"/>
        <v>2017</v>
      </c>
    </row>
    <row r="3143" spans="1:21"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245"/>
        <v>0.51600000000000001</v>
      </c>
      <c r="P3143">
        <f t="shared" si="246"/>
        <v>32.25</v>
      </c>
      <c r="Q3143" t="s">
        <v>8316</v>
      </c>
      <c r="R3143" t="s">
        <v>8317</v>
      </c>
      <c r="S3143" s="9">
        <f t="shared" si="247"/>
        <v>42800.503333333334</v>
      </c>
      <c r="T3143" s="9">
        <f t="shared" si="248"/>
        <v>42841.583333333328</v>
      </c>
      <c r="U3143">
        <f t="shared" si="249"/>
        <v>2017</v>
      </c>
    </row>
    <row r="3144" spans="1:21"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245"/>
        <v>1.6363636363636365E-2</v>
      </c>
      <c r="P3144">
        <f t="shared" si="246"/>
        <v>15</v>
      </c>
      <c r="Q3144" t="s">
        <v>8316</v>
      </c>
      <c r="R3144" t="s">
        <v>8317</v>
      </c>
      <c r="S3144" s="9">
        <f t="shared" si="247"/>
        <v>42783.263182870374</v>
      </c>
      <c r="T3144" s="9">
        <f t="shared" si="248"/>
        <v>42813.221516203703</v>
      </c>
      <c r="U3144">
        <f t="shared" si="249"/>
        <v>2017</v>
      </c>
    </row>
    <row r="3145" spans="1:21"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245"/>
        <v>0</v>
      </c>
      <c r="P3145" t="e">
        <f t="shared" si="246"/>
        <v>#DIV/0!</v>
      </c>
      <c r="Q3145" t="s">
        <v>8316</v>
      </c>
      <c r="R3145" t="s">
        <v>8317</v>
      </c>
      <c r="S3145" s="9">
        <f t="shared" si="247"/>
        <v>42808.108287037037</v>
      </c>
      <c r="T3145" s="9">
        <f t="shared" si="248"/>
        <v>42834.108287037037</v>
      </c>
      <c r="U3145">
        <f t="shared" si="249"/>
        <v>2017</v>
      </c>
    </row>
    <row r="3146" spans="1:21"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245"/>
        <v>0.754</v>
      </c>
      <c r="P3146">
        <f t="shared" si="246"/>
        <v>251.33333333333334</v>
      </c>
      <c r="Q3146" t="s">
        <v>8316</v>
      </c>
      <c r="R3146" t="s">
        <v>8317</v>
      </c>
      <c r="S3146" s="9">
        <f t="shared" si="247"/>
        <v>42796.288275462968</v>
      </c>
      <c r="T3146" s="9">
        <f t="shared" si="248"/>
        <v>42813</v>
      </c>
      <c r="U3146">
        <f t="shared" si="249"/>
        <v>2017</v>
      </c>
    </row>
    <row r="3147" spans="1:21"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245"/>
        <v>0</v>
      </c>
      <c r="P3147" t="e">
        <f t="shared" si="246"/>
        <v>#DIV/0!</v>
      </c>
      <c r="Q3147" t="s">
        <v>8316</v>
      </c>
      <c r="R3147" t="s">
        <v>8317</v>
      </c>
      <c r="S3147" s="9">
        <f t="shared" si="247"/>
        <v>42761.790902777779</v>
      </c>
      <c r="T3147" s="9">
        <f t="shared" si="248"/>
        <v>42821.749236111107</v>
      </c>
      <c r="U3147">
        <f t="shared" si="249"/>
        <v>2017</v>
      </c>
    </row>
    <row r="3148" spans="1:21"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245"/>
        <v>0.105</v>
      </c>
      <c r="P3148">
        <f t="shared" si="246"/>
        <v>437.5</v>
      </c>
      <c r="Q3148" t="s">
        <v>8316</v>
      </c>
      <c r="R3148" t="s">
        <v>8317</v>
      </c>
      <c r="S3148" s="9">
        <f t="shared" si="247"/>
        <v>42796.432476851856</v>
      </c>
      <c r="T3148" s="9">
        <f t="shared" si="248"/>
        <v>42841.390810185185</v>
      </c>
      <c r="U3148">
        <f t="shared" si="249"/>
        <v>2017</v>
      </c>
    </row>
    <row r="3149" spans="1:21"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245"/>
        <v>1.1752499999999999</v>
      </c>
      <c r="P3149">
        <f t="shared" si="246"/>
        <v>110.35211267605634</v>
      </c>
      <c r="Q3149" t="s">
        <v>8316</v>
      </c>
      <c r="R3149" t="s">
        <v>8317</v>
      </c>
      <c r="S3149" s="9">
        <f t="shared" si="247"/>
        <v>41909.719386574077</v>
      </c>
      <c r="T3149" s="9">
        <f t="shared" si="248"/>
        <v>41949.761053240742</v>
      </c>
      <c r="U3149">
        <f t="shared" si="249"/>
        <v>2014</v>
      </c>
    </row>
    <row r="3150" spans="1:21"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245"/>
        <v>1.3116666666666668</v>
      </c>
      <c r="P3150">
        <f t="shared" si="246"/>
        <v>41.421052631578945</v>
      </c>
      <c r="Q3150" t="s">
        <v>8316</v>
      </c>
      <c r="R3150" t="s">
        <v>8317</v>
      </c>
      <c r="S3150" s="9">
        <f t="shared" si="247"/>
        <v>41891.415324074071</v>
      </c>
      <c r="T3150" s="9">
        <f t="shared" si="248"/>
        <v>41912.916666666664</v>
      </c>
      <c r="U3150">
        <f t="shared" si="249"/>
        <v>2014</v>
      </c>
    </row>
    <row r="3151" spans="1:21"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245"/>
        <v>1.04</v>
      </c>
      <c r="P3151">
        <f t="shared" si="246"/>
        <v>52</v>
      </c>
      <c r="Q3151" t="s">
        <v>8316</v>
      </c>
      <c r="R3151" t="s">
        <v>8317</v>
      </c>
      <c r="S3151" s="9">
        <f t="shared" si="247"/>
        <v>41225.767361111109</v>
      </c>
      <c r="T3151" s="9">
        <f t="shared" si="248"/>
        <v>41249.833333333336</v>
      </c>
      <c r="U3151">
        <f t="shared" si="249"/>
        <v>2012</v>
      </c>
    </row>
    <row r="3152" spans="1:21"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245"/>
        <v>1.01</v>
      </c>
      <c r="P3152">
        <f t="shared" si="246"/>
        <v>33.990384615384613</v>
      </c>
      <c r="Q3152" t="s">
        <v>8316</v>
      </c>
      <c r="R3152" t="s">
        <v>8317</v>
      </c>
      <c r="S3152" s="9">
        <f t="shared" si="247"/>
        <v>40478.013923611114</v>
      </c>
      <c r="T3152" s="9">
        <f t="shared" si="248"/>
        <v>40567.916666666664</v>
      </c>
      <c r="U3152">
        <f t="shared" si="249"/>
        <v>2010</v>
      </c>
    </row>
    <row r="3153" spans="1:21"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245"/>
        <v>1.004</v>
      </c>
      <c r="P3153">
        <f t="shared" si="246"/>
        <v>103.35294117647059</v>
      </c>
      <c r="Q3153" t="s">
        <v>8316</v>
      </c>
      <c r="R3153" t="s">
        <v>8317</v>
      </c>
      <c r="S3153" s="9">
        <f t="shared" si="247"/>
        <v>41862.58997685185</v>
      </c>
      <c r="T3153" s="9">
        <f t="shared" si="248"/>
        <v>41892.58997685185</v>
      </c>
      <c r="U3153">
        <f t="shared" si="249"/>
        <v>2014</v>
      </c>
    </row>
    <row r="3154" spans="1:21"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245"/>
        <v>1.0595454545454546</v>
      </c>
      <c r="P3154">
        <f t="shared" si="246"/>
        <v>34.791044776119406</v>
      </c>
      <c r="Q3154" t="s">
        <v>8316</v>
      </c>
      <c r="R3154" t="s">
        <v>8317</v>
      </c>
      <c r="S3154" s="9">
        <f t="shared" si="247"/>
        <v>41550.617673611108</v>
      </c>
      <c r="T3154" s="9">
        <f t="shared" si="248"/>
        <v>41580.617673611108</v>
      </c>
      <c r="U3154">
        <f t="shared" si="249"/>
        <v>2013</v>
      </c>
    </row>
    <row r="3155" spans="1:21"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245"/>
        <v>3.3558333333333334</v>
      </c>
      <c r="P3155">
        <f t="shared" si="246"/>
        <v>41.773858921161825</v>
      </c>
      <c r="Q3155" t="s">
        <v>8316</v>
      </c>
      <c r="R3155" t="s">
        <v>8317</v>
      </c>
      <c r="S3155" s="9">
        <f t="shared" si="247"/>
        <v>40632.904363425929</v>
      </c>
      <c r="T3155" s="9">
        <f t="shared" si="248"/>
        <v>40663.957638888889</v>
      </c>
      <c r="U3155">
        <f t="shared" si="249"/>
        <v>2011</v>
      </c>
    </row>
    <row r="3156" spans="1:21"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245"/>
        <v>1.1292857142857142</v>
      </c>
      <c r="P3156">
        <f t="shared" si="246"/>
        <v>64.268292682926827</v>
      </c>
      <c r="Q3156" t="s">
        <v>8316</v>
      </c>
      <c r="R3156" t="s">
        <v>8317</v>
      </c>
      <c r="S3156" s="9">
        <f t="shared" si="247"/>
        <v>40970.625671296293</v>
      </c>
      <c r="T3156" s="9">
        <f t="shared" si="248"/>
        <v>41000.584004629629</v>
      </c>
      <c r="U3156">
        <f t="shared" si="249"/>
        <v>2012</v>
      </c>
    </row>
    <row r="3157" spans="1:21"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245"/>
        <v>1.885046</v>
      </c>
      <c r="P3157">
        <f t="shared" si="246"/>
        <v>31.209370860927152</v>
      </c>
      <c r="Q3157" t="s">
        <v>8316</v>
      </c>
      <c r="R3157" t="s">
        <v>8317</v>
      </c>
      <c r="S3157" s="9">
        <f t="shared" si="247"/>
        <v>41233.249131944445</v>
      </c>
      <c r="T3157" s="9">
        <f t="shared" si="248"/>
        <v>41263.249131944445</v>
      </c>
      <c r="U3157">
        <f t="shared" si="249"/>
        <v>2012</v>
      </c>
    </row>
    <row r="3158" spans="1:21"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245"/>
        <v>1.0181818181818181</v>
      </c>
      <c r="P3158">
        <f t="shared" si="246"/>
        <v>62.921348314606739</v>
      </c>
      <c r="Q3158" t="s">
        <v>8316</v>
      </c>
      <c r="R3158" t="s">
        <v>8317</v>
      </c>
      <c r="S3158" s="9">
        <f t="shared" si="247"/>
        <v>41026.703055555554</v>
      </c>
      <c r="T3158" s="9">
        <f t="shared" si="248"/>
        <v>41061.703055555554</v>
      </c>
      <c r="U3158">
        <f t="shared" si="249"/>
        <v>2012</v>
      </c>
    </row>
    <row r="3159" spans="1:21"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245"/>
        <v>1.01</v>
      </c>
      <c r="P3159">
        <f t="shared" si="246"/>
        <v>98.536585365853654</v>
      </c>
      <c r="Q3159" t="s">
        <v>8316</v>
      </c>
      <c r="R3159" t="s">
        <v>8317</v>
      </c>
      <c r="S3159" s="9">
        <f t="shared" si="247"/>
        <v>41829.538252314815</v>
      </c>
      <c r="T3159" s="9">
        <f t="shared" si="248"/>
        <v>41838.958333333336</v>
      </c>
      <c r="U3159">
        <f t="shared" si="249"/>
        <v>2014</v>
      </c>
    </row>
    <row r="3160" spans="1:21"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245"/>
        <v>1.1399999999999999</v>
      </c>
      <c r="P3160">
        <f t="shared" si="246"/>
        <v>82.608695652173907</v>
      </c>
      <c r="Q3160" t="s">
        <v>8316</v>
      </c>
      <c r="R3160" t="s">
        <v>8317</v>
      </c>
      <c r="S3160" s="9">
        <f t="shared" si="247"/>
        <v>41447.589722222219</v>
      </c>
      <c r="T3160" s="9">
        <f t="shared" si="248"/>
        <v>41477.589722222219</v>
      </c>
      <c r="U3160">
        <f t="shared" si="249"/>
        <v>2013</v>
      </c>
    </row>
    <row r="3161" spans="1:21"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245"/>
        <v>1.3348133333333334</v>
      </c>
      <c r="P3161">
        <f t="shared" si="246"/>
        <v>38.504230769230773</v>
      </c>
      <c r="Q3161" t="s">
        <v>8316</v>
      </c>
      <c r="R3161" t="s">
        <v>8317</v>
      </c>
      <c r="S3161" s="9">
        <f t="shared" si="247"/>
        <v>40883.816678240742</v>
      </c>
      <c r="T3161" s="9">
        <f t="shared" si="248"/>
        <v>40926.708333333336</v>
      </c>
      <c r="U3161">
        <f t="shared" si="249"/>
        <v>2011</v>
      </c>
    </row>
    <row r="3162" spans="1:21"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245"/>
        <v>1.0153333333333334</v>
      </c>
      <c r="P3162">
        <f t="shared" si="246"/>
        <v>80.15789473684211</v>
      </c>
      <c r="Q3162" t="s">
        <v>8316</v>
      </c>
      <c r="R3162" t="s">
        <v>8317</v>
      </c>
      <c r="S3162" s="9">
        <f t="shared" si="247"/>
        <v>41841.01489583333</v>
      </c>
      <c r="T3162" s="9">
        <f t="shared" si="248"/>
        <v>41863.957638888889</v>
      </c>
      <c r="U3162">
        <f t="shared" si="249"/>
        <v>2014</v>
      </c>
    </row>
    <row r="3163" spans="1:21"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245"/>
        <v>1.0509999999999999</v>
      </c>
      <c r="P3163">
        <f t="shared" si="246"/>
        <v>28.405405405405407</v>
      </c>
      <c r="Q3163" t="s">
        <v>8316</v>
      </c>
      <c r="R3163" t="s">
        <v>8317</v>
      </c>
      <c r="S3163" s="9">
        <f t="shared" si="247"/>
        <v>41897.286134259259</v>
      </c>
      <c r="T3163" s="9">
        <f t="shared" si="248"/>
        <v>41927.286134259259</v>
      </c>
      <c r="U3163">
        <f t="shared" si="249"/>
        <v>2014</v>
      </c>
    </row>
    <row r="3164" spans="1:21"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245"/>
        <v>1.2715000000000001</v>
      </c>
      <c r="P3164">
        <f t="shared" si="246"/>
        <v>80.730158730158735</v>
      </c>
      <c r="Q3164" t="s">
        <v>8316</v>
      </c>
      <c r="R3164" t="s">
        <v>8317</v>
      </c>
      <c r="S3164" s="9">
        <f t="shared" si="247"/>
        <v>41799.435902777775</v>
      </c>
      <c r="T3164" s="9">
        <f t="shared" si="248"/>
        <v>41826.833333333336</v>
      </c>
      <c r="U3164">
        <f t="shared" si="249"/>
        <v>2014</v>
      </c>
    </row>
    <row r="3165" spans="1:21"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245"/>
        <v>1.1115384615384616</v>
      </c>
      <c r="P3165">
        <f t="shared" si="246"/>
        <v>200.69444444444446</v>
      </c>
      <c r="Q3165" t="s">
        <v>8316</v>
      </c>
      <c r="R3165" t="s">
        <v>8317</v>
      </c>
      <c r="S3165" s="9">
        <f t="shared" si="247"/>
        <v>41775.503761574073</v>
      </c>
      <c r="T3165" s="9">
        <f t="shared" si="248"/>
        <v>41805.503761574073</v>
      </c>
      <c r="U3165">
        <f t="shared" si="249"/>
        <v>2014</v>
      </c>
    </row>
    <row r="3166" spans="1:21"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245"/>
        <v>1.0676000000000001</v>
      </c>
      <c r="P3166">
        <f t="shared" si="246"/>
        <v>37.591549295774648</v>
      </c>
      <c r="Q3166" t="s">
        <v>8316</v>
      </c>
      <c r="R3166" t="s">
        <v>8317</v>
      </c>
      <c r="S3166" s="9">
        <f t="shared" si="247"/>
        <v>41766.55572916667</v>
      </c>
      <c r="T3166" s="9">
        <f t="shared" si="248"/>
        <v>41799.55572916667</v>
      </c>
      <c r="U3166">
        <f t="shared" si="249"/>
        <v>2014</v>
      </c>
    </row>
    <row r="3167" spans="1:21"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245"/>
        <v>1.6266666666666667</v>
      </c>
      <c r="P3167">
        <f t="shared" si="246"/>
        <v>58.095238095238095</v>
      </c>
      <c r="Q3167" t="s">
        <v>8316</v>
      </c>
      <c r="R3167" t="s">
        <v>8317</v>
      </c>
      <c r="S3167" s="9">
        <f t="shared" si="247"/>
        <v>40643.909259259257</v>
      </c>
      <c r="T3167" s="9">
        <f t="shared" si="248"/>
        <v>40665.915972222225</v>
      </c>
      <c r="U3167">
        <f t="shared" si="249"/>
        <v>2011</v>
      </c>
    </row>
    <row r="3168" spans="1:21"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245"/>
        <v>1.6022808571428573</v>
      </c>
      <c r="P3168">
        <f t="shared" si="246"/>
        <v>60.300892473118282</v>
      </c>
      <c r="Q3168" t="s">
        <v>8316</v>
      </c>
      <c r="R3168" t="s">
        <v>8317</v>
      </c>
      <c r="S3168" s="9">
        <f t="shared" si="247"/>
        <v>41940.44158564815</v>
      </c>
      <c r="T3168" s="9">
        <f t="shared" si="248"/>
        <v>41969.082638888889</v>
      </c>
      <c r="U3168">
        <f t="shared" si="249"/>
        <v>2014</v>
      </c>
    </row>
    <row r="3169" spans="1:21"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245"/>
        <v>1.1616666666666666</v>
      </c>
      <c r="P3169">
        <f t="shared" si="246"/>
        <v>63.363636363636367</v>
      </c>
      <c r="Q3169" t="s">
        <v>8316</v>
      </c>
      <c r="R3169" t="s">
        <v>8317</v>
      </c>
      <c r="S3169" s="9">
        <f t="shared" si="247"/>
        <v>41838.925706018519</v>
      </c>
      <c r="T3169" s="9">
        <f t="shared" si="248"/>
        <v>41852.925706018519</v>
      </c>
      <c r="U3169">
        <f t="shared" si="249"/>
        <v>2014</v>
      </c>
    </row>
    <row r="3170" spans="1:21"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245"/>
        <v>1.242</v>
      </c>
      <c r="P3170">
        <f t="shared" si="246"/>
        <v>50.901639344262293</v>
      </c>
      <c r="Q3170" t="s">
        <v>8316</v>
      </c>
      <c r="R3170" t="s">
        <v>8317</v>
      </c>
      <c r="S3170" s="9">
        <f t="shared" si="247"/>
        <v>41771.855937500004</v>
      </c>
      <c r="T3170" s="9">
        <f t="shared" si="248"/>
        <v>41803.666666666664</v>
      </c>
      <c r="U3170">
        <f t="shared" si="249"/>
        <v>2014</v>
      </c>
    </row>
    <row r="3171" spans="1:21"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245"/>
        <v>1.030125</v>
      </c>
      <c r="P3171">
        <f t="shared" si="246"/>
        <v>100.5</v>
      </c>
      <c r="Q3171" t="s">
        <v>8316</v>
      </c>
      <c r="R3171" t="s">
        <v>8317</v>
      </c>
      <c r="S3171" s="9">
        <f t="shared" si="247"/>
        <v>41591.487974537034</v>
      </c>
      <c r="T3171" s="9">
        <f t="shared" si="248"/>
        <v>41620.957638888889</v>
      </c>
      <c r="U3171">
        <f t="shared" si="249"/>
        <v>2013</v>
      </c>
    </row>
    <row r="3172" spans="1:21"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245"/>
        <v>1.1225000000000001</v>
      </c>
      <c r="P3172">
        <f t="shared" si="246"/>
        <v>31.619718309859156</v>
      </c>
      <c r="Q3172" t="s">
        <v>8316</v>
      </c>
      <c r="R3172" t="s">
        <v>8317</v>
      </c>
      <c r="S3172" s="9">
        <f t="shared" si="247"/>
        <v>41788.830370370371</v>
      </c>
      <c r="T3172" s="9">
        <f t="shared" si="248"/>
        <v>41821.916666666664</v>
      </c>
      <c r="U3172">
        <f t="shared" si="249"/>
        <v>2014</v>
      </c>
    </row>
    <row r="3173" spans="1:21"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245"/>
        <v>1.0881428571428571</v>
      </c>
      <c r="P3173">
        <f t="shared" si="246"/>
        <v>65.102564102564102</v>
      </c>
      <c r="Q3173" t="s">
        <v>8316</v>
      </c>
      <c r="R3173" t="s">
        <v>8317</v>
      </c>
      <c r="S3173" s="9">
        <f t="shared" si="247"/>
        <v>42466.358310185184</v>
      </c>
      <c r="T3173" s="9">
        <f t="shared" si="248"/>
        <v>42496.358310185184</v>
      </c>
      <c r="U3173">
        <f t="shared" si="249"/>
        <v>2016</v>
      </c>
    </row>
    <row r="3174" spans="1:21"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245"/>
        <v>1.1499999999999999</v>
      </c>
      <c r="P3174">
        <f t="shared" si="246"/>
        <v>79.310344827586206</v>
      </c>
      <c r="Q3174" t="s">
        <v>8316</v>
      </c>
      <c r="R3174" t="s">
        <v>8317</v>
      </c>
      <c r="S3174" s="9">
        <f t="shared" si="247"/>
        <v>40923.479953703703</v>
      </c>
      <c r="T3174" s="9">
        <f t="shared" si="248"/>
        <v>40953.479953703703</v>
      </c>
      <c r="U3174">
        <f t="shared" si="249"/>
        <v>2012</v>
      </c>
    </row>
    <row r="3175" spans="1:21"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245"/>
        <v>1.03</v>
      </c>
      <c r="P3175">
        <f t="shared" si="246"/>
        <v>139.18918918918919</v>
      </c>
      <c r="Q3175" t="s">
        <v>8316</v>
      </c>
      <c r="R3175" t="s">
        <v>8317</v>
      </c>
      <c r="S3175" s="9">
        <f t="shared" si="247"/>
        <v>41878.628379629627</v>
      </c>
      <c r="T3175" s="9">
        <f t="shared" si="248"/>
        <v>41908.628379629627</v>
      </c>
      <c r="U3175">
        <f t="shared" si="249"/>
        <v>2014</v>
      </c>
    </row>
    <row r="3176" spans="1:21"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245"/>
        <v>1.0113333333333334</v>
      </c>
      <c r="P3176">
        <f t="shared" si="246"/>
        <v>131.91304347826087</v>
      </c>
      <c r="Q3176" t="s">
        <v>8316</v>
      </c>
      <c r="R3176" t="s">
        <v>8317</v>
      </c>
      <c r="S3176" s="9">
        <f t="shared" si="247"/>
        <v>41862.614675925928</v>
      </c>
      <c r="T3176" s="9">
        <f t="shared" si="248"/>
        <v>41876.614675925928</v>
      </c>
      <c r="U3176">
        <f t="shared" si="249"/>
        <v>2014</v>
      </c>
    </row>
    <row r="3177" spans="1:21"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245"/>
        <v>1.0955999999999999</v>
      </c>
      <c r="P3177">
        <f t="shared" si="246"/>
        <v>91.3</v>
      </c>
      <c r="Q3177" t="s">
        <v>8316</v>
      </c>
      <c r="R3177" t="s">
        <v>8317</v>
      </c>
      <c r="S3177" s="9">
        <f t="shared" si="247"/>
        <v>40531.636886574073</v>
      </c>
      <c r="T3177" s="9">
        <f t="shared" si="248"/>
        <v>40591.636886574073</v>
      </c>
      <c r="U3177">
        <f t="shared" si="249"/>
        <v>2010</v>
      </c>
    </row>
    <row r="3178" spans="1:21"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245"/>
        <v>1.148421052631579</v>
      </c>
      <c r="P3178">
        <f t="shared" si="246"/>
        <v>39.672727272727272</v>
      </c>
      <c r="Q3178" t="s">
        <v>8316</v>
      </c>
      <c r="R3178" t="s">
        <v>8317</v>
      </c>
      <c r="S3178" s="9">
        <f t="shared" si="247"/>
        <v>41477.680914351848</v>
      </c>
      <c r="T3178" s="9">
        <f t="shared" si="248"/>
        <v>41504.375</v>
      </c>
      <c r="U3178">
        <f t="shared" si="249"/>
        <v>2013</v>
      </c>
    </row>
    <row r="3179" spans="1:21"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245"/>
        <v>1.1739999999999999</v>
      </c>
      <c r="P3179">
        <f t="shared" si="246"/>
        <v>57.549019607843135</v>
      </c>
      <c r="Q3179" t="s">
        <v>8316</v>
      </c>
      <c r="R3179" t="s">
        <v>8317</v>
      </c>
      <c r="S3179" s="9">
        <f t="shared" si="247"/>
        <v>41781.416770833333</v>
      </c>
      <c r="T3179" s="9">
        <f t="shared" si="248"/>
        <v>41811.416770833333</v>
      </c>
      <c r="U3179">
        <f t="shared" si="249"/>
        <v>2014</v>
      </c>
    </row>
    <row r="3180" spans="1:21"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245"/>
        <v>1.7173333333333334</v>
      </c>
      <c r="P3180">
        <f t="shared" si="246"/>
        <v>33.025641025641029</v>
      </c>
      <c r="Q3180" t="s">
        <v>8316</v>
      </c>
      <c r="R3180" t="s">
        <v>8317</v>
      </c>
      <c r="S3180" s="9">
        <f t="shared" si="247"/>
        <v>41806.355034722219</v>
      </c>
      <c r="T3180" s="9">
        <f t="shared" si="248"/>
        <v>41836.355034722219</v>
      </c>
      <c r="U3180">
        <f t="shared" si="249"/>
        <v>2014</v>
      </c>
    </row>
    <row r="3181" spans="1:21"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245"/>
        <v>1.1416238095238094</v>
      </c>
      <c r="P3181">
        <f t="shared" si="246"/>
        <v>77.335806451612896</v>
      </c>
      <c r="Q3181" t="s">
        <v>8316</v>
      </c>
      <c r="R3181" t="s">
        <v>8317</v>
      </c>
      <c r="S3181" s="9">
        <f t="shared" si="247"/>
        <v>41375.452210648145</v>
      </c>
      <c r="T3181" s="9">
        <f t="shared" si="248"/>
        <v>41400.452210648145</v>
      </c>
      <c r="U3181">
        <f t="shared" si="249"/>
        <v>2013</v>
      </c>
    </row>
    <row r="3182" spans="1:21"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245"/>
        <v>1.1975</v>
      </c>
      <c r="P3182">
        <f t="shared" si="246"/>
        <v>31.933333333333334</v>
      </c>
      <c r="Q3182" t="s">
        <v>8316</v>
      </c>
      <c r="R3182" t="s">
        <v>8317</v>
      </c>
      <c r="S3182" s="9">
        <f t="shared" si="247"/>
        <v>41780.162604166668</v>
      </c>
      <c r="T3182" s="9">
        <f t="shared" si="248"/>
        <v>41810.162604166668</v>
      </c>
      <c r="U3182">
        <f t="shared" si="249"/>
        <v>2014</v>
      </c>
    </row>
    <row r="3183" spans="1:21"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245"/>
        <v>1.0900000000000001</v>
      </c>
      <c r="P3183">
        <f t="shared" si="246"/>
        <v>36.333333333333336</v>
      </c>
      <c r="Q3183" t="s">
        <v>8316</v>
      </c>
      <c r="R3183" t="s">
        <v>8317</v>
      </c>
      <c r="S3183" s="9">
        <f t="shared" si="247"/>
        <v>41779.060034722221</v>
      </c>
      <c r="T3183" s="9">
        <f t="shared" si="248"/>
        <v>41805.416666666664</v>
      </c>
      <c r="U3183">
        <f t="shared" si="249"/>
        <v>2014</v>
      </c>
    </row>
    <row r="3184" spans="1:21"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245"/>
        <v>1.0088571428571429</v>
      </c>
      <c r="P3184">
        <f t="shared" si="246"/>
        <v>46.768211920529801</v>
      </c>
      <c r="Q3184" t="s">
        <v>8316</v>
      </c>
      <c r="R3184" t="s">
        <v>8317</v>
      </c>
      <c r="S3184" s="9">
        <f t="shared" si="247"/>
        <v>40883.699317129627</v>
      </c>
      <c r="T3184" s="9">
        <f t="shared" si="248"/>
        <v>40939.458333333336</v>
      </c>
      <c r="U3184">
        <f t="shared" si="249"/>
        <v>2011</v>
      </c>
    </row>
    <row r="3185" spans="1:21"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245"/>
        <v>1.0900000000000001</v>
      </c>
      <c r="P3185">
        <f t="shared" si="246"/>
        <v>40.073529411764703</v>
      </c>
      <c r="Q3185" t="s">
        <v>8316</v>
      </c>
      <c r="R3185" t="s">
        <v>8317</v>
      </c>
      <c r="S3185" s="9">
        <f t="shared" si="247"/>
        <v>41491.54478009259</v>
      </c>
      <c r="T3185" s="9">
        <f t="shared" si="248"/>
        <v>41509.54478009259</v>
      </c>
      <c r="U3185">
        <f t="shared" si="249"/>
        <v>2013</v>
      </c>
    </row>
    <row r="3186" spans="1:21"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245"/>
        <v>1.0720930232558139</v>
      </c>
      <c r="P3186">
        <f t="shared" si="246"/>
        <v>100.21739130434783</v>
      </c>
      <c r="Q3186" t="s">
        <v>8316</v>
      </c>
      <c r="R3186" t="s">
        <v>8317</v>
      </c>
      <c r="S3186" s="9">
        <f t="shared" si="247"/>
        <v>41791.743414351848</v>
      </c>
      <c r="T3186" s="9">
        <f t="shared" si="248"/>
        <v>41821.743414351848</v>
      </c>
      <c r="U3186">
        <f t="shared" si="249"/>
        <v>2014</v>
      </c>
    </row>
    <row r="3187" spans="1:21"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245"/>
        <v>1</v>
      </c>
      <c r="P3187">
        <f t="shared" si="246"/>
        <v>41.666666666666664</v>
      </c>
      <c r="Q3187" t="s">
        <v>8316</v>
      </c>
      <c r="R3187" t="s">
        <v>8317</v>
      </c>
      <c r="S3187" s="9">
        <f t="shared" si="247"/>
        <v>41829.727326388893</v>
      </c>
      <c r="T3187" s="9">
        <f t="shared" si="248"/>
        <v>41836.727326388893</v>
      </c>
      <c r="U3187">
        <f t="shared" si="249"/>
        <v>2014</v>
      </c>
    </row>
    <row r="3188" spans="1:21"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245"/>
        <v>1.0218750000000001</v>
      </c>
      <c r="P3188">
        <f t="shared" si="246"/>
        <v>46.714285714285715</v>
      </c>
      <c r="Q3188" t="s">
        <v>8316</v>
      </c>
      <c r="R3188" t="s">
        <v>8317</v>
      </c>
      <c r="S3188" s="9">
        <f t="shared" si="247"/>
        <v>41868.674050925925</v>
      </c>
      <c r="T3188" s="9">
        <f t="shared" si="248"/>
        <v>41898.625</v>
      </c>
      <c r="U3188">
        <f t="shared" si="249"/>
        <v>2014</v>
      </c>
    </row>
    <row r="3189" spans="1:21"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245"/>
        <v>1.1629333333333334</v>
      </c>
      <c r="P3189">
        <f t="shared" si="246"/>
        <v>71.491803278688522</v>
      </c>
      <c r="Q3189" t="s">
        <v>8316</v>
      </c>
      <c r="R3189" t="s">
        <v>8317</v>
      </c>
      <c r="S3189" s="9">
        <f t="shared" si="247"/>
        <v>41835.416354166664</v>
      </c>
      <c r="T3189" s="9">
        <f t="shared" si="248"/>
        <v>41855.416354166664</v>
      </c>
      <c r="U3189">
        <f t="shared" si="249"/>
        <v>2014</v>
      </c>
    </row>
    <row r="3190" spans="1:21"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245"/>
        <v>0.65</v>
      </c>
      <c r="P3190">
        <f t="shared" si="246"/>
        <v>14.444444444444445</v>
      </c>
      <c r="Q3190" t="s">
        <v>8316</v>
      </c>
      <c r="R3190" t="s">
        <v>8358</v>
      </c>
      <c r="S3190" s="9">
        <f t="shared" si="247"/>
        <v>42144.165532407409</v>
      </c>
      <c r="T3190" s="9">
        <f t="shared" si="248"/>
        <v>42165.165532407409</v>
      </c>
      <c r="U3190">
        <f t="shared" si="249"/>
        <v>2015</v>
      </c>
    </row>
    <row r="3191" spans="1:21"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245"/>
        <v>0.12327272727272727</v>
      </c>
      <c r="P3191">
        <f t="shared" si="246"/>
        <v>356.84210526315792</v>
      </c>
      <c r="Q3191" t="s">
        <v>8316</v>
      </c>
      <c r="R3191" t="s">
        <v>8358</v>
      </c>
      <c r="S3191" s="9">
        <f t="shared" si="247"/>
        <v>42118.096435185187</v>
      </c>
      <c r="T3191" s="9">
        <f t="shared" si="248"/>
        <v>42148.096435185187</v>
      </c>
      <c r="U3191">
        <f t="shared" si="249"/>
        <v>2015</v>
      </c>
    </row>
    <row r="3192" spans="1:21"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245"/>
        <v>0</v>
      </c>
      <c r="P3192" t="e">
        <f t="shared" si="246"/>
        <v>#DIV/0!</v>
      </c>
      <c r="Q3192" t="s">
        <v>8316</v>
      </c>
      <c r="R3192" t="s">
        <v>8358</v>
      </c>
      <c r="S3192" s="9">
        <f t="shared" si="247"/>
        <v>42682.901331018518</v>
      </c>
      <c r="T3192" s="9">
        <f t="shared" si="248"/>
        <v>42712.942997685182</v>
      </c>
      <c r="U3192">
        <f t="shared" si="249"/>
        <v>2016</v>
      </c>
    </row>
    <row r="3193" spans="1:21"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245"/>
        <v>4.0266666666666666E-2</v>
      </c>
      <c r="P3193">
        <f t="shared" si="246"/>
        <v>37.75</v>
      </c>
      <c r="Q3193" t="s">
        <v>8316</v>
      </c>
      <c r="R3193" t="s">
        <v>8358</v>
      </c>
      <c r="S3193" s="9">
        <f t="shared" si="247"/>
        <v>42538.505428240736</v>
      </c>
      <c r="T3193" s="9">
        <f t="shared" si="248"/>
        <v>42598.505428240736</v>
      </c>
      <c r="U3193">
        <f t="shared" si="249"/>
        <v>2016</v>
      </c>
    </row>
    <row r="3194" spans="1:21"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245"/>
        <v>1.0200000000000001E-2</v>
      </c>
      <c r="P3194">
        <f t="shared" si="246"/>
        <v>12.75</v>
      </c>
      <c r="Q3194" t="s">
        <v>8316</v>
      </c>
      <c r="R3194" t="s">
        <v>8358</v>
      </c>
      <c r="S3194" s="9">
        <f t="shared" si="247"/>
        <v>42018.69049768518</v>
      </c>
      <c r="T3194" s="9">
        <f t="shared" si="248"/>
        <v>42063.666666666672</v>
      </c>
      <c r="U3194">
        <f t="shared" si="249"/>
        <v>2015</v>
      </c>
    </row>
    <row r="3195" spans="1:21"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245"/>
        <v>0.1174</v>
      </c>
      <c r="P3195">
        <f t="shared" si="246"/>
        <v>24.458333333333332</v>
      </c>
      <c r="Q3195" t="s">
        <v>8316</v>
      </c>
      <c r="R3195" t="s">
        <v>8358</v>
      </c>
      <c r="S3195" s="9">
        <f t="shared" si="247"/>
        <v>42010.718240740738</v>
      </c>
      <c r="T3195" s="9">
        <f t="shared" si="248"/>
        <v>42055.718240740738</v>
      </c>
      <c r="U3195">
        <f t="shared" si="249"/>
        <v>2015</v>
      </c>
    </row>
    <row r="3196" spans="1:21"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245"/>
        <v>0</v>
      </c>
      <c r="P3196" t="e">
        <f t="shared" si="246"/>
        <v>#DIV/0!</v>
      </c>
      <c r="Q3196" t="s">
        <v>8316</v>
      </c>
      <c r="R3196" t="s">
        <v>8358</v>
      </c>
      <c r="S3196" s="9">
        <f t="shared" si="247"/>
        <v>42181.812476851846</v>
      </c>
      <c r="T3196" s="9">
        <f t="shared" si="248"/>
        <v>42211.812476851846</v>
      </c>
      <c r="U3196">
        <f t="shared" si="249"/>
        <v>2015</v>
      </c>
    </row>
    <row r="3197" spans="1:21"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245"/>
        <v>0.59142857142857141</v>
      </c>
      <c r="P3197">
        <f t="shared" si="246"/>
        <v>53.07692307692308</v>
      </c>
      <c r="Q3197" t="s">
        <v>8316</v>
      </c>
      <c r="R3197" t="s">
        <v>8358</v>
      </c>
      <c r="S3197" s="9">
        <f t="shared" si="247"/>
        <v>42017.344236111108</v>
      </c>
      <c r="T3197" s="9">
        <f t="shared" si="248"/>
        <v>42047.344236111108</v>
      </c>
      <c r="U3197">
        <f t="shared" si="249"/>
        <v>2015</v>
      </c>
    </row>
    <row r="3198" spans="1:21"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245"/>
        <v>5.9999999999999995E-4</v>
      </c>
      <c r="P3198">
        <f t="shared" si="246"/>
        <v>300</v>
      </c>
      <c r="Q3198" t="s">
        <v>8316</v>
      </c>
      <c r="R3198" t="s">
        <v>8358</v>
      </c>
      <c r="S3198" s="9">
        <f t="shared" si="247"/>
        <v>42157.348090277781</v>
      </c>
      <c r="T3198" s="9">
        <f t="shared" si="248"/>
        <v>42217.333333333328</v>
      </c>
      <c r="U3198">
        <f t="shared" si="249"/>
        <v>2015</v>
      </c>
    </row>
    <row r="3199" spans="1:21"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245"/>
        <v>0.1145</v>
      </c>
      <c r="P3199">
        <f t="shared" si="246"/>
        <v>286.25</v>
      </c>
      <c r="Q3199" t="s">
        <v>8316</v>
      </c>
      <c r="R3199" t="s">
        <v>8358</v>
      </c>
      <c r="S3199" s="9">
        <f t="shared" si="247"/>
        <v>42009.243263888886</v>
      </c>
      <c r="T3199" s="9">
        <f t="shared" si="248"/>
        <v>42039.243263888886</v>
      </c>
      <c r="U3199">
        <f t="shared" si="249"/>
        <v>2015</v>
      </c>
    </row>
    <row r="3200" spans="1:21"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245"/>
        <v>3.6666666666666666E-3</v>
      </c>
      <c r="P3200">
        <f t="shared" si="246"/>
        <v>36.666666666666664</v>
      </c>
      <c r="Q3200" t="s">
        <v>8316</v>
      </c>
      <c r="R3200" t="s">
        <v>8358</v>
      </c>
      <c r="S3200" s="9">
        <f t="shared" si="247"/>
        <v>42013.174502314811</v>
      </c>
      <c r="T3200" s="9">
        <f t="shared" si="248"/>
        <v>42051.174502314811</v>
      </c>
      <c r="U3200">
        <f t="shared" si="249"/>
        <v>2015</v>
      </c>
    </row>
    <row r="3201" spans="1:21"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245"/>
        <v>0.52159999999999995</v>
      </c>
      <c r="P3201">
        <f t="shared" si="246"/>
        <v>49.20754716981132</v>
      </c>
      <c r="Q3201" t="s">
        <v>8316</v>
      </c>
      <c r="R3201" t="s">
        <v>8358</v>
      </c>
      <c r="S3201" s="9">
        <f t="shared" si="247"/>
        <v>41858.511782407404</v>
      </c>
      <c r="T3201" s="9">
        <f t="shared" si="248"/>
        <v>41888.625</v>
      </c>
      <c r="U3201">
        <f t="shared" si="249"/>
        <v>2014</v>
      </c>
    </row>
    <row r="3202" spans="1:21"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si="245"/>
        <v>2.0000000000000002E-5</v>
      </c>
      <c r="P3202">
        <f t="shared" si="246"/>
        <v>1</v>
      </c>
      <c r="Q3202" t="s">
        <v>8316</v>
      </c>
      <c r="R3202" t="s">
        <v>8358</v>
      </c>
      <c r="S3202" s="9">
        <f t="shared" si="247"/>
        <v>42460.070613425924</v>
      </c>
      <c r="T3202" s="9">
        <f t="shared" si="248"/>
        <v>42489.981944444444</v>
      </c>
      <c r="U3202">
        <f t="shared" si="249"/>
        <v>2016</v>
      </c>
    </row>
    <row r="3203" spans="1:21"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ref="O3203:O3266" si="250">E3203/D3203</f>
        <v>1.2500000000000001E-2</v>
      </c>
      <c r="P3203">
        <f t="shared" ref="P3203:P3266" si="251">E3203/L3203</f>
        <v>12.5</v>
      </c>
      <c r="Q3203" t="s">
        <v>8316</v>
      </c>
      <c r="R3203" t="s">
        <v>8358</v>
      </c>
      <c r="S3203" s="9">
        <f t="shared" ref="S3203:S3266" si="252">((J3203/60)/60)/24+DATE(1970,1,1)+(-6/24)</f>
        <v>41861.517094907409</v>
      </c>
      <c r="T3203" s="9">
        <f t="shared" ref="T3203:T3266" si="253">((I3203/60)/60)/24+DATE(1970,1,1)+(-6/24)</f>
        <v>41882.517094907409</v>
      </c>
      <c r="U3203">
        <f t="shared" ref="U3203:U3266" si="254">YEAR(S3203)</f>
        <v>2014</v>
      </c>
    </row>
    <row r="3204" spans="1:21"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250"/>
        <v>0.54520000000000002</v>
      </c>
      <c r="P3204">
        <f t="shared" si="251"/>
        <v>109.04</v>
      </c>
      <c r="Q3204" t="s">
        <v>8316</v>
      </c>
      <c r="R3204" t="s">
        <v>8358</v>
      </c>
      <c r="S3204" s="9">
        <f t="shared" si="252"/>
        <v>42293.603541666671</v>
      </c>
      <c r="T3204" s="9">
        <f t="shared" si="253"/>
        <v>42351.999305555553</v>
      </c>
      <c r="U3204">
        <f t="shared" si="254"/>
        <v>2015</v>
      </c>
    </row>
    <row r="3205" spans="1:21"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250"/>
        <v>0.25</v>
      </c>
      <c r="P3205">
        <f t="shared" si="251"/>
        <v>41.666666666666664</v>
      </c>
      <c r="Q3205" t="s">
        <v>8316</v>
      </c>
      <c r="R3205" t="s">
        <v>8358</v>
      </c>
      <c r="S3205" s="9">
        <f t="shared" si="252"/>
        <v>42242.738680555558</v>
      </c>
      <c r="T3205" s="9">
        <f t="shared" si="253"/>
        <v>42272.738680555558</v>
      </c>
      <c r="U3205">
        <f t="shared" si="254"/>
        <v>2015</v>
      </c>
    </row>
    <row r="3206" spans="1:21"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250"/>
        <v>0</v>
      </c>
      <c r="P3206" t="e">
        <f t="shared" si="251"/>
        <v>#DIV/0!</v>
      </c>
      <c r="Q3206" t="s">
        <v>8316</v>
      </c>
      <c r="R3206" t="s">
        <v>8358</v>
      </c>
      <c r="S3206" s="9">
        <f t="shared" si="252"/>
        <v>42172.436099537037</v>
      </c>
      <c r="T3206" s="9">
        <f t="shared" si="253"/>
        <v>42202.426388888889</v>
      </c>
      <c r="U3206">
        <f t="shared" si="254"/>
        <v>2015</v>
      </c>
    </row>
    <row r="3207" spans="1:21"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250"/>
        <v>3.4125000000000003E-2</v>
      </c>
      <c r="P3207">
        <f t="shared" si="251"/>
        <v>22.75</v>
      </c>
      <c r="Q3207" t="s">
        <v>8316</v>
      </c>
      <c r="R3207" t="s">
        <v>8358</v>
      </c>
      <c r="S3207" s="9">
        <f t="shared" si="252"/>
        <v>42095.124675925923</v>
      </c>
      <c r="T3207" s="9">
        <f t="shared" si="253"/>
        <v>42125.124675925923</v>
      </c>
      <c r="U3207">
        <f t="shared" si="254"/>
        <v>2015</v>
      </c>
    </row>
    <row r="3208" spans="1:21"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250"/>
        <v>0</v>
      </c>
      <c r="P3208" t="e">
        <f t="shared" si="251"/>
        <v>#DIV/0!</v>
      </c>
      <c r="Q3208" t="s">
        <v>8316</v>
      </c>
      <c r="R3208" t="s">
        <v>8358</v>
      </c>
      <c r="S3208" s="9">
        <f t="shared" si="252"/>
        <v>42236.026053240741</v>
      </c>
      <c r="T3208" s="9">
        <f t="shared" si="253"/>
        <v>42266.026053240741</v>
      </c>
      <c r="U3208">
        <f t="shared" si="254"/>
        <v>2015</v>
      </c>
    </row>
    <row r="3209" spans="1:21"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250"/>
        <v>0.46363636363636362</v>
      </c>
      <c r="P3209">
        <f t="shared" si="251"/>
        <v>70.833333333333329</v>
      </c>
      <c r="Q3209" t="s">
        <v>8316</v>
      </c>
      <c r="R3209" t="s">
        <v>8358</v>
      </c>
      <c r="S3209" s="9">
        <f t="shared" si="252"/>
        <v>42057.027858796297</v>
      </c>
      <c r="T3209" s="9">
        <f t="shared" si="253"/>
        <v>42116.986192129625</v>
      </c>
      <c r="U3209">
        <f t="shared" si="254"/>
        <v>2015</v>
      </c>
    </row>
    <row r="3210" spans="1:21"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250"/>
        <v>1.0349999999999999</v>
      </c>
      <c r="P3210">
        <f t="shared" si="251"/>
        <v>63.109756097560975</v>
      </c>
      <c r="Q3210" t="s">
        <v>8316</v>
      </c>
      <c r="R3210" t="s">
        <v>8317</v>
      </c>
      <c r="S3210" s="9">
        <f t="shared" si="252"/>
        <v>41827.355057870373</v>
      </c>
      <c r="T3210" s="9">
        <f t="shared" si="253"/>
        <v>41848.355057870373</v>
      </c>
      <c r="U3210">
        <f t="shared" si="254"/>
        <v>2014</v>
      </c>
    </row>
    <row r="3211" spans="1:21"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250"/>
        <v>1.1932315789473684</v>
      </c>
      <c r="P3211">
        <f t="shared" si="251"/>
        <v>50.157964601769912</v>
      </c>
      <c r="Q3211" t="s">
        <v>8316</v>
      </c>
      <c r="R3211" t="s">
        <v>8317</v>
      </c>
      <c r="S3211" s="9">
        <f t="shared" si="252"/>
        <v>41778.387245370373</v>
      </c>
      <c r="T3211" s="9">
        <f t="shared" si="253"/>
        <v>41810.708333333336</v>
      </c>
      <c r="U3211">
        <f t="shared" si="254"/>
        <v>2014</v>
      </c>
    </row>
    <row r="3212" spans="1:21"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250"/>
        <v>1.2576666666666667</v>
      </c>
      <c r="P3212">
        <f t="shared" si="251"/>
        <v>62.883333333333333</v>
      </c>
      <c r="Q3212" t="s">
        <v>8316</v>
      </c>
      <c r="R3212" t="s">
        <v>8317</v>
      </c>
      <c r="S3212" s="9">
        <f t="shared" si="252"/>
        <v>41013.686562499999</v>
      </c>
      <c r="T3212" s="9">
        <f t="shared" si="253"/>
        <v>41060.915972222225</v>
      </c>
      <c r="U3212">
        <f t="shared" si="254"/>
        <v>2012</v>
      </c>
    </row>
    <row r="3213" spans="1:21"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250"/>
        <v>1.1974347826086957</v>
      </c>
      <c r="P3213">
        <f t="shared" si="251"/>
        <v>85.531055900621112</v>
      </c>
      <c r="Q3213" t="s">
        <v>8316</v>
      </c>
      <c r="R3213" t="s">
        <v>8317</v>
      </c>
      <c r="S3213" s="9">
        <f t="shared" si="252"/>
        <v>41834.336574074077</v>
      </c>
      <c r="T3213" s="9">
        <f t="shared" si="253"/>
        <v>41865.833333333336</v>
      </c>
      <c r="U3213">
        <f t="shared" si="254"/>
        <v>2014</v>
      </c>
    </row>
    <row r="3214" spans="1:21"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250"/>
        <v>1.2625</v>
      </c>
      <c r="P3214">
        <f t="shared" si="251"/>
        <v>53.723404255319146</v>
      </c>
      <c r="Q3214" t="s">
        <v>8316</v>
      </c>
      <c r="R3214" t="s">
        <v>8317</v>
      </c>
      <c r="S3214" s="9">
        <f t="shared" si="252"/>
        <v>41829.545729166668</v>
      </c>
      <c r="T3214" s="9">
        <f t="shared" si="253"/>
        <v>41859.545729166668</v>
      </c>
      <c r="U3214">
        <f t="shared" si="254"/>
        <v>2014</v>
      </c>
    </row>
    <row r="3215" spans="1:21"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250"/>
        <v>1.0011666666666668</v>
      </c>
      <c r="P3215">
        <f t="shared" si="251"/>
        <v>127.80851063829788</v>
      </c>
      <c r="Q3215" t="s">
        <v>8316</v>
      </c>
      <c r="R3215" t="s">
        <v>8317</v>
      </c>
      <c r="S3215" s="9">
        <f t="shared" si="252"/>
        <v>42171.513414351852</v>
      </c>
      <c r="T3215" s="9">
        <f t="shared" si="253"/>
        <v>42211.513414351852</v>
      </c>
      <c r="U3215">
        <f t="shared" si="254"/>
        <v>2015</v>
      </c>
    </row>
    <row r="3216" spans="1:21"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250"/>
        <v>1.0213333333333334</v>
      </c>
      <c r="P3216">
        <f t="shared" si="251"/>
        <v>106.57391304347826</v>
      </c>
      <c r="Q3216" t="s">
        <v>8316</v>
      </c>
      <c r="R3216" t="s">
        <v>8317</v>
      </c>
      <c r="S3216" s="9">
        <f t="shared" si="252"/>
        <v>42337.542511574073</v>
      </c>
      <c r="T3216" s="9">
        <f t="shared" si="253"/>
        <v>42374.746527777781</v>
      </c>
      <c r="U3216">
        <f t="shared" si="254"/>
        <v>2015</v>
      </c>
    </row>
    <row r="3217" spans="1:21"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250"/>
        <v>1.0035142857142858</v>
      </c>
      <c r="P3217">
        <f t="shared" si="251"/>
        <v>262.11194029850748</v>
      </c>
      <c r="Q3217" t="s">
        <v>8316</v>
      </c>
      <c r="R3217" t="s">
        <v>8317</v>
      </c>
      <c r="S3217" s="9">
        <f t="shared" si="252"/>
        <v>42219.415173611109</v>
      </c>
      <c r="T3217" s="9">
        <f t="shared" si="253"/>
        <v>42256.915972222225</v>
      </c>
      <c r="U3217">
        <f t="shared" si="254"/>
        <v>2015</v>
      </c>
    </row>
    <row r="3218" spans="1:21"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250"/>
        <v>1.0004999999999999</v>
      </c>
      <c r="P3218">
        <f t="shared" si="251"/>
        <v>57.171428571428571</v>
      </c>
      <c r="Q3218" t="s">
        <v>8316</v>
      </c>
      <c r="R3218" t="s">
        <v>8317</v>
      </c>
      <c r="S3218" s="9">
        <f t="shared" si="252"/>
        <v>42165.212627314817</v>
      </c>
      <c r="T3218" s="9">
        <f t="shared" si="253"/>
        <v>42196.354166666672</v>
      </c>
      <c r="U3218">
        <f t="shared" si="254"/>
        <v>2015</v>
      </c>
    </row>
    <row r="3219" spans="1:21"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250"/>
        <v>1.1602222222222223</v>
      </c>
      <c r="P3219">
        <f t="shared" si="251"/>
        <v>50.20192307692308</v>
      </c>
      <c r="Q3219" t="s">
        <v>8316</v>
      </c>
      <c r="R3219" t="s">
        <v>8317</v>
      </c>
      <c r="S3219" s="9">
        <f t="shared" si="252"/>
        <v>42648.296111111107</v>
      </c>
      <c r="T3219" s="9">
        <f t="shared" si="253"/>
        <v>42678.296111111107</v>
      </c>
      <c r="U3219">
        <f t="shared" si="254"/>
        <v>2016</v>
      </c>
    </row>
    <row r="3220" spans="1:21"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250"/>
        <v>1.0209999999999999</v>
      </c>
      <c r="P3220">
        <f t="shared" si="251"/>
        <v>66.586956521739125</v>
      </c>
      <c r="Q3220" t="s">
        <v>8316</v>
      </c>
      <c r="R3220" t="s">
        <v>8317</v>
      </c>
      <c r="S3220" s="9">
        <f t="shared" si="252"/>
        <v>41970.752152777779</v>
      </c>
      <c r="T3220" s="9">
        <f t="shared" si="253"/>
        <v>42003.75</v>
      </c>
      <c r="U3220">
        <f t="shared" si="254"/>
        <v>2014</v>
      </c>
    </row>
    <row r="3221" spans="1:21"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250"/>
        <v>1.0011000000000001</v>
      </c>
      <c r="P3221">
        <f t="shared" si="251"/>
        <v>168.25210084033614</v>
      </c>
      <c r="Q3221" t="s">
        <v>8316</v>
      </c>
      <c r="R3221" t="s">
        <v>8317</v>
      </c>
      <c r="S3221" s="9">
        <f t="shared" si="252"/>
        <v>42050.733182870375</v>
      </c>
      <c r="T3221" s="9">
        <f t="shared" si="253"/>
        <v>42085.691516203704</v>
      </c>
      <c r="U3221">
        <f t="shared" si="254"/>
        <v>2015</v>
      </c>
    </row>
    <row r="3222" spans="1:21"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250"/>
        <v>1.0084</v>
      </c>
      <c r="P3222">
        <f t="shared" si="251"/>
        <v>256.37288135593218</v>
      </c>
      <c r="Q3222" t="s">
        <v>8316</v>
      </c>
      <c r="R3222" t="s">
        <v>8317</v>
      </c>
      <c r="S3222" s="9">
        <f t="shared" si="252"/>
        <v>42772.583379629628</v>
      </c>
      <c r="T3222" s="9">
        <f t="shared" si="253"/>
        <v>42806.625</v>
      </c>
      <c r="U3222">
        <f t="shared" si="254"/>
        <v>2017</v>
      </c>
    </row>
    <row r="3223" spans="1:21"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250"/>
        <v>1.0342499999999999</v>
      </c>
      <c r="P3223">
        <f t="shared" si="251"/>
        <v>36.610619469026545</v>
      </c>
      <c r="Q3223" t="s">
        <v>8316</v>
      </c>
      <c r="R3223" t="s">
        <v>8317</v>
      </c>
      <c r="S3223" s="9">
        <f t="shared" si="252"/>
        <v>42155.446793981479</v>
      </c>
      <c r="T3223" s="9">
        <f t="shared" si="253"/>
        <v>42190.446793981479</v>
      </c>
      <c r="U3223">
        <f t="shared" si="254"/>
        <v>2015</v>
      </c>
    </row>
    <row r="3224" spans="1:21"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250"/>
        <v>1.248</v>
      </c>
      <c r="P3224">
        <f t="shared" si="251"/>
        <v>37.142857142857146</v>
      </c>
      <c r="Q3224" t="s">
        <v>8316</v>
      </c>
      <c r="R3224" t="s">
        <v>8317</v>
      </c>
      <c r="S3224" s="9">
        <f t="shared" si="252"/>
        <v>42270.332141203704</v>
      </c>
      <c r="T3224" s="9">
        <f t="shared" si="253"/>
        <v>42301.645138888889</v>
      </c>
      <c r="U3224">
        <f t="shared" si="254"/>
        <v>2015</v>
      </c>
    </row>
    <row r="3225" spans="1:21"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250"/>
        <v>1.0951612903225807</v>
      </c>
      <c r="P3225">
        <f t="shared" si="251"/>
        <v>45.878378378378379</v>
      </c>
      <c r="Q3225" t="s">
        <v>8316</v>
      </c>
      <c r="R3225" t="s">
        <v>8317</v>
      </c>
      <c r="S3225" s="9">
        <f t="shared" si="252"/>
        <v>42206.585370370376</v>
      </c>
      <c r="T3225" s="9">
        <f t="shared" si="253"/>
        <v>42236.585370370376</v>
      </c>
      <c r="U3225">
        <f t="shared" si="254"/>
        <v>2015</v>
      </c>
    </row>
    <row r="3226" spans="1:21"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250"/>
        <v>1.0203333333333333</v>
      </c>
      <c r="P3226">
        <f t="shared" si="251"/>
        <v>141.71296296296296</v>
      </c>
      <c r="Q3226" t="s">
        <v>8316</v>
      </c>
      <c r="R3226" t="s">
        <v>8317</v>
      </c>
      <c r="S3226" s="9">
        <f t="shared" si="252"/>
        <v>42697.600844907407</v>
      </c>
      <c r="T3226" s="9">
        <f t="shared" si="253"/>
        <v>42744.958333333328</v>
      </c>
      <c r="U3226">
        <f t="shared" si="254"/>
        <v>2016</v>
      </c>
    </row>
    <row r="3227" spans="1:21"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250"/>
        <v>1.0235000000000001</v>
      </c>
      <c r="P3227">
        <f t="shared" si="251"/>
        <v>52.487179487179489</v>
      </c>
      <c r="Q3227" t="s">
        <v>8316</v>
      </c>
      <c r="R3227" t="s">
        <v>8317</v>
      </c>
      <c r="S3227" s="9">
        <f t="shared" si="252"/>
        <v>42503.309467592597</v>
      </c>
      <c r="T3227" s="9">
        <f t="shared" si="253"/>
        <v>42524.625</v>
      </c>
      <c r="U3227">
        <f t="shared" si="254"/>
        <v>2016</v>
      </c>
    </row>
    <row r="3228" spans="1:21"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250"/>
        <v>1.0416666666666667</v>
      </c>
      <c r="P3228">
        <f t="shared" si="251"/>
        <v>59.523809523809526</v>
      </c>
      <c r="Q3228" t="s">
        <v>8316</v>
      </c>
      <c r="R3228" t="s">
        <v>8317</v>
      </c>
      <c r="S3228" s="9">
        <f t="shared" si="252"/>
        <v>42277.333472222221</v>
      </c>
      <c r="T3228" s="9">
        <f t="shared" si="253"/>
        <v>42307.333472222221</v>
      </c>
      <c r="U3228">
        <f t="shared" si="254"/>
        <v>2015</v>
      </c>
    </row>
    <row r="3229" spans="1:21"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250"/>
        <v>1.25</v>
      </c>
      <c r="P3229">
        <f t="shared" si="251"/>
        <v>50</v>
      </c>
      <c r="Q3229" t="s">
        <v>8316</v>
      </c>
      <c r="R3229" t="s">
        <v>8317</v>
      </c>
      <c r="S3229" s="9">
        <f t="shared" si="252"/>
        <v>42722.632361111115</v>
      </c>
      <c r="T3229" s="9">
        <f t="shared" si="253"/>
        <v>42752.632361111115</v>
      </c>
      <c r="U3229">
        <f t="shared" si="254"/>
        <v>2016</v>
      </c>
    </row>
    <row r="3230" spans="1:21"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250"/>
        <v>1.0234285714285714</v>
      </c>
      <c r="P3230">
        <f t="shared" si="251"/>
        <v>193.62162162162161</v>
      </c>
      <c r="Q3230" t="s">
        <v>8316</v>
      </c>
      <c r="R3230" t="s">
        <v>8317</v>
      </c>
      <c r="S3230" s="9">
        <f t="shared" si="252"/>
        <v>42323.45930555556</v>
      </c>
      <c r="T3230" s="9">
        <f t="shared" si="253"/>
        <v>42354.957638888889</v>
      </c>
      <c r="U3230">
        <f t="shared" si="254"/>
        <v>2015</v>
      </c>
    </row>
    <row r="3231" spans="1:21"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250"/>
        <v>1.0786500000000001</v>
      </c>
      <c r="P3231">
        <f t="shared" si="251"/>
        <v>106.79702970297029</v>
      </c>
      <c r="Q3231" t="s">
        <v>8316</v>
      </c>
      <c r="R3231" t="s">
        <v>8317</v>
      </c>
      <c r="S3231" s="9">
        <f t="shared" si="252"/>
        <v>41933.041643518518</v>
      </c>
      <c r="T3231" s="9">
        <f t="shared" si="253"/>
        <v>41963.083310185189</v>
      </c>
      <c r="U3231">
        <f t="shared" si="254"/>
        <v>2014</v>
      </c>
    </row>
    <row r="3232" spans="1:21"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250"/>
        <v>1.0988461538461538</v>
      </c>
      <c r="P3232">
        <f t="shared" si="251"/>
        <v>77.21621621621621</v>
      </c>
      <c r="Q3232" t="s">
        <v>8316</v>
      </c>
      <c r="R3232" t="s">
        <v>8317</v>
      </c>
      <c r="S3232" s="9">
        <f t="shared" si="252"/>
        <v>41897.918125000004</v>
      </c>
      <c r="T3232" s="9">
        <f t="shared" si="253"/>
        <v>41912.915972222225</v>
      </c>
      <c r="U3232">
        <f t="shared" si="254"/>
        <v>2014</v>
      </c>
    </row>
    <row r="3233" spans="1:21"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250"/>
        <v>1.61</v>
      </c>
      <c r="P3233">
        <f t="shared" si="251"/>
        <v>57.5</v>
      </c>
      <c r="Q3233" t="s">
        <v>8316</v>
      </c>
      <c r="R3233" t="s">
        <v>8317</v>
      </c>
      <c r="S3233" s="9">
        <f t="shared" si="252"/>
        <v>42446.693831018521</v>
      </c>
      <c r="T3233" s="9">
        <f t="shared" si="253"/>
        <v>42476.693831018521</v>
      </c>
      <c r="U3233">
        <f t="shared" si="254"/>
        <v>2016</v>
      </c>
    </row>
    <row r="3234" spans="1:21"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250"/>
        <v>1.3120000000000001</v>
      </c>
      <c r="P3234">
        <f t="shared" si="251"/>
        <v>50.46153846153846</v>
      </c>
      <c r="Q3234" t="s">
        <v>8316</v>
      </c>
      <c r="R3234" t="s">
        <v>8317</v>
      </c>
      <c r="S3234" s="9">
        <f t="shared" si="252"/>
        <v>42463.56385416667</v>
      </c>
      <c r="T3234" s="9">
        <f t="shared" si="253"/>
        <v>42493.915972222225</v>
      </c>
      <c r="U3234">
        <f t="shared" si="254"/>
        <v>2016</v>
      </c>
    </row>
    <row r="3235" spans="1:21"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250"/>
        <v>1.1879999999999999</v>
      </c>
      <c r="P3235">
        <f t="shared" si="251"/>
        <v>97.377049180327873</v>
      </c>
      <c r="Q3235" t="s">
        <v>8316</v>
      </c>
      <c r="R3235" t="s">
        <v>8317</v>
      </c>
      <c r="S3235" s="9">
        <f t="shared" si="252"/>
        <v>42766.555034722223</v>
      </c>
      <c r="T3235" s="9">
        <f t="shared" si="253"/>
        <v>42796.555034722223</v>
      </c>
      <c r="U3235">
        <f t="shared" si="254"/>
        <v>2017</v>
      </c>
    </row>
    <row r="3236" spans="1:21"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250"/>
        <v>1.0039275000000001</v>
      </c>
      <c r="P3236">
        <f t="shared" si="251"/>
        <v>34.91921739130435</v>
      </c>
      <c r="Q3236" t="s">
        <v>8316</v>
      </c>
      <c r="R3236" t="s">
        <v>8317</v>
      </c>
      <c r="S3236" s="9">
        <f t="shared" si="252"/>
        <v>42734.539444444439</v>
      </c>
      <c r="T3236" s="9">
        <f t="shared" si="253"/>
        <v>42767.729861111111</v>
      </c>
      <c r="U3236">
        <f t="shared" si="254"/>
        <v>2016</v>
      </c>
    </row>
    <row r="3237" spans="1:21"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250"/>
        <v>1.0320666666666667</v>
      </c>
      <c r="P3237">
        <f t="shared" si="251"/>
        <v>85.530386740331494</v>
      </c>
      <c r="Q3237" t="s">
        <v>8316</v>
      </c>
      <c r="R3237" t="s">
        <v>8317</v>
      </c>
      <c r="S3237" s="9">
        <f t="shared" si="252"/>
        <v>42522.097812499997</v>
      </c>
      <c r="T3237" s="9">
        <f t="shared" si="253"/>
        <v>42552.097812499997</v>
      </c>
      <c r="U3237">
        <f t="shared" si="254"/>
        <v>2016</v>
      </c>
    </row>
    <row r="3238" spans="1:21"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250"/>
        <v>1.006</v>
      </c>
      <c r="P3238">
        <f t="shared" si="251"/>
        <v>182.90909090909091</v>
      </c>
      <c r="Q3238" t="s">
        <v>8316</v>
      </c>
      <c r="R3238" t="s">
        <v>8317</v>
      </c>
      <c r="S3238" s="9">
        <f t="shared" si="252"/>
        <v>42702.667048611111</v>
      </c>
      <c r="T3238" s="9">
        <f t="shared" si="253"/>
        <v>42732.667048611111</v>
      </c>
      <c r="U3238">
        <f t="shared" si="254"/>
        <v>2016</v>
      </c>
    </row>
    <row r="3239" spans="1:21"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250"/>
        <v>1.0078754285714286</v>
      </c>
      <c r="P3239">
        <f t="shared" si="251"/>
        <v>131.13620817843866</v>
      </c>
      <c r="Q3239" t="s">
        <v>8316</v>
      </c>
      <c r="R3239" t="s">
        <v>8317</v>
      </c>
      <c r="S3239" s="9">
        <f t="shared" si="252"/>
        <v>42252.224351851852</v>
      </c>
      <c r="T3239" s="9">
        <f t="shared" si="253"/>
        <v>42275.915972222225</v>
      </c>
      <c r="U3239">
        <f t="shared" si="254"/>
        <v>2015</v>
      </c>
    </row>
    <row r="3240" spans="1:21"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250"/>
        <v>1.1232142857142857</v>
      </c>
      <c r="P3240">
        <f t="shared" si="251"/>
        <v>39.810126582278478</v>
      </c>
      <c r="Q3240" t="s">
        <v>8316</v>
      </c>
      <c r="R3240" t="s">
        <v>8317</v>
      </c>
      <c r="S3240" s="9">
        <f t="shared" si="252"/>
        <v>42156.260393518518</v>
      </c>
      <c r="T3240" s="9">
        <f t="shared" si="253"/>
        <v>42186.260393518518</v>
      </c>
      <c r="U3240">
        <f t="shared" si="254"/>
        <v>2015</v>
      </c>
    </row>
    <row r="3241" spans="1:21"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250"/>
        <v>1.0591914022517912</v>
      </c>
      <c r="P3241">
        <f t="shared" si="251"/>
        <v>59.701730769230764</v>
      </c>
      <c r="Q3241" t="s">
        <v>8316</v>
      </c>
      <c r="R3241" t="s">
        <v>8317</v>
      </c>
      <c r="S3241" s="9">
        <f t="shared" si="252"/>
        <v>42277.839039351849</v>
      </c>
      <c r="T3241" s="9">
        <f t="shared" si="253"/>
        <v>42302.749305555553</v>
      </c>
      <c r="U3241">
        <f t="shared" si="254"/>
        <v>2015</v>
      </c>
    </row>
    <row r="3242" spans="1:21"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250"/>
        <v>1.0056666666666667</v>
      </c>
      <c r="P3242">
        <f t="shared" si="251"/>
        <v>88.735294117647058</v>
      </c>
      <c r="Q3242" t="s">
        <v>8316</v>
      </c>
      <c r="R3242" t="s">
        <v>8317</v>
      </c>
      <c r="S3242" s="9">
        <f t="shared" si="252"/>
        <v>42754.443842592591</v>
      </c>
      <c r="T3242" s="9">
        <f t="shared" si="253"/>
        <v>42782.708333333328</v>
      </c>
      <c r="U3242">
        <f t="shared" si="254"/>
        <v>2017</v>
      </c>
    </row>
    <row r="3243" spans="1:21"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250"/>
        <v>1.1530588235294117</v>
      </c>
      <c r="P3243">
        <f t="shared" si="251"/>
        <v>58.688622754491021</v>
      </c>
      <c r="Q3243" t="s">
        <v>8316</v>
      </c>
      <c r="R3243" t="s">
        <v>8317</v>
      </c>
      <c r="S3243" s="9">
        <f t="shared" si="252"/>
        <v>41893.074884259258</v>
      </c>
      <c r="T3243" s="9">
        <f t="shared" si="253"/>
        <v>41926.040972222225</v>
      </c>
      <c r="U3243">
        <f t="shared" si="254"/>
        <v>2014</v>
      </c>
    </row>
    <row r="3244" spans="1:21"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250"/>
        <v>1.273042</v>
      </c>
      <c r="P3244">
        <f t="shared" si="251"/>
        <v>69.56513661202186</v>
      </c>
      <c r="Q3244" t="s">
        <v>8316</v>
      </c>
      <c r="R3244" t="s">
        <v>8317</v>
      </c>
      <c r="S3244" s="9">
        <f t="shared" si="252"/>
        <v>41871.505694444444</v>
      </c>
      <c r="T3244" s="9">
        <f t="shared" si="253"/>
        <v>41901.505694444444</v>
      </c>
      <c r="U3244">
        <f t="shared" si="254"/>
        <v>2014</v>
      </c>
    </row>
    <row r="3245" spans="1:21"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250"/>
        <v>1.028375</v>
      </c>
      <c r="P3245">
        <f t="shared" si="251"/>
        <v>115.87323943661971</v>
      </c>
      <c r="Q3245" t="s">
        <v>8316</v>
      </c>
      <c r="R3245" t="s">
        <v>8317</v>
      </c>
      <c r="S3245" s="9">
        <f t="shared" si="252"/>
        <v>42261.846782407403</v>
      </c>
      <c r="T3245" s="9">
        <f t="shared" si="253"/>
        <v>42285.75</v>
      </c>
      <c r="U3245">
        <f t="shared" si="254"/>
        <v>2015</v>
      </c>
    </row>
    <row r="3246" spans="1:21"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250"/>
        <v>1.0293749999999999</v>
      </c>
      <c r="P3246">
        <f t="shared" si="251"/>
        <v>23.869565217391305</v>
      </c>
      <c r="Q3246" t="s">
        <v>8316</v>
      </c>
      <c r="R3246" t="s">
        <v>8317</v>
      </c>
      <c r="S3246" s="9">
        <f t="shared" si="252"/>
        <v>42675.444236111114</v>
      </c>
      <c r="T3246" s="9">
        <f t="shared" si="253"/>
        <v>42705.485902777778</v>
      </c>
      <c r="U3246">
        <f t="shared" si="254"/>
        <v>2016</v>
      </c>
    </row>
    <row r="3247" spans="1:21"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250"/>
        <v>1.043047619047619</v>
      </c>
      <c r="P3247">
        <f t="shared" si="251"/>
        <v>81.125925925925927</v>
      </c>
      <c r="Q3247" t="s">
        <v>8316</v>
      </c>
      <c r="R3247" t="s">
        <v>8317</v>
      </c>
      <c r="S3247" s="9">
        <f t="shared" si="252"/>
        <v>42135.35020833333</v>
      </c>
      <c r="T3247" s="9">
        <f t="shared" si="253"/>
        <v>42166.833333333328</v>
      </c>
      <c r="U3247">
        <f t="shared" si="254"/>
        <v>2015</v>
      </c>
    </row>
    <row r="3248" spans="1:21"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250"/>
        <v>1.1122000000000001</v>
      </c>
      <c r="P3248">
        <f t="shared" si="251"/>
        <v>57.626943005181346</v>
      </c>
      <c r="Q3248" t="s">
        <v>8316</v>
      </c>
      <c r="R3248" t="s">
        <v>8317</v>
      </c>
      <c r="S3248" s="9">
        <f t="shared" si="252"/>
        <v>42230.222222222219</v>
      </c>
      <c r="T3248" s="9">
        <f t="shared" si="253"/>
        <v>42258.915972222225</v>
      </c>
      <c r="U3248">
        <f t="shared" si="254"/>
        <v>2015</v>
      </c>
    </row>
    <row r="3249" spans="1:21"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250"/>
        <v>1.0586</v>
      </c>
      <c r="P3249">
        <f t="shared" si="251"/>
        <v>46.429824561403507</v>
      </c>
      <c r="Q3249" t="s">
        <v>8316</v>
      </c>
      <c r="R3249" t="s">
        <v>8317</v>
      </c>
      <c r="S3249" s="9">
        <f t="shared" si="252"/>
        <v>42167.184166666666</v>
      </c>
      <c r="T3249" s="9">
        <f t="shared" si="253"/>
        <v>42197.184166666666</v>
      </c>
      <c r="U3249">
        <f t="shared" si="254"/>
        <v>2015</v>
      </c>
    </row>
    <row r="3250" spans="1:21"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250"/>
        <v>1.0079166666666666</v>
      </c>
      <c r="P3250">
        <f t="shared" si="251"/>
        <v>60.475000000000001</v>
      </c>
      <c r="Q3250" t="s">
        <v>8316</v>
      </c>
      <c r="R3250" t="s">
        <v>8317</v>
      </c>
      <c r="S3250" s="9">
        <f t="shared" si="252"/>
        <v>42068.638391203705</v>
      </c>
      <c r="T3250" s="9">
        <f t="shared" si="253"/>
        <v>42098.596724537041</v>
      </c>
      <c r="U3250">
        <f t="shared" si="254"/>
        <v>2015</v>
      </c>
    </row>
    <row r="3251" spans="1:21"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250"/>
        <v>1.0492727272727274</v>
      </c>
      <c r="P3251">
        <f t="shared" si="251"/>
        <v>65.579545454545453</v>
      </c>
      <c r="Q3251" t="s">
        <v>8316</v>
      </c>
      <c r="R3251" t="s">
        <v>8317</v>
      </c>
      <c r="S3251" s="9">
        <f t="shared" si="252"/>
        <v>42145.496689814812</v>
      </c>
      <c r="T3251" s="9">
        <f t="shared" si="253"/>
        <v>42175.496689814812</v>
      </c>
      <c r="U3251">
        <f t="shared" si="254"/>
        <v>2015</v>
      </c>
    </row>
    <row r="3252" spans="1:21"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250"/>
        <v>1.01552</v>
      </c>
      <c r="P3252">
        <f t="shared" si="251"/>
        <v>119.1924882629108</v>
      </c>
      <c r="Q3252" t="s">
        <v>8316</v>
      </c>
      <c r="R3252" t="s">
        <v>8317</v>
      </c>
      <c r="S3252" s="9">
        <f t="shared" si="252"/>
        <v>41918.492175925923</v>
      </c>
      <c r="T3252" s="9">
        <f t="shared" si="253"/>
        <v>41948.533842592595</v>
      </c>
      <c r="U3252">
        <f t="shared" si="254"/>
        <v>2014</v>
      </c>
    </row>
    <row r="3253" spans="1:21"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250"/>
        <v>1.1073333333333333</v>
      </c>
      <c r="P3253">
        <f t="shared" si="251"/>
        <v>83.05</v>
      </c>
      <c r="Q3253" t="s">
        <v>8316</v>
      </c>
      <c r="R3253" t="s">
        <v>8317</v>
      </c>
      <c r="S3253" s="9">
        <f t="shared" si="252"/>
        <v>42146.481087962966</v>
      </c>
      <c r="T3253" s="9">
        <f t="shared" si="253"/>
        <v>42176.481087962966</v>
      </c>
      <c r="U3253">
        <f t="shared" si="254"/>
        <v>2015</v>
      </c>
    </row>
    <row r="3254" spans="1:21"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250"/>
        <v>1.2782222222222221</v>
      </c>
      <c r="P3254">
        <f t="shared" si="251"/>
        <v>57.52</v>
      </c>
      <c r="Q3254" t="s">
        <v>8316</v>
      </c>
      <c r="R3254" t="s">
        <v>8317</v>
      </c>
      <c r="S3254" s="9">
        <f t="shared" si="252"/>
        <v>42590.222685185188</v>
      </c>
      <c r="T3254" s="9">
        <f t="shared" si="253"/>
        <v>42620.222685185188</v>
      </c>
      <c r="U3254">
        <f t="shared" si="254"/>
        <v>2016</v>
      </c>
    </row>
    <row r="3255" spans="1:21"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250"/>
        <v>1.0182500000000001</v>
      </c>
      <c r="P3255">
        <f t="shared" si="251"/>
        <v>177.08695652173913</v>
      </c>
      <c r="Q3255" t="s">
        <v>8316</v>
      </c>
      <c r="R3255" t="s">
        <v>8317</v>
      </c>
      <c r="S3255" s="9">
        <f t="shared" si="252"/>
        <v>42602.326712962968</v>
      </c>
      <c r="T3255" s="9">
        <f t="shared" si="253"/>
        <v>42620.90625</v>
      </c>
      <c r="U3255">
        <f t="shared" si="254"/>
        <v>2016</v>
      </c>
    </row>
    <row r="3256" spans="1:21"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250"/>
        <v>1.012576923076923</v>
      </c>
      <c r="P3256">
        <f t="shared" si="251"/>
        <v>70.771505376344081</v>
      </c>
      <c r="Q3256" t="s">
        <v>8316</v>
      </c>
      <c r="R3256" t="s">
        <v>8317</v>
      </c>
      <c r="S3256" s="9">
        <f t="shared" si="252"/>
        <v>42058.835752314815</v>
      </c>
      <c r="T3256" s="9">
        <f t="shared" si="253"/>
        <v>42088.794085648144</v>
      </c>
      <c r="U3256">
        <f t="shared" si="254"/>
        <v>2015</v>
      </c>
    </row>
    <row r="3257" spans="1:21"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250"/>
        <v>1.75</v>
      </c>
      <c r="P3257">
        <f t="shared" si="251"/>
        <v>29.166666666666668</v>
      </c>
      <c r="Q3257" t="s">
        <v>8316</v>
      </c>
      <c r="R3257" t="s">
        <v>8317</v>
      </c>
      <c r="S3257" s="9">
        <f t="shared" si="252"/>
        <v>41889.518229166664</v>
      </c>
      <c r="T3257" s="9">
        <f t="shared" si="253"/>
        <v>41919.518229166664</v>
      </c>
      <c r="U3257">
        <f t="shared" si="254"/>
        <v>2014</v>
      </c>
    </row>
    <row r="3258" spans="1:21"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250"/>
        <v>1.2806</v>
      </c>
      <c r="P3258">
        <f t="shared" si="251"/>
        <v>72.76136363636364</v>
      </c>
      <c r="Q3258" t="s">
        <v>8316</v>
      </c>
      <c r="R3258" t="s">
        <v>8317</v>
      </c>
      <c r="S3258" s="9">
        <f t="shared" si="252"/>
        <v>42144.323807870373</v>
      </c>
      <c r="T3258" s="9">
        <f t="shared" si="253"/>
        <v>42165.915972222225</v>
      </c>
      <c r="U3258">
        <f t="shared" si="254"/>
        <v>2015</v>
      </c>
    </row>
    <row r="3259" spans="1:21"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250"/>
        <v>1.0629949999999999</v>
      </c>
      <c r="P3259">
        <f t="shared" si="251"/>
        <v>51.853414634146333</v>
      </c>
      <c r="Q3259" t="s">
        <v>8316</v>
      </c>
      <c r="R3259" t="s">
        <v>8317</v>
      </c>
      <c r="S3259" s="9">
        <f t="shared" si="252"/>
        <v>42758.309629629628</v>
      </c>
      <c r="T3259" s="9">
        <f t="shared" si="253"/>
        <v>42788.309629629628</v>
      </c>
      <c r="U3259">
        <f t="shared" si="254"/>
        <v>2017</v>
      </c>
    </row>
    <row r="3260" spans="1:21"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250"/>
        <v>1.052142857142857</v>
      </c>
      <c r="P3260">
        <f t="shared" si="251"/>
        <v>98.2</v>
      </c>
      <c r="Q3260" t="s">
        <v>8316</v>
      </c>
      <c r="R3260" t="s">
        <v>8317</v>
      </c>
      <c r="S3260" s="9">
        <f t="shared" si="252"/>
        <v>41982.637280092589</v>
      </c>
      <c r="T3260" s="9">
        <f t="shared" si="253"/>
        <v>42012.637280092589</v>
      </c>
      <c r="U3260">
        <f t="shared" si="254"/>
        <v>2014</v>
      </c>
    </row>
    <row r="3261" spans="1:21"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250"/>
        <v>1.0616782608695652</v>
      </c>
      <c r="P3261">
        <f t="shared" si="251"/>
        <v>251.7381443298969</v>
      </c>
      <c r="Q3261" t="s">
        <v>8316</v>
      </c>
      <c r="R3261" t="s">
        <v>8317</v>
      </c>
      <c r="S3261" s="9">
        <f t="shared" si="252"/>
        <v>42614.510937500003</v>
      </c>
      <c r="T3261" s="9">
        <f t="shared" si="253"/>
        <v>42643.915972222225</v>
      </c>
      <c r="U3261">
        <f t="shared" si="254"/>
        <v>2016</v>
      </c>
    </row>
    <row r="3262" spans="1:21"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250"/>
        <v>1.0924</v>
      </c>
      <c r="P3262">
        <f t="shared" si="251"/>
        <v>74.821917808219183</v>
      </c>
      <c r="Q3262" t="s">
        <v>8316</v>
      </c>
      <c r="R3262" t="s">
        <v>8317</v>
      </c>
      <c r="S3262" s="9">
        <f t="shared" si="252"/>
        <v>42303.422662037032</v>
      </c>
      <c r="T3262" s="9">
        <f t="shared" si="253"/>
        <v>42338.464328703703</v>
      </c>
      <c r="U3262">
        <f t="shared" si="254"/>
        <v>2015</v>
      </c>
    </row>
    <row r="3263" spans="1:21"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250"/>
        <v>1.0045454545454546</v>
      </c>
      <c r="P3263">
        <f t="shared" si="251"/>
        <v>67.65306122448979</v>
      </c>
      <c r="Q3263" t="s">
        <v>8316</v>
      </c>
      <c r="R3263" t="s">
        <v>8317</v>
      </c>
      <c r="S3263" s="9">
        <f t="shared" si="252"/>
        <v>42171.475416666668</v>
      </c>
      <c r="T3263" s="9">
        <f t="shared" si="253"/>
        <v>42201.475416666668</v>
      </c>
      <c r="U3263">
        <f t="shared" si="254"/>
        <v>2015</v>
      </c>
    </row>
    <row r="3264" spans="1:21"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250"/>
        <v>1.0304098360655738</v>
      </c>
      <c r="P3264">
        <f t="shared" si="251"/>
        <v>93.81343283582089</v>
      </c>
      <c r="Q3264" t="s">
        <v>8316</v>
      </c>
      <c r="R3264" t="s">
        <v>8317</v>
      </c>
      <c r="S3264" s="9">
        <f t="shared" si="252"/>
        <v>41964.065532407403</v>
      </c>
      <c r="T3264" s="9">
        <f t="shared" si="253"/>
        <v>41994.916666666672</v>
      </c>
      <c r="U3264">
        <f t="shared" si="254"/>
        <v>2014</v>
      </c>
    </row>
    <row r="3265" spans="1:21"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250"/>
        <v>1.121664</v>
      </c>
      <c r="P3265">
        <f t="shared" si="251"/>
        <v>41.237647058823526</v>
      </c>
      <c r="Q3265" t="s">
        <v>8316</v>
      </c>
      <c r="R3265" t="s">
        <v>8317</v>
      </c>
      <c r="S3265" s="9">
        <f t="shared" si="252"/>
        <v>42284.266064814816</v>
      </c>
      <c r="T3265" s="9">
        <f t="shared" si="253"/>
        <v>42307.625</v>
      </c>
      <c r="U3265">
        <f t="shared" si="254"/>
        <v>2015</v>
      </c>
    </row>
    <row r="3266" spans="1:21"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si="250"/>
        <v>1.03</v>
      </c>
      <c r="P3266">
        <f t="shared" si="251"/>
        <v>52.551020408163268</v>
      </c>
      <c r="Q3266" t="s">
        <v>8316</v>
      </c>
      <c r="R3266" t="s">
        <v>8317</v>
      </c>
      <c r="S3266" s="9">
        <f t="shared" si="252"/>
        <v>42016.550208333334</v>
      </c>
      <c r="T3266" s="9">
        <f t="shared" si="253"/>
        <v>42032.666666666672</v>
      </c>
      <c r="U3266">
        <f t="shared" si="254"/>
        <v>2015</v>
      </c>
    </row>
    <row r="3267" spans="1:21"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ref="O3267:O3330" si="255">E3267/D3267</f>
        <v>1.64</v>
      </c>
      <c r="P3267">
        <f t="shared" ref="P3267:P3330" si="256">E3267/L3267</f>
        <v>70.285714285714292</v>
      </c>
      <c r="Q3267" t="s">
        <v>8316</v>
      </c>
      <c r="R3267" t="s">
        <v>8317</v>
      </c>
      <c r="S3267" s="9">
        <f t="shared" ref="S3267:S3330" si="257">((J3267/60)/60)/24+DATE(1970,1,1)+(-6/24)</f>
        <v>42311.461979166663</v>
      </c>
      <c r="T3267" s="9">
        <f t="shared" ref="T3267:T3330" si="258">((I3267/60)/60)/24+DATE(1970,1,1)+(-6/24)</f>
        <v>42341.458333333328</v>
      </c>
      <c r="U3267">
        <f t="shared" ref="U3267:U3330" si="259">YEAR(S3267)</f>
        <v>2015</v>
      </c>
    </row>
    <row r="3268" spans="1:21"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255"/>
        <v>1.3128333333333333</v>
      </c>
      <c r="P3268">
        <f t="shared" si="256"/>
        <v>48.325153374233132</v>
      </c>
      <c r="Q3268" t="s">
        <v>8316</v>
      </c>
      <c r="R3268" t="s">
        <v>8317</v>
      </c>
      <c r="S3268" s="9">
        <f t="shared" si="257"/>
        <v>42136.286134259266</v>
      </c>
      <c r="T3268" s="9">
        <f t="shared" si="258"/>
        <v>42167.625</v>
      </c>
      <c r="U3268">
        <f t="shared" si="259"/>
        <v>2015</v>
      </c>
    </row>
    <row r="3269" spans="1:21"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255"/>
        <v>1.0209999999999999</v>
      </c>
      <c r="P3269">
        <f t="shared" si="256"/>
        <v>53.177083333333336</v>
      </c>
      <c r="Q3269" t="s">
        <v>8316</v>
      </c>
      <c r="R3269" t="s">
        <v>8317</v>
      </c>
      <c r="S3269" s="9">
        <f t="shared" si="257"/>
        <v>42172.507638888885</v>
      </c>
      <c r="T3269" s="9">
        <f t="shared" si="258"/>
        <v>42202.507638888885</v>
      </c>
      <c r="U3269">
        <f t="shared" si="259"/>
        <v>2015</v>
      </c>
    </row>
    <row r="3270" spans="1:21"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255"/>
        <v>1.28</v>
      </c>
      <c r="P3270">
        <f t="shared" si="256"/>
        <v>60.952380952380949</v>
      </c>
      <c r="Q3270" t="s">
        <v>8316</v>
      </c>
      <c r="R3270" t="s">
        <v>8317</v>
      </c>
      <c r="S3270" s="9">
        <f t="shared" si="257"/>
        <v>42590.65425925926</v>
      </c>
      <c r="T3270" s="9">
        <f t="shared" si="258"/>
        <v>42606.65425925926</v>
      </c>
      <c r="U3270">
        <f t="shared" si="259"/>
        <v>2016</v>
      </c>
    </row>
    <row r="3271" spans="1:21"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255"/>
        <v>1.0149999999999999</v>
      </c>
      <c r="P3271">
        <f t="shared" si="256"/>
        <v>116</v>
      </c>
      <c r="Q3271" t="s">
        <v>8316</v>
      </c>
      <c r="R3271" t="s">
        <v>8317</v>
      </c>
      <c r="S3271" s="9">
        <f t="shared" si="257"/>
        <v>42137.145798611105</v>
      </c>
      <c r="T3271" s="9">
        <f t="shared" si="258"/>
        <v>42171.208333333328</v>
      </c>
      <c r="U3271">
        <f t="shared" si="259"/>
        <v>2015</v>
      </c>
    </row>
    <row r="3272" spans="1:21"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255"/>
        <v>1.0166666666666666</v>
      </c>
      <c r="P3272">
        <f t="shared" si="256"/>
        <v>61</v>
      </c>
      <c r="Q3272" t="s">
        <v>8316</v>
      </c>
      <c r="R3272" t="s">
        <v>8317</v>
      </c>
      <c r="S3272" s="9">
        <f t="shared" si="257"/>
        <v>42167.283159722225</v>
      </c>
      <c r="T3272" s="9">
        <f t="shared" si="258"/>
        <v>42197.283159722225</v>
      </c>
      <c r="U3272">
        <f t="shared" si="259"/>
        <v>2015</v>
      </c>
    </row>
    <row r="3273" spans="1:21"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255"/>
        <v>1.3</v>
      </c>
      <c r="P3273">
        <f t="shared" si="256"/>
        <v>38.235294117647058</v>
      </c>
      <c r="Q3273" t="s">
        <v>8316</v>
      </c>
      <c r="R3273" t="s">
        <v>8317</v>
      </c>
      <c r="S3273" s="9">
        <f t="shared" si="257"/>
        <v>41915.187210648146</v>
      </c>
      <c r="T3273" s="9">
        <f t="shared" si="258"/>
        <v>41945.228877314818</v>
      </c>
      <c r="U3273">
        <f t="shared" si="259"/>
        <v>2014</v>
      </c>
    </row>
    <row r="3274" spans="1:21"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255"/>
        <v>1.5443</v>
      </c>
      <c r="P3274">
        <f t="shared" si="256"/>
        <v>106.50344827586207</v>
      </c>
      <c r="Q3274" t="s">
        <v>8316</v>
      </c>
      <c r="R3274" t="s">
        <v>8317</v>
      </c>
      <c r="S3274" s="9">
        <f t="shared" si="257"/>
        <v>42284.250104166669</v>
      </c>
      <c r="T3274" s="9">
        <f t="shared" si="258"/>
        <v>42314.291770833333</v>
      </c>
      <c r="U3274">
        <f t="shared" si="259"/>
        <v>2015</v>
      </c>
    </row>
    <row r="3275" spans="1:21"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255"/>
        <v>1.0740000000000001</v>
      </c>
      <c r="P3275">
        <f t="shared" si="256"/>
        <v>204.57142857142858</v>
      </c>
      <c r="Q3275" t="s">
        <v>8316</v>
      </c>
      <c r="R3275" t="s">
        <v>8317</v>
      </c>
      <c r="S3275" s="9">
        <f t="shared" si="257"/>
        <v>42611.551412037035</v>
      </c>
      <c r="T3275" s="9">
        <f t="shared" si="258"/>
        <v>42627.541666666672</v>
      </c>
      <c r="U3275">
        <f t="shared" si="259"/>
        <v>2016</v>
      </c>
    </row>
    <row r="3276" spans="1:21"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255"/>
        <v>1.0132258064516129</v>
      </c>
      <c r="P3276">
        <f t="shared" si="256"/>
        <v>54.912587412587413</v>
      </c>
      <c r="Q3276" t="s">
        <v>8316</v>
      </c>
      <c r="R3276" t="s">
        <v>8317</v>
      </c>
      <c r="S3276" s="9">
        <f t="shared" si="257"/>
        <v>42400.454537037032</v>
      </c>
      <c r="T3276" s="9">
        <f t="shared" si="258"/>
        <v>42444.625</v>
      </c>
      <c r="U3276">
        <f t="shared" si="259"/>
        <v>2016</v>
      </c>
    </row>
    <row r="3277" spans="1:21"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255"/>
        <v>1.0027777777777778</v>
      </c>
      <c r="P3277">
        <f t="shared" si="256"/>
        <v>150.41666666666666</v>
      </c>
      <c r="Q3277" t="s">
        <v>8316</v>
      </c>
      <c r="R3277" t="s">
        <v>8317</v>
      </c>
      <c r="S3277" s="9">
        <f t="shared" si="257"/>
        <v>42017.63045138889</v>
      </c>
      <c r="T3277" s="9">
        <f t="shared" si="258"/>
        <v>42043.9375</v>
      </c>
      <c r="U3277">
        <f t="shared" si="259"/>
        <v>2015</v>
      </c>
    </row>
    <row r="3278" spans="1:21"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255"/>
        <v>1.1684444444444444</v>
      </c>
      <c r="P3278">
        <f t="shared" si="256"/>
        <v>52.58</v>
      </c>
      <c r="Q3278" t="s">
        <v>8316</v>
      </c>
      <c r="R3278" t="s">
        <v>8317</v>
      </c>
      <c r="S3278" s="9">
        <f t="shared" si="257"/>
        <v>42426.699988425928</v>
      </c>
      <c r="T3278" s="9">
        <f t="shared" si="258"/>
        <v>42460.915972222225</v>
      </c>
      <c r="U3278">
        <f t="shared" si="259"/>
        <v>2016</v>
      </c>
    </row>
    <row r="3279" spans="1:21"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255"/>
        <v>1.0860000000000001</v>
      </c>
      <c r="P3279">
        <f t="shared" si="256"/>
        <v>54.3</v>
      </c>
      <c r="Q3279" t="s">
        <v>8316</v>
      </c>
      <c r="R3279" t="s">
        <v>8317</v>
      </c>
      <c r="S3279" s="9">
        <f t="shared" si="257"/>
        <v>41931.432939814818</v>
      </c>
      <c r="T3279" s="9">
        <f t="shared" si="258"/>
        <v>41961.474606481483</v>
      </c>
      <c r="U3279">
        <f t="shared" si="259"/>
        <v>2014</v>
      </c>
    </row>
    <row r="3280" spans="1:21"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255"/>
        <v>1.034</v>
      </c>
      <c r="P3280">
        <f t="shared" si="256"/>
        <v>76.029411764705884</v>
      </c>
      <c r="Q3280" t="s">
        <v>8316</v>
      </c>
      <c r="R3280" t="s">
        <v>8317</v>
      </c>
      <c r="S3280" s="9">
        <f t="shared" si="257"/>
        <v>42124.598414351851</v>
      </c>
      <c r="T3280" s="9">
        <f t="shared" si="258"/>
        <v>42154.598414351851</v>
      </c>
      <c r="U3280">
        <f t="shared" si="259"/>
        <v>2015</v>
      </c>
    </row>
    <row r="3281" spans="1:21"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255"/>
        <v>1.1427586206896552</v>
      </c>
      <c r="P3281">
        <f t="shared" si="256"/>
        <v>105.2063492063492</v>
      </c>
      <c r="Q3281" t="s">
        <v>8316</v>
      </c>
      <c r="R3281" t="s">
        <v>8317</v>
      </c>
      <c r="S3281" s="9">
        <f t="shared" si="257"/>
        <v>42430.852534722217</v>
      </c>
      <c r="T3281" s="9">
        <f t="shared" si="258"/>
        <v>42460.81086805556</v>
      </c>
      <c r="U3281">
        <f t="shared" si="259"/>
        <v>2016</v>
      </c>
    </row>
    <row r="3282" spans="1:21"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255"/>
        <v>1.03</v>
      </c>
      <c r="P3282">
        <f t="shared" si="256"/>
        <v>68.666666666666671</v>
      </c>
      <c r="Q3282" t="s">
        <v>8316</v>
      </c>
      <c r="R3282" t="s">
        <v>8317</v>
      </c>
      <c r="S3282" s="9">
        <f t="shared" si="257"/>
        <v>42121.506921296299</v>
      </c>
      <c r="T3282" s="9">
        <f t="shared" si="258"/>
        <v>42155.958333333328</v>
      </c>
      <c r="U3282">
        <f t="shared" si="259"/>
        <v>2015</v>
      </c>
    </row>
    <row r="3283" spans="1:21"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255"/>
        <v>1.216</v>
      </c>
      <c r="P3283">
        <f t="shared" si="256"/>
        <v>129.36170212765958</v>
      </c>
      <c r="Q3283" t="s">
        <v>8316</v>
      </c>
      <c r="R3283" t="s">
        <v>8317</v>
      </c>
      <c r="S3283" s="9">
        <f t="shared" si="257"/>
        <v>42218.769733796296</v>
      </c>
      <c r="T3283" s="9">
        <f t="shared" si="258"/>
        <v>42248.769733796296</v>
      </c>
      <c r="U3283">
        <f t="shared" si="259"/>
        <v>2015</v>
      </c>
    </row>
    <row r="3284" spans="1:21"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255"/>
        <v>1.026467741935484</v>
      </c>
      <c r="P3284">
        <f t="shared" si="256"/>
        <v>134.26371308016877</v>
      </c>
      <c r="Q3284" t="s">
        <v>8316</v>
      </c>
      <c r="R3284" t="s">
        <v>8317</v>
      </c>
      <c r="S3284" s="9">
        <f t="shared" si="257"/>
        <v>42444.94430555556</v>
      </c>
      <c r="T3284" s="9">
        <f t="shared" si="258"/>
        <v>42488.94430555556</v>
      </c>
      <c r="U3284">
        <f t="shared" si="259"/>
        <v>2016</v>
      </c>
    </row>
    <row r="3285" spans="1:21"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255"/>
        <v>1.0475000000000001</v>
      </c>
      <c r="P3285">
        <f t="shared" si="256"/>
        <v>17.829787234042552</v>
      </c>
      <c r="Q3285" t="s">
        <v>8316</v>
      </c>
      <c r="R3285" t="s">
        <v>8317</v>
      </c>
      <c r="S3285" s="9">
        <f t="shared" si="257"/>
        <v>42379.49418981481</v>
      </c>
      <c r="T3285" s="9">
        <f t="shared" si="258"/>
        <v>42410.625</v>
      </c>
      <c r="U3285">
        <f t="shared" si="259"/>
        <v>2016</v>
      </c>
    </row>
    <row r="3286" spans="1:21"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255"/>
        <v>1.016</v>
      </c>
      <c r="P3286">
        <f t="shared" si="256"/>
        <v>203.2</v>
      </c>
      <c r="Q3286" t="s">
        <v>8316</v>
      </c>
      <c r="R3286" t="s">
        <v>8317</v>
      </c>
      <c r="S3286" s="9">
        <f t="shared" si="257"/>
        <v>42380.634872685187</v>
      </c>
      <c r="T3286" s="9">
        <f t="shared" si="258"/>
        <v>42397.999305555553</v>
      </c>
      <c r="U3286">
        <f t="shared" si="259"/>
        <v>2016</v>
      </c>
    </row>
    <row r="3287" spans="1:2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255"/>
        <v>1.1210242048409682</v>
      </c>
      <c r="P3287">
        <f t="shared" si="256"/>
        <v>69.18518518518519</v>
      </c>
      <c r="Q3287" t="s">
        <v>8316</v>
      </c>
      <c r="R3287" t="s">
        <v>8317</v>
      </c>
      <c r="S3287" s="9">
        <f t="shared" si="257"/>
        <v>42762.692430555559</v>
      </c>
      <c r="T3287" s="9">
        <f t="shared" si="258"/>
        <v>42793.958333333328</v>
      </c>
      <c r="U3287">
        <f t="shared" si="259"/>
        <v>2017</v>
      </c>
    </row>
    <row r="3288" spans="1:21"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255"/>
        <v>1.0176666666666667</v>
      </c>
      <c r="P3288">
        <f t="shared" si="256"/>
        <v>125.12295081967213</v>
      </c>
      <c r="Q3288" t="s">
        <v>8316</v>
      </c>
      <c r="R3288" t="s">
        <v>8317</v>
      </c>
      <c r="S3288" s="9">
        <f t="shared" si="257"/>
        <v>42567.590069444443</v>
      </c>
      <c r="T3288" s="9">
        <f t="shared" si="258"/>
        <v>42597.590069444443</v>
      </c>
      <c r="U3288">
        <f t="shared" si="259"/>
        <v>2016</v>
      </c>
    </row>
    <row r="3289" spans="1:21"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255"/>
        <v>1</v>
      </c>
      <c r="P3289">
        <f t="shared" si="256"/>
        <v>73.529411764705884</v>
      </c>
      <c r="Q3289" t="s">
        <v>8316</v>
      </c>
      <c r="R3289" t="s">
        <v>8317</v>
      </c>
      <c r="S3289" s="9">
        <f t="shared" si="257"/>
        <v>42311.500324074077</v>
      </c>
      <c r="T3289" s="9">
        <f t="shared" si="258"/>
        <v>42336.500324074077</v>
      </c>
      <c r="U3289">
        <f t="shared" si="259"/>
        <v>2015</v>
      </c>
    </row>
    <row r="3290" spans="1:21"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255"/>
        <v>1.0026489999999999</v>
      </c>
      <c r="P3290">
        <f t="shared" si="256"/>
        <v>48.437149758454105</v>
      </c>
      <c r="Q3290" t="s">
        <v>8316</v>
      </c>
      <c r="R3290" t="s">
        <v>8317</v>
      </c>
      <c r="S3290" s="9">
        <f t="shared" si="257"/>
        <v>42505.524479166663</v>
      </c>
      <c r="T3290" s="9">
        <f t="shared" si="258"/>
        <v>42541.708333333328</v>
      </c>
      <c r="U3290">
        <f t="shared" si="259"/>
        <v>2016</v>
      </c>
    </row>
    <row r="3291" spans="1:21"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255"/>
        <v>1.3304200000000002</v>
      </c>
      <c r="P3291">
        <f t="shared" si="256"/>
        <v>26.608400000000003</v>
      </c>
      <c r="Q3291" t="s">
        <v>8316</v>
      </c>
      <c r="R3291" t="s">
        <v>8317</v>
      </c>
      <c r="S3291" s="9">
        <f t="shared" si="257"/>
        <v>42758.118078703701</v>
      </c>
      <c r="T3291" s="9">
        <f t="shared" si="258"/>
        <v>42786.118078703701</v>
      </c>
      <c r="U3291">
        <f t="shared" si="259"/>
        <v>2017</v>
      </c>
    </row>
    <row r="3292" spans="1:21"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255"/>
        <v>1.212</v>
      </c>
      <c r="P3292">
        <f t="shared" si="256"/>
        <v>33.666666666666664</v>
      </c>
      <c r="Q3292" t="s">
        <v>8316</v>
      </c>
      <c r="R3292" t="s">
        <v>8317</v>
      </c>
      <c r="S3292" s="9">
        <f t="shared" si="257"/>
        <v>42775.26494212963</v>
      </c>
      <c r="T3292" s="9">
        <f t="shared" si="258"/>
        <v>42805.26494212963</v>
      </c>
      <c r="U3292">
        <f t="shared" si="259"/>
        <v>2017</v>
      </c>
    </row>
    <row r="3293" spans="1:21"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255"/>
        <v>1.1399999999999999</v>
      </c>
      <c r="P3293">
        <f t="shared" si="256"/>
        <v>40.714285714285715</v>
      </c>
      <c r="Q3293" t="s">
        <v>8316</v>
      </c>
      <c r="R3293" t="s">
        <v>8317</v>
      </c>
      <c r="S3293" s="9">
        <f t="shared" si="257"/>
        <v>42232.452546296292</v>
      </c>
      <c r="T3293" s="9">
        <f t="shared" si="258"/>
        <v>42263.915972222225</v>
      </c>
      <c r="U3293">
        <f t="shared" si="259"/>
        <v>2015</v>
      </c>
    </row>
    <row r="3294" spans="1:21"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255"/>
        <v>2.8613861386138613</v>
      </c>
      <c r="P3294">
        <f t="shared" si="256"/>
        <v>19.266666666666666</v>
      </c>
      <c r="Q3294" t="s">
        <v>8316</v>
      </c>
      <c r="R3294" t="s">
        <v>8317</v>
      </c>
      <c r="S3294" s="9">
        <f t="shared" si="257"/>
        <v>42282.520231481481</v>
      </c>
      <c r="T3294" s="9">
        <f t="shared" si="258"/>
        <v>42342.561898148153</v>
      </c>
      <c r="U3294">
        <f t="shared" si="259"/>
        <v>2015</v>
      </c>
    </row>
    <row r="3295" spans="1:21"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255"/>
        <v>1.7044444444444444</v>
      </c>
      <c r="P3295">
        <f t="shared" si="256"/>
        <v>84.285714285714292</v>
      </c>
      <c r="Q3295" t="s">
        <v>8316</v>
      </c>
      <c r="R3295" t="s">
        <v>8317</v>
      </c>
      <c r="S3295" s="9">
        <f t="shared" si="257"/>
        <v>42768.175370370373</v>
      </c>
      <c r="T3295" s="9">
        <f t="shared" si="258"/>
        <v>42798.175370370373</v>
      </c>
      <c r="U3295">
        <f t="shared" si="259"/>
        <v>2017</v>
      </c>
    </row>
    <row r="3296" spans="1:21"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255"/>
        <v>1.1833333333333333</v>
      </c>
      <c r="P3296">
        <f t="shared" si="256"/>
        <v>29.583333333333332</v>
      </c>
      <c r="Q3296" t="s">
        <v>8316</v>
      </c>
      <c r="R3296" t="s">
        <v>8317</v>
      </c>
      <c r="S3296" s="9">
        <f t="shared" si="257"/>
        <v>42141.291134259256</v>
      </c>
      <c r="T3296" s="9">
        <f t="shared" si="258"/>
        <v>42171.291134259256</v>
      </c>
      <c r="U3296">
        <f t="shared" si="259"/>
        <v>2015</v>
      </c>
    </row>
    <row r="3297" spans="1:21"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255"/>
        <v>1.0285857142857142</v>
      </c>
      <c r="P3297">
        <f t="shared" si="256"/>
        <v>26.667037037037037</v>
      </c>
      <c r="Q3297" t="s">
        <v>8316</v>
      </c>
      <c r="R3297" t="s">
        <v>8317</v>
      </c>
      <c r="S3297" s="9">
        <f t="shared" si="257"/>
        <v>42609.192465277782</v>
      </c>
      <c r="T3297" s="9">
        <f t="shared" si="258"/>
        <v>42639.192465277782</v>
      </c>
      <c r="U3297">
        <f t="shared" si="259"/>
        <v>2016</v>
      </c>
    </row>
    <row r="3298" spans="1:21"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255"/>
        <v>1.4406666666666668</v>
      </c>
      <c r="P3298">
        <f t="shared" si="256"/>
        <v>45.978723404255319</v>
      </c>
      <c r="Q3298" t="s">
        <v>8316</v>
      </c>
      <c r="R3298" t="s">
        <v>8317</v>
      </c>
      <c r="S3298" s="9">
        <f t="shared" si="257"/>
        <v>42309.506620370375</v>
      </c>
      <c r="T3298" s="9">
        <f t="shared" si="258"/>
        <v>42330.666666666672</v>
      </c>
      <c r="U3298">
        <f t="shared" si="259"/>
        <v>2015</v>
      </c>
    </row>
    <row r="3299" spans="1:21"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255"/>
        <v>1.0007272727272727</v>
      </c>
      <c r="P3299">
        <f t="shared" si="256"/>
        <v>125.09090909090909</v>
      </c>
      <c r="Q3299" t="s">
        <v>8316</v>
      </c>
      <c r="R3299" t="s">
        <v>8317</v>
      </c>
      <c r="S3299" s="9">
        <f t="shared" si="257"/>
        <v>42193.521481481483</v>
      </c>
      <c r="T3299" s="9">
        <f t="shared" si="258"/>
        <v>42212.707638888889</v>
      </c>
      <c r="U3299">
        <f t="shared" si="259"/>
        <v>2015</v>
      </c>
    </row>
    <row r="3300" spans="1:21"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255"/>
        <v>1.0173000000000001</v>
      </c>
      <c r="P3300">
        <f t="shared" si="256"/>
        <v>141.29166666666666</v>
      </c>
      <c r="Q3300" t="s">
        <v>8316</v>
      </c>
      <c r="R3300" t="s">
        <v>8317</v>
      </c>
      <c r="S3300" s="9">
        <f t="shared" si="257"/>
        <v>42239.707962962959</v>
      </c>
      <c r="T3300" s="9">
        <f t="shared" si="258"/>
        <v>42259.75</v>
      </c>
      <c r="U3300">
        <f t="shared" si="259"/>
        <v>2015</v>
      </c>
    </row>
    <row r="3301" spans="1:21"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255"/>
        <v>1.1619999999999999</v>
      </c>
      <c r="P3301">
        <f t="shared" si="256"/>
        <v>55.333333333333336</v>
      </c>
      <c r="Q3301" t="s">
        <v>8316</v>
      </c>
      <c r="R3301" t="s">
        <v>8317</v>
      </c>
      <c r="S3301" s="9">
        <f t="shared" si="257"/>
        <v>42261.667395833334</v>
      </c>
      <c r="T3301" s="9">
        <f t="shared" si="258"/>
        <v>42291.667395833334</v>
      </c>
      <c r="U3301">
        <f t="shared" si="259"/>
        <v>2015</v>
      </c>
    </row>
    <row r="3302" spans="1:21"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255"/>
        <v>1.3616666666666666</v>
      </c>
      <c r="P3302">
        <f t="shared" si="256"/>
        <v>46.420454545454547</v>
      </c>
      <c r="Q3302" t="s">
        <v>8316</v>
      </c>
      <c r="R3302" t="s">
        <v>8317</v>
      </c>
      <c r="S3302" s="9">
        <f t="shared" si="257"/>
        <v>42102.493773148148</v>
      </c>
      <c r="T3302" s="9">
        <f t="shared" si="258"/>
        <v>42123.493773148148</v>
      </c>
      <c r="U3302">
        <f t="shared" si="259"/>
        <v>2015</v>
      </c>
    </row>
    <row r="3303" spans="1:21"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255"/>
        <v>1.3346666666666667</v>
      </c>
      <c r="P3303">
        <f t="shared" si="256"/>
        <v>57.2</v>
      </c>
      <c r="Q3303" t="s">
        <v>8316</v>
      </c>
      <c r="R3303" t="s">
        <v>8317</v>
      </c>
      <c r="S3303" s="9">
        <f t="shared" si="257"/>
        <v>42538.48583333334</v>
      </c>
      <c r="T3303" s="9">
        <f t="shared" si="258"/>
        <v>42583.040972222225</v>
      </c>
      <c r="U3303">
        <f t="shared" si="259"/>
        <v>2016</v>
      </c>
    </row>
    <row r="3304" spans="1:2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255"/>
        <v>1.0339285714285715</v>
      </c>
      <c r="P3304">
        <f t="shared" si="256"/>
        <v>173.7</v>
      </c>
      <c r="Q3304" t="s">
        <v>8316</v>
      </c>
      <c r="R3304" t="s">
        <v>8317</v>
      </c>
      <c r="S3304" s="9">
        <f t="shared" si="257"/>
        <v>42681.10157407407</v>
      </c>
      <c r="T3304" s="9">
        <f t="shared" si="258"/>
        <v>42711.10157407407</v>
      </c>
      <c r="U3304">
        <f t="shared" si="259"/>
        <v>2016</v>
      </c>
    </row>
    <row r="3305" spans="1:21"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255"/>
        <v>1.1588888888888889</v>
      </c>
      <c r="P3305">
        <f t="shared" si="256"/>
        <v>59.6</v>
      </c>
      <c r="Q3305" t="s">
        <v>8316</v>
      </c>
      <c r="R3305" t="s">
        <v>8317</v>
      </c>
      <c r="S3305" s="9">
        <f t="shared" si="257"/>
        <v>42056.40143518518</v>
      </c>
      <c r="T3305" s="9">
        <f t="shared" si="258"/>
        <v>42091.359768518523</v>
      </c>
      <c r="U3305">
        <f t="shared" si="259"/>
        <v>2015</v>
      </c>
    </row>
    <row r="3306" spans="1:21"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255"/>
        <v>1.0451666666666666</v>
      </c>
      <c r="P3306">
        <f t="shared" si="256"/>
        <v>89.585714285714289</v>
      </c>
      <c r="Q3306" t="s">
        <v>8316</v>
      </c>
      <c r="R3306" t="s">
        <v>8317</v>
      </c>
      <c r="S3306" s="9">
        <f t="shared" si="257"/>
        <v>42696.374444444446</v>
      </c>
      <c r="T3306" s="9">
        <f t="shared" si="258"/>
        <v>42726.374444444446</v>
      </c>
      <c r="U3306">
        <f t="shared" si="259"/>
        <v>2016</v>
      </c>
    </row>
    <row r="3307" spans="1:21"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255"/>
        <v>1.0202500000000001</v>
      </c>
      <c r="P3307">
        <f t="shared" si="256"/>
        <v>204.05</v>
      </c>
      <c r="Q3307" t="s">
        <v>8316</v>
      </c>
      <c r="R3307" t="s">
        <v>8317</v>
      </c>
      <c r="S3307" s="9">
        <f t="shared" si="257"/>
        <v>42186.605879629627</v>
      </c>
      <c r="T3307" s="9">
        <f t="shared" si="258"/>
        <v>42216.605879629627</v>
      </c>
      <c r="U3307">
        <f t="shared" si="259"/>
        <v>2015</v>
      </c>
    </row>
    <row r="3308" spans="1:21"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255"/>
        <v>1.7533333333333334</v>
      </c>
      <c r="P3308">
        <f t="shared" si="256"/>
        <v>48.703703703703702</v>
      </c>
      <c r="Q3308" t="s">
        <v>8316</v>
      </c>
      <c r="R3308" t="s">
        <v>8317</v>
      </c>
      <c r="S3308" s="9">
        <f t="shared" si="257"/>
        <v>42492.969236111108</v>
      </c>
      <c r="T3308" s="9">
        <f t="shared" si="258"/>
        <v>42530.875</v>
      </c>
      <c r="U3308">
        <f t="shared" si="259"/>
        <v>2016</v>
      </c>
    </row>
    <row r="3309" spans="1:21"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255"/>
        <v>1.0668</v>
      </c>
      <c r="P3309">
        <f t="shared" si="256"/>
        <v>53.339999999999996</v>
      </c>
      <c r="Q3309" t="s">
        <v>8316</v>
      </c>
      <c r="R3309" t="s">
        <v>8317</v>
      </c>
      <c r="S3309" s="9">
        <f t="shared" si="257"/>
        <v>42474.807164351849</v>
      </c>
      <c r="T3309" s="9">
        <f t="shared" si="258"/>
        <v>42504.807164351849</v>
      </c>
      <c r="U3309">
        <f t="shared" si="259"/>
        <v>2016</v>
      </c>
    </row>
    <row r="3310" spans="1:21"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255"/>
        <v>1.2228571428571429</v>
      </c>
      <c r="P3310">
        <f t="shared" si="256"/>
        <v>75.087719298245617</v>
      </c>
      <c r="Q3310" t="s">
        <v>8316</v>
      </c>
      <c r="R3310" t="s">
        <v>8317</v>
      </c>
      <c r="S3310" s="9">
        <f t="shared" si="257"/>
        <v>42452.626909722225</v>
      </c>
      <c r="T3310" s="9">
        <f t="shared" si="258"/>
        <v>42473.626909722225</v>
      </c>
      <c r="U3310">
        <f t="shared" si="259"/>
        <v>2016</v>
      </c>
    </row>
    <row r="3311" spans="1:21"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255"/>
        <v>1.5942857142857143</v>
      </c>
      <c r="P3311">
        <f t="shared" si="256"/>
        <v>18</v>
      </c>
      <c r="Q3311" t="s">
        <v>8316</v>
      </c>
      <c r="R3311" t="s">
        <v>8317</v>
      </c>
      <c r="S3311" s="9">
        <f t="shared" si="257"/>
        <v>42628.400208333333</v>
      </c>
      <c r="T3311" s="9">
        <f t="shared" si="258"/>
        <v>42659.400208333333</v>
      </c>
      <c r="U3311">
        <f t="shared" si="259"/>
        <v>2016</v>
      </c>
    </row>
    <row r="3312" spans="1:21"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255"/>
        <v>1.0007692307692309</v>
      </c>
      <c r="P3312">
        <f t="shared" si="256"/>
        <v>209.83870967741936</v>
      </c>
      <c r="Q3312" t="s">
        <v>8316</v>
      </c>
      <c r="R3312" t="s">
        <v>8317</v>
      </c>
      <c r="S3312" s="9">
        <f t="shared" si="257"/>
        <v>42253.678530092591</v>
      </c>
      <c r="T3312" s="9">
        <f t="shared" si="258"/>
        <v>42283.678530092591</v>
      </c>
      <c r="U3312">
        <f t="shared" si="259"/>
        <v>2015</v>
      </c>
    </row>
    <row r="3313" spans="1:21"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255"/>
        <v>1.0984</v>
      </c>
      <c r="P3313">
        <f t="shared" si="256"/>
        <v>61.022222222222226</v>
      </c>
      <c r="Q3313" t="s">
        <v>8316</v>
      </c>
      <c r="R3313" t="s">
        <v>8317</v>
      </c>
      <c r="S3313" s="9">
        <f t="shared" si="257"/>
        <v>42264.04178240741</v>
      </c>
      <c r="T3313" s="9">
        <f t="shared" si="258"/>
        <v>42294.04178240741</v>
      </c>
      <c r="U3313">
        <f t="shared" si="259"/>
        <v>2015</v>
      </c>
    </row>
    <row r="3314" spans="1:21"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255"/>
        <v>1.0004</v>
      </c>
      <c r="P3314">
        <f t="shared" si="256"/>
        <v>61</v>
      </c>
      <c r="Q3314" t="s">
        <v>8316</v>
      </c>
      <c r="R3314" t="s">
        <v>8317</v>
      </c>
      <c r="S3314" s="9">
        <f t="shared" si="257"/>
        <v>42664.559560185182</v>
      </c>
      <c r="T3314" s="9">
        <f t="shared" si="258"/>
        <v>42685.666666666672</v>
      </c>
      <c r="U3314">
        <f t="shared" si="259"/>
        <v>2016</v>
      </c>
    </row>
    <row r="3315" spans="1:21"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255"/>
        <v>1.1605000000000001</v>
      </c>
      <c r="P3315">
        <f t="shared" si="256"/>
        <v>80.034482758620683</v>
      </c>
      <c r="Q3315" t="s">
        <v>8316</v>
      </c>
      <c r="R3315" t="s">
        <v>8317</v>
      </c>
      <c r="S3315" s="9">
        <f t="shared" si="257"/>
        <v>42381.994409722218</v>
      </c>
      <c r="T3315" s="9">
        <f t="shared" si="258"/>
        <v>42395.791666666672</v>
      </c>
      <c r="U3315">
        <f t="shared" si="259"/>
        <v>2016</v>
      </c>
    </row>
    <row r="3316" spans="1:21"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255"/>
        <v>2.1074999999999999</v>
      </c>
      <c r="P3316">
        <f t="shared" si="256"/>
        <v>29.068965517241381</v>
      </c>
      <c r="Q3316" t="s">
        <v>8316</v>
      </c>
      <c r="R3316" t="s">
        <v>8317</v>
      </c>
      <c r="S3316" s="9">
        <f t="shared" si="257"/>
        <v>42105.017488425925</v>
      </c>
      <c r="T3316" s="9">
        <f t="shared" si="258"/>
        <v>42132.586805555555</v>
      </c>
      <c r="U3316">
        <f t="shared" si="259"/>
        <v>2015</v>
      </c>
    </row>
    <row r="3317" spans="1:21"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255"/>
        <v>1.1000000000000001</v>
      </c>
      <c r="P3317">
        <f t="shared" si="256"/>
        <v>49.438202247191015</v>
      </c>
      <c r="Q3317" t="s">
        <v>8316</v>
      </c>
      <c r="R3317" t="s">
        <v>8317</v>
      </c>
      <c r="S3317" s="9">
        <f t="shared" si="257"/>
        <v>42466.053715277783</v>
      </c>
      <c r="T3317" s="9">
        <f t="shared" si="258"/>
        <v>42496.053715277783</v>
      </c>
      <c r="U3317">
        <f t="shared" si="259"/>
        <v>2016</v>
      </c>
    </row>
    <row r="3318" spans="1:21"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255"/>
        <v>1.0008673425918038</v>
      </c>
      <c r="P3318">
        <f t="shared" si="256"/>
        <v>93.977440000000001</v>
      </c>
      <c r="Q3318" t="s">
        <v>8316</v>
      </c>
      <c r="R3318" t="s">
        <v>8317</v>
      </c>
      <c r="S3318" s="9">
        <f t="shared" si="257"/>
        <v>41826.621238425927</v>
      </c>
      <c r="T3318" s="9">
        <f t="shared" si="258"/>
        <v>41859.32916666667</v>
      </c>
      <c r="U3318">
        <f t="shared" si="259"/>
        <v>2014</v>
      </c>
    </row>
    <row r="3319" spans="1:21"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255"/>
        <v>1.0619047619047619</v>
      </c>
      <c r="P3319">
        <f t="shared" si="256"/>
        <v>61.944444444444443</v>
      </c>
      <c r="Q3319" t="s">
        <v>8316</v>
      </c>
      <c r="R3319" t="s">
        <v>8317</v>
      </c>
      <c r="S3319" s="9">
        <f t="shared" si="257"/>
        <v>42498.789629629624</v>
      </c>
      <c r="T3319" s="9">
        <f t="shared" si="258"/>
        <v>42528.789629629624</v>
      </c>
      <c r="U3319">
        <f t="shared" si="259"/>
        <v>2016</v>
      </c>
    </row>
    <row r="3320" spans="1:21"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255"/>
        <v>1.256</v>
      </c>
      <c r="P3320">
        <f t="shared" si="256"/>
        <v>78.5</v>
      </c>
      <c r="Q3320" t="s">
        <v>8316</v>
      </c>
      <c r="R3320" t="s">
        <v>8317</v>
      </c>
      <c r="S3320" s="9">
        <f t="shared" si="257"/>
        <v>42431.052002314813</v>
      </c>
      <c r="T3320" s="9">
        <f t="shared" si="258"/>
        <v>42470.854166666672</v>
      </c>
      <c r="U3320">
        <f t="shared" si="259"/>
        <v>2016</v>
      </c>
    </row>
    <row r="3321" spans="1:21"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255"/>
        <v>1.08</v>
      </c>
      <c r="P3321">
        <f t="shared" si="256"/>
        <v>33.75</v>
      </c>
      <c r="Q3321" t="s">
        <v>8316</v>
      </c>
      <c r="R3321" t="s">
        <v>8317</v>
      </c>
      <c r="S3321" s="9">
        <f t="shared" si="257"/>
        <v>41990.335486111115</v>
      </c>
      <c r="T3321" s="9">
        <f t="shared" si="258"/>
        <v>42035.335486111115</v>
      </c>
      <c r="U3321">
        <f t="shared" si="259"/>
        <v>2014</v>
      </c>
    </row>
    <row r="3322" spans="1:21"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255"/>
        <v>1.01</v>
      </c>
      <c r="P3322">
        <f t="shared" si="256"/>
        <v>66.44736842105263</v>
      </c>
      <c r="Q3322" t="s">
        <v>8316</v>
      </c>
      <c r="R3322" t="s">
        <v>8317</v>
      </c>
      <c r="S3322" s="9">
        <f t="shared" si="257"/>
        <v>42512.795798611114</v>
      </c>
      <c r="T3322" s="9">
        <f t="shared" si="258"/>
        <v>42542.795798611114</v>
      </c>
      <c r="U3322">
        <f t="shared" si="259"/>
        <v>2016</v>
      </c>
    </row>
    <row r="3323" spans="1:21"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255"/>
        <v>1.0740000000000001</v>
      </c>
      <c r="P3323">
        <f t="shared" si="256"/>
        <v>35.799999999999997</v>
      </c>
      <c r="Q3323" t="s">
        <v>8316</v>
      </c>
      <c r="R3323" t="s">
        <v>8317</v>
      </c>
      <c r="S3323" s="9">
        <f t="shared" si="257"/>
        <v>41913.850289351853</v>
      </c>
      <c r="T3323" s="9">
        <f t="shared" si="258"/>
        <v>41927.915972222225</v>
      </c>
      <c r="U3323">
        <f t="shared" si="259"/>
        <v>2014</v>
      </c>
    </row>
    <row r="3324" spans="1:21"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255"/>
        <v>1.0151515151515151</v>
      </c>
      <c r="P3324">
        <f t="shared" si="256"/>
        <v>145.65217391304347</v>
      </c>
      <c r="Q3324" t="s">
        <v>8316</v>
      </c>
      <c r="R3324" t="s">
        <v>8317</v>
      </c>
      <c r="S3324" s="9">
        <f t="shared" si="257"/>
        <v>42520.760370370372</v>
      </c>
      <c r="T3324" s="9">
        <f t="shared" si="258"/>
        <v>42542.913194444445</v>
      </c>
      <c r="U3324">
        <f t="shared" si="259"/>
        <v>2016</v>
      </c>
    </row>
    <row r="3325" spans="1:21"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255"/>
        <v>1.2589999999999999</v>
      </c>
      <c r="P3325">
        <f t="shared" si="256"/>
        <v>25.693877551020407</v>
      </c>
      <c r="Q3325" t="s">
        <v>8316</v>
      </c>
      <c r="R3325" t="s">
        <v>8317</v>
      </c>
      <c r="S3325" s="9">
        <f t="shared" si="257"/>
        <v>42608.11583333333</v>
      </c>
      <c r="T3325" s="9">
        <f t="shared" si="258"/>
        <v>42638.11583333333</v>
      </c>
      <c r="U3325">
        <f t="shared" si="259"/>
        <v>2016</v>
      </c>
    </row>
    <row r="3326" spans="1:21"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255"/>
        <v>1.0166666666666666</v>
      </c>
      <c r="P3326">
        <f t="shared" si="256"/>
        <v>152.5</v>
      </c>
      <c r="Q3326" t="s">
        <v>8316</v>
      </c>
      <c r="R3326" t="s">
        <v>8317</v>
      </c>
      <c r="S3326" s="9">
        <f t="shared" si="257"/>
        <v>42512.33321759259</v>
      </c>
      <c r="T3326" s="9">
        <f t="shared" si="258"/>
        <v>42526.33321759259</v>
      </c>
      <c r="U3326">
        <f t="shared" si="259"/>
        <v>2016</v>
      </c>
    </row>
    <row r="3327" spans="1:21"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255"/>
        <v>1.125</v>
      </c>
      <c r="P3327">
        <f t="shared" si="256"/>
        <v>30</v>
      </c>
      <c r="Q3327" t="s">
        <v>8316</v>
      </c>
      <c r="R3327" t="s">
        <v>8317</v>
      </c>
      <c r="S3327" s="9">
        <f t="shared" si="257"/>
        <v>42064.535613425927</v>
      </c>
      <c r="T3327" s="9">
        <f t="shared" si="258"/>
        <v>42099.493946759263</v>
      </c>
      <c r="U3327">
        <f t="shared" si="259"/>
        <v>2015</v>
      </c>
    </row>
    <row r="3328" spans="1:21"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255"/>
        <v>1.0137499999999999</v>
      </c>
      <c r="P3328">
        <f t="shared" si="256"/>
        <v>142.28070175438597</v>
      </c>
      <c r="Q3328" t="s">
        <v>8316</v>
      </c>
      <c r="R3328" t="s">
        <v>8317</v>
      </c>
      <c r="S3328" s="9">
        <f t="shared" si="257"/>
        <v>42041.464178240742</v>
      </c>
      <c r="T3328" s="9">
        <f t="shared" si="258"/>
        <v>42071.42251157407</v>
      </c>
      <c r="U3328">
        <f t="shared" si="259"/>
        <v>2015</v>
      </c>
    </row>
    <row r="3329" spans="1:21"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255"/>
        <v>1.0125</v>
      </c>
      <c r="P3329">
        <f t="shared" si="256"/>
        <v>24.545454545454547</v>
      </c>
      <c r="Q3329" t="s">
        <v>8316</v>
      </c>
      <c r="R3329" t="s">
        <v>8317</v>
      </c>
      <c r="S3329" s="9">
        <f t="shared" si="257"/>
        <v>42468.124606481477</v>
      </c>
      <c r="T3329" s="9">
        <f t="shared" si="258"/>
        <v>42498.124606481477</v>
      </c>
      <c r="U3329">
        <f t="shared" si="259"/>
        <v>2016</v>
      </c>
    </row>
    <row r="3330" spans="1:21"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si="255"/>
        <v>1.4638888888888888</v>
      </c>
      <c r="P3330">
        <f t="shared" si="256"/>
        <v>292.77777777777777</v>
      </c>
      <c r="Q3330" t="s">
        <v>8316</v>
      </c>
      <c r="R3330" t="s">
        <v>8317</v>
      </c>
      <c r="S3330" s="9">
        <f t="shared" si="257"/>
        <v>41822.32503472222</v>
      </c>
      <c r="T3330" s="9">
        <f t="shared" si="258"/>
        <v>41824.791666666664</v>
      </c>
      <c r="U3330">
        <f t="shared" si="259"/>
        <v>2014</v>
      </c>
    </row>
    <row r="3331" spans="1:21"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ref="O3331:O3394" si="260">E3331/D3331</f>
        <v>1.1679999999999999</v>
      </c>
      <c r="P3331">
        <f t="shared" ref="P3331:P3394" si="261">E3331/L3331</f>
        <v>44.92307692307692</v>
      </c>
      <c r="Q3331" t="s">
        <v>8316</v>
      </c>
      <c r="R3331" t="s">
        <v>8317</v>
      </c>
      <c r="S3331" s="9">
        <f t="shared" ref="S3331:S3394" si="262">((J3331/60)/60)/24+DATE(1970,1,1)+(-6/24)</f>
        <v>41837.073009259257</v>
      </c>
      <c r="T3331" s="9">
        <f t="shared" ref="T3331:T3394" si="263">((I3331/60)/60)/24+DATE(1970,1,1)+(-6/24)</f>
        <v>41847.708333333336</v>
      </c>
      <c r="U3331">
        <f t="shared" ref="U3331:U3394" si="264">YEAR(S3331)</f>
        <v>2014</v>
      </c>
    </row>
    <row r="3332" spans="1:21"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260"/>
        <v>1.0626666666666666</v>
      </c>
      <c r="P3332">
        <f t="shared" si="261"/>
        <v>23.10144927536232</v>
      </c>
      <c r="Q3332" t="s">
        <v>8316</v>
      </c>
      <c r="R3332" t="s">
        <v>8317</v>
      </c>
      <c r="S3332" s="9">
        <f t="shared" si="262"/>
        <v>42065.637361111112</v>
      </c>
      <c r="T3332" s="9">
        <f t="shared" si="263"/>
        <v>42095.595694444448</v>
      </c>
      <c r="U3332">
        <f t="shared" si="264"/>
        <v>2015</v>
      </c>
    </row>
    <row r="3333" spans="1:21"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260"/>
        <v>1.0451999999999999</v>
      </c>
      <c r="P3333">
        <f t="shared" si="261"/>
        <v>80.400000000000006</v>
      </c>
      <c r="Q3333" t="s">
        <v>8316</v>
      </c>
      <c r="R3333" t="s">
        <v>8317</v>
      </c>
      <c r="S3333" s="9">
        <f t="shared" si="262"/>
        <v>42248.447754629626</v>
      </c>
      <c r="T3333" s="9">
        <f t="shared" si="263"/>
        <v>42283.447754629626</v>
      </c>
      <c r="U3333">
        <f t="shared" si="264"/>
        <v>2015</v>
      </c>
    </row>
    <row r="3334" spans="1:21"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260"/>
        <v>1</v>
      </c>
      <c r="P3334">
        <f t="shared" si="261"/>
        <v>72.289156626506028</v>
      </c>
      <c r="Q3334" t="s">
        <v>8316</v>
      </c>
      <c r="R3334" t="s">
        <v>8317</v>
      </c>
      <c r="S3334" s="9">
        <f t="shared" si="262"/>
        <v>41809.610300925924</v>
      </c>
      <c r="T3334" s="9">
        <f t="shared" si="263"/>
        <v>41839.610300925924</v>
      </c>
      <c r="U3334">
        <f t="shared" si="264"/>
        <v>2014</v>
      </c>
    </row>
    <row r="3335" spans="1:21"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260"/>
        <v>1.0457142857142858</v>
      </c>
      <c r="P3335">
        <f t="shared" si="261"/>
        <v>32.972972972972975</v>
      </c>
      <c r="Q3335" t="s">
        <v>8316</v>
      </c>
      <c r="R3335" t="s">
        <v>8317</v>
      </c>
      <c r="S3335" s="9">
        <f t="shared" si="262"/>
        <v>42148.426851851851</v>
      </c>
      <c r="T3335" s="9">
        <f t="shared" si="263"/>
        <v>42170.426851851851</v>
      </c>
      <c r="U3335">
        <f t="shared" si="264"/>
        <v>2015</v>
      </c>
    </row>
    <row r="3336" spans="1:21"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260"/>
        <v>1.3862051149573753</v>
      </c>
      <c r="P3336">
        <f t="shared" si="261"/>
        <v>116.65217391304348</v>
      </c>
      <c r="Q3336" t="s">
        <v>8316</v>
      </c>
      <c r="R3336" t="s">
        <v>8317</v>
      </c>
      <c r="S3336" s="9">
        <f t="shared" si="262"/>
        <v>42185.271087962959</v>
      </c>
      <c r="T3336" s="9">
        <f t="shared" si="263"/>
        <v>42215.271087962959</v>
      </c>
      <c r="U3336">
        <f t="shared" si="264"/>
        <v>2015</v>
      </c>
    </row>
    <row r="3337" spans="1:21"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260"/>
        <v>1.0032000000000001</v>
      </c>
      <c r="P3337">
        <f t="shared" si="261"/>
        <v>79.61904761904762</v>
      </c>
      <c r="Q3337" t="s">
        <v>8316</v>
      </c>
      <c r="R3337" t="s">
        <v>8317</v>
      </c>
      <c r="S3337" s="9">
        <f t="shared" si="262"/>
        <v>41827.424143518518</v>
      </c>
      <c r="T3337" s="9">
        <f t="shared" si="263"/>
        <v>41854.708333333336</v>
      </c>
      <c r="U3337">
        <f t="shared" si="264"/>
        <v>2014</v>
      </c>
    </row>
    <row r="3338" spans="1:21"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260"/>
        <v>1</v>
      </c>
      <c r="P3338">
        <f t="shared" si="261"/>
        <v>27.777777777777779</v>
      </c>
      <c r="Q3338" t="s">
        <v>8316</v>
      </c>
      <c r="R3338" t="s">
        <v>8317</v>
      </c>
      <c r="S3338" s="9">
        <f t="shared" si="262"/>
        <v>42437.148680555561</v>
      </c>
      <c r="T3338" s="9">
        <f t="shared" si="263"/>
        <v>42465.10701388889</v>
      </c>
      <c r="U3338">
        <f t="shared" si="264"/>
        <v>2016</v>
      </c>
    </row>
    <row r="3339" spans="1:21"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260"/>
        <v>1.1020000000000001</v>
      </c>
      <c r="P3339">
        <f t="shared" si="261"/>
        <v>81.029411764705884</v>
      </c>
      <c r="Q3339" t="s">
        <v>8316</v>
      </c>
      <c r="R3339" t="s">
        <v>8317</v>
      </c>
      <c r="S3339" s="9">
        <f t="shared" si="262"/>
        <v>41901.032025462962</v>
      </c>
      <c r="T3339" s="9">
        <f t="shared" si="263"/>
        <v>41922.625</v>
      </c>
      <c r="U3339">
        <f t="shared" si="264"/>
        <v>2014</v>
      </c>
    </row>
    <row r="3340" spans="1:21"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260"/>
        <v>1.0218</v>
      </c>
      <c r="P3340">
        <f t="shared" si="261"/>
        <v>136.84821428571428</v>
      </c>
      <c r="Q3340" t="s">
        <v>8316</v>
      </c>
      <c r="R3340" t="s">
        <v>8317</v>
      </c>
      <c r="S3340" s="9">
        <f t="shared" si="262"/>
        <v>42769.324999999997</v>
      </c>
      <c r="T3340" s="9">
        <f t="shared" si="263"/>
        <v>42790.324999999997</v>
      </c>
      <c r="U3340">
        <f t="shared" si="264"/>
        <v>2017</v>
      </c>
    </row>
    <row r="3341" spans="1:21"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260"/>
        <v>1.0435000000000001</v>
      </c>
      <c r="P3341">
        <f t="shared" si="261"/>
        <v>177.61702127659575</v>
      </c>
      <c r="Q3341" t="s">
        <v>8316</v>
      </c>
      <c r="R3341" t="s">
        <v>8317</v>
      </c>
      <c r="S3341" s="9">
        <f t="shared" si="262"/>
        <v>42549.415717592594</v>
      </c>
      <c r="T3341" s="9">
        <f t="shared" si="263"/>
        <v>42579.415717592594</v>
      </c>
      <c r="U3341">
        <f t="shared" si="264"/>
        <v>2016</v>
      </c>
    </row>
    <row r="3342" spans="1:21"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260"/>
        <v>1.3816666666666666</v>
      </c>
      <c r="P3342">
        <f t="shared" si="261"/>
        <v>109.07894736842105</v>
      </c>
      <c r="Q3342" t="s">
        <v>8316</v>
      </c>
      <c r="R3342" t="s">
        <v>8317</v>
      </c>
      <c r="S3342" s="9">
        <f t="shared" si="262"/>
        <v>42685.724004629628</v>
      </c>
      <c r="T3342" s="9">
        <f t="shared" si="263"/>
        <v>42710.724004629628</v>
      </c>
      <c r="U3342">
        <f t="shared" si="264"/>
        <v>2016</v>
      </c>
    </row>
    <row r="3343" spans="1:21"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260"/>
        <v>1</v>
      </c>
      <c r="P3343">
        <f t="shared" si="261"/>
        <v>119.64285714285714</v>
      </c>
      <c r="Q3343" t="s">
        <v>8316</v>
      </c>
      <c r="R3343" t="s">
        <v>8317</v>
      </c>
      <c r="S3343" s="9">
        <f t="shared" si="262"/>
        <v>42510.548854166671</v>
      </c>
      <c r="T3343" s="9">
        <f t="shared" si="263"/>
        <v>42533.458333333328</v>
      </c>
      <c r="U3343">
        <f t="shared" si="264"/>
        <v>2016</v>
      </c>
    </row>
    <row r="3344" spans="1:21"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260"/>
        <v>1.0166666666666666</v>
      </c>
      <c r="P3344">
        <f t="shared" si="261"/>
        <v>78.205128205128204</v>
      </c>
      <c r="Q3344" t="s">
        <v>8316</v>
      </c>
      <c r="R3344" t="s">
        <v>8317</v>
      </c>
      <c r="S3344" s="9">
        <f t="shared" si="262"/>
        <v>42062.046412037031</v>
      </c>
      <c r="T3344" s="9">
        <f t="shared" si="263"/>
        <v>42094.957638888889</v>
      </c>
      <c r="U3344">
        <f t="shared" si="264"/>
        <v>2015</v>
      </c>
    </row>
    <row r="3345" spans="1:21"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260"/>
        <v>1.7142857142857142</v>
      </c>
      <c r="P3345">
        <f t="shared" si="261"/>
        <v>52.173913043478258</v>
      </c>
      <c r="Q3345" t="s">
        <v>8316</v>
      </c>
      <c r="R3345" t="s">
        <v>8317</v>
      </c>
      <c r="S3345" s="9">
        <f t="shared" si="262"/>
        <v>42452.666481481487</v>
      </c>
      <c r="T3345" s="9">
        <f t="shared" si="263"/>
        <v>42473.304166666669</v>
      </c>
      <c r="U3345">
        <f t="shared" si="264"/>
        <v>2016</v>
      </c>
    </row>
    <row r="3346" spans="1:21"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260"/>
        <v>1.0144444444444445</v>
      </c>
      <c r="P3346">
        <f t="shared" si="261"/>
        <v>114.125</v>
      </c>
      <c r="Q3346" t="s">
        <v>8316</v>
      </c>
      <c r="R3346" t="s">
        <v>8317</v>
      </c>
      <c r="S3346" s="9">
        <f t="shared" si="262"/>
        <v>41850.950150462959</v>
      </c>
      <c r="T3346" s="9">
        <f t="shared" si="263"/>
        <v>41880.950150462959</v>
      </c>
      <c r="U3346">
        <f t="shared" si="264"/>
        <v>2014</v>
      </c>
    </row>
    <row r="3347" spans="1:21"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260"/>
        <v>1.3</v>
      </c>
      <c r="P3347">
        <f t="shared" si="261"/>
        <v>50</v>
      </c>
      <c r="Q3347" t="s">
        <v>8316</v>
      </c>
      <c r="R3347" t="s">
        <v>8317</v>
      </c>
      <c r="S3347" s="9">
        <f t="shared" si="262"/>
        <v>42052.856111111112</v>
      </c>
      <c r="T3347" s="9">
        <f t="shared" si="263"/>
        <v>42111.775694444441</v>
      </c>
      <c r="U3347">
        <f t="shared" si="264"/>
        <v>2015</v>
      </c>
    </row>
    <row r="3348" spans="1:21"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260"/>
        <v>1.1000000000000001</v>
      </c>
      <c r="P3348">
        <f t="shared" si="261"/>
        <v>91.666666666666671</v>
      </c>
      <c r="Q3348" t="s">
        <v>8316</v>
      </c>
      <c r="R3348" t="s">
        <v>8317</v>
      </c>
      <c r="S3348" s="9">
        <f t="shared" si="262"/>
        <v>42053.774421296301</v>
      </c>
      <c r="T3348" s="9">
        <f t="shared" si="263"/>
        <v>42060.774421296301</v>
      </c>
      <c r="U3348">
        <f t="shared" si="264"/>
        <v>2015</v>
      </c>
    </row>
    <row r="3349" spans="1:21"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260"/>
        <v>1.1944999999999999</v>
      </c>
      <c r="P3349">
        <f t="shared" si="261"/>
        <v>108.59090909090909</v>
      </c>
      <c r="Q3349" t="s">
        <v>8316</v>
      </c>
      <c r="R3349" t="s">
        <v>8317</v>
      </c>
      <c r="S3349" s="9">
        <f t="shared" si="262"/>
        <v>42484.301550925928</v>
      </c>
      <c r="T3349" s="9">
        <f t="shared" si="263"/>
        <v>42498.625</v>
      </c>
      <c r="U3349">
        <f t="shared" si="264"/>
        <v>2016</v>
      </c>
    </row>
    <row r="3350" spans="1:21"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260"/>
        <v>1.002909090909091</v>
      </c>
      <c r="P3350">
        <f t="shared" si="261"/>
        <v>69.822784810126578</v>
      </c>
      <c r="Q3350" t="s">
        <v>8316</v>
      </c>
      <c r="R3350" t="s">
        <v>8317</v>
      </c>
      <c r="S3350" s="9">
        <f t="shared" si="262"/>
        <v>42466.308796296296</v>
      </c>
      <c r="T3350" s="9">
        <f t="shared" si="263"/>
        <v>42489.915972222225</v>
      </c>
      <c r="U3350">
        <f t="shared" si="264"/>
        <v>2016</v>
      </c>
    </row>
    <row r="3351" spans="1:21"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260"/>
        <v>1.534</v>
      </c>
      <c r="P3351">
        <f t="shared" si="261"/>
        <v>109.57142857142857</v>
      </c>
      <c r="Q3351" t="s">
        <v>8316</v>
      </c>
      <c r="R3351" t="s">
        <v>8317</v>
      </c>
      <c r="S3351" s="9">
        <f t="shared" si="262"/>
        <v>42512.860787037032</v>
      </c>
      <c r="T3351" s="9">
        <f t="shared" si="263"/>
        <v>42534.458333333328</v>
      </c>
      <c r="U3351">
        <f t="shared" si="264"/>
        <v>2016</v>
      </c>
    </row>
    <row r="3352" spans="1:21"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260"/>
        <v>1.0442857142857143</v>
      </c>
      <c r="P3352">
        <f t="shared" si="261"/>
        <v>71.666666666666671</v>
      </c>
      <c r="Q3352" t="s">
        <v>8316</v>
      </c>
      <c r="R3352" t="s">
        <v>8317</v>
      </c>
      <c r="S3352" s="9">
        <f t="shared" si="262"/>
        <v>42302.451516203699</v>
      </c>
      <c r="T3352" s="9">
        <f t="shared" si="263"/>
        <v>42337.708333333328</v>
      </c>
      <c r="U3352">
        <f t="shared" si="264"/>
        <v>2015</v>
      </c>
    </row>
    <row r="3353" spans="1:21"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260"/>
        <v>1.0109999999999999</v>
      </c>
      <c r="P3353">
        <f t="shared" si="261"/>
        <v>93.611111111111114</v>
      </c>
      <c r="Q3353" t="s">
        <v>8316</v>
      </c>
      <c r="R3353" t="s">
        <v>8317</v>
      </c>
      <c r="S3353" s="9">
        <f t="shared" si="262"/>
        <v>41806.145428240743</v>
      </c>
      <c r="T3353" s="9">
        <f t="shared" si="263"/>
        <v>41843.208333333336</v>
      </c>
      <c r="U3353">
        <f t="shared" si="264"/>
        <v>2014</v>
      </c>
    </row>
    <row r="3354" spans="1:21"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260"/>
        <v>1.0751999999999999</v>
      </c>
      <c r="P3354">
        <f t="shared" si="261"/>
        <v>76.8</v>
      </c>
      <c r="Q3354" t="s">
        <v>8316</v>
      </c>
      <c r="R3354" t="s">
        <v>8317</v>
      </c>
      <c r="S3354" s="9">
        <f t="shared" si="262"/>
        <v>42495.742800925931</v>
      </c>
      <c r="T3354" s="9">
        <f t="shared" si="263"/>
        <v>42552.708333333328</v>
      </c>
      <c r="U3354">
        <f t="shared" si="264"/>
        <v>2016</v>
      </c>
    </row>
    <row r="3355" spans="1:21"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260"/>
        <v>3.15</v>
      </c>
      <c r="P3355">
        <f t="shared" si="261"/>
        <v>35.795454545454547</v>
      </c>
      <c r="Q3355" t="s">
        <v>8316</v>
      </c>
      <c r="R3355" t="s">
        <v>8317</v>
      </c>
      <c r="S3355" s="9">
        <f t="shared" si="262"/>
        <v>42479.182291666672</v>
      </c>
      <c r="T3355" s="9">
        <f t="shared" si="263"/>
        <v>42492.708333333328</v>
      </c>
      <c r="U3355">
        <f t="shared" si="264"/>
        <v>2016</v>
      </c>
    </row>
    <row r="3356" spans="1:21"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260"/>
        <v>1.0193333333333334</v>
      </c>
      <c r="P3356">
        <f t="shared" si="261"/>
        <v>55.6</v>
      </c>
      <c r="Q3356" t="s">
        <v>8316</v>
      </c>
      <c r="R3356" t="s">
        <v>8317</v>
      </c>
      <c r="S3356" s="9">
        <f t="shared" si="262"/>
        <v>42270.4769212963</v>
      </c>
      <c r="T3356" s="9">
        <f t="shared" si="263"/>
        <v>42305.917361111111</v>
      </c>
      <c r="U3356">
        <f t="shared" si="264"/>
        <v>2015</v>
      </c>
    </row>
    <row r="3357" spans="1:21"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260"/>
        <v>1.2628571428571429</v>
      </c>
      <c r="P3357">
        <f t="shared" si="261"/>
        <v>147.33333333333334</v>
      </c>
      <c r="Q3357" t="s">
        <v>8316</v>
      </c>
      <c r="R3357" t="s">
        <v>8317</v>
      </c>
      <c r="S3357" s="9">
        <f t="shared" si="262"/>
        <v>42489.369525462964</v>
      </c>
      <c r="T3357" s="9">
        <f t="shared" si="263"/>
        <v>42500.220138888893</v>
      </c>
      <c r="U3357">
        <f t="shared" si="264"/>
        <v>2016</v>
      </c>
    </row>
    <row r="3358" spans="1:21"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260"/>
        <v>1.014</v>
      </c>
      <c r="P3358">
        <f t="shared" si="261"/>
        <v>56.333333333333336</v>
      </c>
      <c r="Q3358" t="s">
        <v>8316</v>
      </c>
      <c r="R3358" t="s">
        <v>8317</v>
      </c>
      <c r="S3358" s="9">
        <f t="shared" si="262"/>
        <v>42536.565648148149</v>
      </c>
      <c r="T3358" s="9">
        <f t="shared" si="263"/>
        <v>42566.565648148149</v>
      </c>
      <c r="U3358">
        <f t="shared" si="264"/>
        <v>2016</v>
      </c>
    </row>
    <row r="3359" spans="1:21"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260"/>
        <v>1.01</v>
      </c>
      <c r="P3359">
        <f t="shared" si="261"/>
        <v>96.19047619047619</v>
      </c>
      <c r="Q3359" t="s">
        <v>8316</v>
      </c>
      <c r="R3359" t="s">
        <v>8317</v>
      </c>
      <c r="S3359" s="9">
        <f t="shared" si="262"/>
        <v>41822.167939814812</v>
      </c>
      <c r="T3359" s="9">
        <f t="shared" si="263"/>
        <v>41852.167939814812</v>
      </c>
      <c r="U3359">
        <f t="shared" si="264"/>
        <v>2014</v>
      </c>
    </row>
    <row r="3360" spans="1:21"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260"/>
        <v>1.0299</v>
      </c>
      <c r="P3360">
        <f t="shared" si="261"/>
        <v>63.574074074074076</v>
      </c>
      <c r="Q3360" t="s">
        <v>8316</v>
      </c>
      <c r="R3360" t="s">
        <v>8317</v>
      </c>
      <c r="S3360" s="9">
        <f t="shared" si="262"/>
        <v>41932.061099537037</v>
      </c>
      <c r="T3360" s="9">
        <f t="shared" si="263"/>
        <v>41962.102766203709</v>
      </c>
      <c r="U3360">
        <f t="shared" si="264"/>
        <v>2014</v>
      </c>
    </row>
    <row r="3361" spans="1:21"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260"/>
        <v>1.0625</v>
      </c>
      <c r="P3361">
        <f t="shared" si="261"/>
        <v>184.78260869565219</v>
      </c>
      <c r="Q3361" t="s">
        <v>8316</v>
      </c>
      <c r="R3361" t="s">
        <v>8317</v>
      </c>
      <c r="S3361" s="9">
        <f t="shared" si="262"/>
        <v>42745.807106481487</v>
      </c>
      <c r="T3361" s="9">
        <f t="shared" si="263"/>
        <v>42790.807106481487</v>
      </c>
      <c r="U3361">
        <f t="shared" si="264"/>
        <v>2017</v>
      </c>
    </row>
    <row r="3362" spans="1:21"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260"/>
        <v>1.0137777777777779</v>
      </c>
      <c r="P3362">
        <f t="shared" si="261"/>
        <v>126.72222222222223</v>
      </c>
      <c r="Q3362" t="s">
        <v>8316</v>
      </c>
      <c r="R3362" t="s">
        <v>8317</v>
      </c>
      <c r="S3362" s="9">
        <f t="shared" si="262"/>
        <v>42696.832673611112</v>
      </c>
      <c r="T3362" s="9">
        <f t="shared" si="263"/>
        <v>42718.415972222225</v>
      </c>
      <c r="U3362">
        <f t="shared" si="264"/>
        <v>2016</v>
      </c>
    </row>
    <row r="3363" spans="1:21"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260"/>
        <v>1.1346000000000001</v>
      </c>
      <c r="P3363">
        <f t="shared" si="261"/>
        <v>83.42647058823529</v>
      </c>
      <c r="Q3363" t="s">
        <v>8316</v>
      </c>
      <c r="R3363" t="s">
        <v>8317</v>
      </c>
      <c r="S3363" s="9">
        <f t="shared" si="262"/>
        <v>41865.775347222225</v>
      </c>
      <c r="T3363" s="9">
        <f t="shared" si="263"/>
        <v>41883.415972222225</v>
      </c>
      <c r="U3363">
        <f t="shared" si="264"/>
        <v>2014</v>
      </c>
    </row>
    <row r="3364" spans="1:21"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260"/>
        <v>2.1800000000000002</v>
      </c>
      <c r="P3364">
        <f t="shared" si="261"/>
        <v>54.5</v>
      </c>
      <c r="Q3364" t="s">
        <v>8316</v>
      </c>
      <c r="R3364" t="s">
        <v>8317</v>
      </c>
      <c r="S3364" s="9">
        <f t="shared" si="262"/>
        <v>42055.841631944444</v>
      </c>
      <c r="T3364" s="9">
        <f t="shared" si="263"/>
        <v>42069.954861111109</v>
      </c>
      <c r="U3364">
        <f t="shared" si="264"/>
        <v>2015</v>
      </c>
    </row>
    <row r="3365" spans="1:21"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260"/>
        <v>1.0141935483870967</v>
      </c>
      <c r="P3365">
        <f t="shared" si="261"/>
        <v>302.30769230769232</v>
      </c>
      <c r="Q3365" t="s">
        <v>8316</v>
      </c>
      <c r="R3365" t="s">
        <v>8317</v>
      </c>
      <c r="S3365" s="9">
        <f t="shared" si="262"/>
        <v>41851.521354166667</v>
      </c>
      <c r="T3365" s="9">
        <f t="shared" si="263"/>
        <v>41870.416666666664</v>
      </c>
      <c r="U3365">
        <f t="shared" si="264"/>
        <v>2014</v>
      </c>
    </row>
    <row r="3366" spans="1:21"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260"/>
        <v>1.0593333333333332</v>
      </c>
      <c r="P3366">
        <f t="shared" si="261"/>
        <v>44.138888888888886</v>
      </c>
      <c r="Q3366" t="s">
        <v>8316</v>
      </c>
      <c r="R3366" t="s">
        <v>8317</v>
      </c>
      <c r="S3366" s="9">
        <f t="shared" si="262"/>
        <v>42422.727418981478</v>
      </c>
      <c r="T3366" s="9">
        <f t="shared" si="263"/>
        <v>42444.625</v>
      </c>
      <c r="U3366">
        <f t="shared" si="264"/>
        <v>2016</v>
      </c>
    </row>
    <row r="3367" spans="1:21"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260"/>
        <v>1.04</v>
      </c>
      <c r="P3367">
        <f t="shared" si="261"/>
        <v>866.66666666666663</v>
      </c>
      <c r="Q3367" t="s">
        <v>8316</v>
      </c>
      <c r="R3367" t="s">
        <v>8317</v>
      </c>
      <c r="S3367" s="9">
        <f t="shared" si="262"/>
        <v>42320.851759259262</v>
      </c>
      <c r="T3367" s="9">
        <f t="shared" si="263"/>
        <v>42350.851759259262</v>
      </c>
      <c r="U3367">
        <f t="shared" si="264"/>
        <v>2015</v>
      </c>
    </row>
    <row r="3368" spans="1:21"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260"/>
        <v>2.21</v>
      </c>
      <c r="P3368">
        <f t="shared" si="261"/>
        <v>61.388888888888886</v>
      </c>
      <c r="Q3368" t="s">
        <v>8316</v>
      </c>
      <c r="R3368" t="s">
        <v>8317</v>
      </c>
      <c r="S3368" s="9">
        <f t="shared" si="262"/>
        <v>42106.817557870367</v>
      </c>
      <c r="T3368" s="9">
        <f t="shared" si="263"/>
        <v>42136.817557870367</v>
      </c>
      <c r="U3368">
        <f t="shared" si="264"/>
        <v>2015</v>
      </c>
    </row>
    <row r="3369" spans="1:21"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260"/>
        <v>1.1866666666666668</v>
      </c>
      <c r="P3369">
        <f t="shared" si="261"/>
        <v>29.666666666666668</v>
      </c>
      <c r="Q3369" t="s">
        <v>8316</v>
      </c>
      <c r="R3369" t="s">
        <v>8317</v>
      </c>
      <c r="S3369" s="9">
        <f t="shared" si="262"/>
        <v>42192.683958333335</v>
      </c>
      <c r="T3369" s="9">
        <f t="shared" si="263"/>
        <v>42217.683958333335</v>
      </c>
      <c r="U3369">
        <f t="shared" si="264"/>
        <v>2015</v>
      </c>
    </row>
    <row r="3370" spans="1:21"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260"/>
        <v>1.046</v>
      </c>
      <c r="P3370">
        <f t="shared" si="261"/>
        <v>45.478260869565219</v>
      </c>
      <c r="Q3370" t="s">
        <v>8316</v>
      </c>
      <c r="R3370" t="s">
        <v>8317</v>
      </c>
      <c r="S3370" s="9">
        <f t="shared" si="262"/>
        <v>41968.949756944443</v>
      </c>
      <c r="T3370" s="9">
        <f t="shared" si="263"/>
        <v>42004.958333333328</v>
      </c>
      <c r="U3370">
        <f t="shared" si="264"/>
        <v>2014</v>
      </c>
    </row>
    <row r="3371" spans="1:21"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260"/>
        <v>1.0389999999999999</v>
      </c>
      <c r="P3371">
        <f t="shared" si="261"/>
        <v>96.203703703703709</v>
      </c>
      <c r="Q3371" t="s">
        <v>8316</v>
      </c>
      <c r="R3371" t="s">
        <v>8317</v>
      </c>
      <c r="S3371" s="9">
        <f t="shared" si="262"/>
        <v>42689.791435185187</v>
      </c>
      <c r="T3371" s="9">
        <f t="shared" si="263"/>
        <v>42749.791435185187</v>
      </c>
      <c r="U3371">
        <f t="shared" si="264"/>
        <v>2016</v>
      </c>
    </row>
    <row r="3372" spans="1:21"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260"/>
        <v>1.1773333333333333</v>
      </c>
      <c r="P3372">
        <f t="shared" si="261"/>
        <v>67.92307692307692</v>
      </c>
      <c r="Q3372" t="s">
        <v>8316</v>
      </c>
      <c r="R3372" t="s">
        <v>8317</v>
      </c>
      <c r="S3372" s="9">
        <f t="shared" si="262"/>
        <v>42690.084317129629</v>
      </c>
      <c r="T3372" s="9">
        <f t="shared" si="263"/>
        <v>42721.083333333328</v>
      </c>
      <c r="U3372">
        <f t="shared" si="264"/>
        <v>2016</v>
      </c>
    </row>
    <row r="3373" spans="1:21"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260"/>
        <v>1.385</v>
      </c>
      <c r="P3373">
        <f t="shared" si="261"/>
        <v>30.777777777777779</v>
      </c>
      <c r="Q3373" t="s">
        <v>8316</v>
      </c>
      <c r="R3373" t="s">
        <v>8317</v>
      </c>
      <c r="S3373" s="9">
        <f t="shared" si="262"/>
        <v>42312.624594907407</v>
      </c>
      <c r="T3373" s="9">
        <f t="shared" si="263"/>
        <v>42340.624594907407</v>
      </c>
      <c r="U3373">
        <f t="shared" si="264"/>
        <v>2015</v>
      </c>
    </row>
    <row r="3374" spans="1:21"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260"/>
        <v>1.0349999999999999</v>
      </c>
      <c r="P3374">
        <f t="shared" si="261"/>
        <v>38.333333333333336</v>
      </c>
      <c r="Q3374" t="s">
        <v>8316</v>
      </c>
      <c r="R3374" t="s">
        <v>8317</v>
      </c>
      <c r="S3374" s="9">
        <f t="shared" si="262"/>
        <v>41855.298101851848</v>
      </c>
      <c r="T3374" s="9">
        <f t="shared" si="263"/>
        <v>41875.957638888889</v>
      </c>
      <c r="U3374">
        <f t="shared" si="264"/>
        <v>2014</v>
      </c>
    </row>
    <row r="3375" spans="1:21"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260"/>
        <v>1.0024999999999999</v>
      </c>
      <c r="P3375">
        <f t="shared" si="261"/>
        <v>66.833333333333329</v>
      </c>
      <c r="Q3375" t="s">
        <v>8316</v>
      </c>
      <c r="R3375" t="s">
        <v>8317</v>
      </c>
      <c r="S3375" s="9">
        <f t="shared" si="262"/>
        <v>42179.604629629626</v>
      </c>
      <c r="T3375" s="9">
        <f t="shared" si="263"/>
        <v>42203.416666666672</v>
      </c>
      <c r="U3375">
        <f t="shared" si="264"/>
        <v>2015</v>
      </c>
    </row>
    <row r="3376" spans="1:21"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260"/>
        <v>1.0657142857142856</v>
      </c>
      <c r="P3376">
        <f t="shared" si="261"/>
        <v>71.730769230769226</v>
      </c>
      <c r="Q3376" t="s">
        <v>8316</v>
      </c>
      <c r="R3376" t="s">
        <v>8317</v>
      </c>
      <c r="S3376" s="9">
        <f t="shared" si="262"/>
        <v>42275.481666666667</v>
      </c>
      <c r="T3376" s="9">
        <f t="shared" si="263"/>
        <v>42305.481666666667</v>
      </c>
      <c r="U3376">
        <f t="shared" si="264"/>
        <v>2015</v>
      </c>
    </row>
    <row r="3377" spans="1:21"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260"/>
        <v>1</v>
      </c>
      <c r="P3377">
        <f t="shared" si="261"/>
        <v>176.47058823529412</v>
      </c>
      <c r="Q3377" t="s">
        <v>8316</v>
      </c>
      <c r="R3377" t="s">
        <v>8317</v>
      </c>
      <c r="S3377" s="9">
        <f t="shared" si="262"/>
        <v>41765.360798611109</v>
      </c>
      <c r="T3377" s="9">
        <f t="shared" si="263"/>
        <v>41777.360798611109</v>
      </c>
      <c r="U3377">
        <f t="shared" si="264"/>
        <v>2014</v>
      </c>
    </row>
    <row r="3378" spans="1:21"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260"/>
        <v>1.0001249999999999</v>
      </c>
      <c r="P3378">
        <f t="shared" si="261"/>
        <v>421.10526315789474</v>
      </c>
      <c r="Q3378" t="s">
        <v>8316</v>
      </c>
      <c r="R3378" t="s">
        <v>8317</v>
      </c>
      <c r="S3378" s="9">
        <f t="shared" si="262"/>
        <v>42059.451319444444</v>
      </c>
      <c r="T3378" s="9">
        <f t="shared" si="263"/>
        <v>42119.409652777773</v>
      </c>
      <c r="U3378">
        <f t="shared" si="264"/>
        <v>2015</v>
      </c>
    </row>
    <row r="3379" spans="1:21"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260"/>
        <v>1.0105</v>
      </c>
      <c r="P3379">
        <f t="shared" si="261"/>
        <v>104.98701298701299</v>
      </c>
      <c r="Q3379" t="s">
        <v>8316</v>
      </c>
      <c r="R3379" t="s">
        <v>8317</v>
      </c>
      <c r="S3379" s="9">
        <f t="shared" si="262"/>
        <v>42053.482627314821</v>
      </c>
      <c r="T3379" s="9">
        <f t="shared" si="263"/>
        <v>42083.455555555556</v>
      </c>
      <c r="U3379">
        <f t="shared" si="264"/>
        <v>2015</v>
      </c>
    </row>
    <row r="3380" spans="1:21"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260"/>
        <v>1.0763636363636364</v>
      </c>
      <c r="P3380">
        <f t="shared" si="261"/>
        <v>28.19047619047619</v>
      </c>
      <c r="Q3380" t="s">
        <v>8316</v>
      </c>
      <c r="R3380" t="s">
        <v>8317</v>
      </c>
      <c r="S3380" s="9">
        <f t="shared" si="262"/>
        <v>41858.105393518519</v>
      </c>
      <c r="T3380" s="9">
        <f t="shared" si="263"/>
        <v>41882.297222222223</v>
      </c>
      <c r="U3380">
        <f t="shared" si="264"/>
        <v>2014</v>
      </c>
    </row>
    <row r="3381" spans="1:21"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260"/>
        <v>1.0365</v>
      </c>
      <c r="P3381">
        <f t="shared" si="261"/>
        <v>54.55263157894737</v>
      </c>
      <c r="Q3381" t="s">
        <v>8316</v>
      </c>
      <c r="R3381" t="s">
        <v>8317</v>
      </c>
      <c r="S3381" s="9">
        <f t="shared" si="262"/>
        <v>42225.263888888891</v>
      </c>
      <c r="T3381" s="9">
        <f t="shared" si="263"/>
        <v>42242.708333333328</v>
      </c>
      <c r="U3381">
        <f t="shared" si="264"/>
        <v>2015</v>
      </c>
    </row>
    <row r="3382" spans="1:21"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260"/>
        <v>1.0443333333333333</v>
      </c>
      <c r="P3382">
        <f t="shared" si="261"/>
        <v>111.89285714285714</v>
      </c>
      <c r="Q3382" t="s">
        <v>8316</v>
      </c>
      <c r="R3382" t="s">
        <v>8317</v>
      </c>
      <c r="S3382" s="9">
        <f t="shared" si="262"/>
        <v>41937.70344907407</v>
      </c>
      <c r="T3382" s="9">
        <f t="shared" si="263"/>
        <v>41972.745115740734</v>
      </c>
      <c r="U3382">
        <f t="shared" si="264"/>
        <v>2014</v>
      </c>
    </row>
    <row r="3383" spans="1:21"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260"/>
        <v>1.0225</v>
      </c>
      <c r="P3383">
        <f t="shared" si="261"/>
        <v>85.208333333333329</v>
      </c>
      <c r="Q3383" t="s">
        <v>8316</v>
      </c>
      <c r="R3383" t="s">
        <v>8317</v>
      </c>
      <c r="S3383" s="9">
        <f t="shared" si="262"/>
        <v>42043.934988425928</v>
      </c>
      <c r="T3383" s="9">
        <f t="shared" si="263"/>
        <v>42073.893321759257</v>
      </c>
      <c r="U3383">
        <f t="shared" si="264"/>
        <v>2015</v>
      </c>
    </row>
    <row r="3384" spans="1:21"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260"/>
        <v>1.0074285714285713</v>
      </c>
      <c r="P3384">
        <f t="shared" si="261"/>
        <v>76.652173913043484</v>
      </c>
      <c r="Q3384" t="s">
        <v>8316</v>
      </c>
      <c r="R3384" t="s">
        <v>8317</v>
      </c>
      <c r="S3384" s="9">
        <f t="shared" si="262"/>
        <v>42559.181203703702</v>
      </c>
      <c r="T3384" s="9">
        <f t="shared" si="263"/>
        <v>42583.707638888889</v>
      </c>
      <c r="U3384">
        <f t="shared" si="264"/>
        <v>2016</v>
      </c>
    </row>
    <row r="3385" spans="1:21"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260"/>
        <v>1.1171428571428572</v>
      </c>
      <c r="P3385">
        <f t="shared" si="261"/>
        <v>65.166666666666671</v>
      </c>
      <c r="Q3385" t="s">
        <v>8316</v>
      </c>
      <c r="R3385" t="s">
        <v>8317</v>
      </c>
      <c r="S3385" s="9">
        <f t="shared" si="262"/>
        <v>42524.532638888893</v>
      </c>
      <c r="T3385" s="9">
        <f t="shared" si="263"/>
        <v>42544.532638888893</v>
      </c>
      <c r="U3385">
        <f t="shared" si="264"/>
        <v>2016</v>
      </c>
    </row>
    <row r="3386" spans="1:21"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260"/>
        <v>1.0001100000000001</v>
      </c>
      <c r="P3386">
        <f t="shared" si="261"/>
        <v>93.760312499999998</v>
      </c>
      <c r="Q3386" t="s">
        <v>8316</v>
      </c>
      <c r="R3386" t="s">
        <v>8317</v>
      </c>
      <c r="S3386" s="9">
        <f t="shared" si="262"/>
        <v>42291.837592592594</v>
      </c>
      <c r="T3386" s="9">
        <f t="shared" si="263"/>
        <v>42328.875</v>
      </c>
      <c r="U3386">
        <f t="shared" si="264"/>
        <v>2015</v>
      </c>
    </row>
    <row r="3387" spans="1:21"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260"/>
        <v>1</v>
      </c>
      <c r="P3387">
        <f t="shared" si="261"/>
        <v>133.33333333333334</v>
      </c>
      <c r="Q3387" t="s">
        <v>8316</v>
      </c>
      <c r="R3387" t="s">
        <v>8317</v>
      </c>
      <c r="S3387" s="9">
        <f t="shared" si="262"/>
        <v>41953.6175</v>
      </c>
      <c r="T3387" s="9">
        <f t="shared" si="263"/>
        <v>41983.6175</v>
      </c>
      <c r="U3387">
        <f t="shared" si="264"/>
        <v>2014</v>
      </c>
    </row>
    <row r="3388" spans="1:21"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260"/>
        <v>1.05</v>
      </c>
      <c r="P3388">
        <f t="shared" si="261"/>
        <v>51.219512195121951</v>
      </c>
      <c r="Q3388" t="s">
        <v>8316</v>
      </c>
      <c r="R3388" t="s">
        <v>8317</v>
      </c>
      <c r="S3388" s="9">
        <f t="shared" si="262"/>
        <v>41946.394745370373</v>
      </c>
      <c r="T3388" s="9">
        <f t="shared" si="263"/>
        <v>41976.394745370373</v>
      </c>
      <c r="U3388">
        <f t="shared" si="264"/>
        <v>2014</v>
      </c>
    </row>
    <row r="3389" spans="1:21"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260"/>
        <v>1.1686666666666667</v>
      </c>
      <c r="P3389">
        <f t="shared" si="261"/>
        <v>100.17142857142858</v>
      </c>
      <c r="Q3389" t="s">
        <v>8316</v>
      </c>
      <c r="R3389" t="s">
        <v>8317</v>
      </c>
      <c r="S3389" s="9">
        <f t="shared" si="262"/>
        <v>41947.512592592589</v>
      </c>
      <c r="T3389" s="9">
        <f t="shared" si="263"/>
        <v>41987.512592592597</v>
      </c>
      <c r="U3389">
        <f t="shared" si="264"/>
        <v>2014</v>
      </c>
    </row>
    <row r="3390" spans="1:21"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260"/>
        <v>1.038</v>
      </c>
      <c r="P3390">
        <f t="shared" si="261"/>
        <v>34.6</v>
      </c>
      <c r="Q3390" t="s">
        <v>8316</v>
      </c>
      <c r="R3390" t="s">
        <v>8317</v>
      </c>
      <c r="S3390" s="9">
        <f t="shared" si="262"/>
        <v>42143.211122685185</v>
      </c>
      <c r="T3390" s="9">
        <f t="shared" si="263"/>
        <v>42173.211122685185</v>
      </c>
      <c r="U3390">
        <f t="shared" si="264"/>
        <v>2015</v>
      </c>
    </row>
    <row r="3391" spans="1:21"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260"/>
        <v>1.145</v>
      </c>
      <c r="P3391">
        <f t="shared" si="261"/>
        <v>184.67741935483872</v>
      </c>
      <c r="Q3391" t="s">
        <v>8316</v>
      </c>
      <c r="R3391" t="s">
        <v>8317</v>
      </c>
      <c r="S3391" s="9">
        <f t="shared" si="262"/>
        <v>42494.313449074078</v>
      </c>
      <c r="T3391" s="9">
        <f t="shared" si="263"/>
        <v>42524.313449074078</v>
      </c>
      <c r="U3391">
        <f t="shared" si="264"/>
        <v>2016</v>
      </c>
    </row>
    <row r="3392" spans="1:21"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260"/>
        <v>1.024</v>
      </c>
      <c r="P3392">
        <f t="shared" si="261"/>
        <v>69.818181818181813</v>
      </c>
      <c r="Q3392" t="s">
        <v>8316</v>
      </c>
      <c r="R3392" t="s">
        <v>8317</v>
      </c>
      <c r="S3392" s="9">
        <f t="shared" si="262"/>
        <v>41815.524826388886</v>
      </c>
      <c r="T3392" s="9">
        <f t="shared" si="263"/>
        <v>41830.524826388886</v>
      </c>
      <c r="U3392">
        <f t="shared" si="264"/>
        <v>2014</v>
      </c>
    </row>
    <row r="3393" spans="1:21"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260"/>
        <v>2.23</v>
      </c>
      <c r="P3393">
        <f t="shared" si="261"/>
        <v>61.944444444444443</v>
      </c>
      <c r="Q3393" t="s">
        <v>8316</v>
      </c>
      <c r="R3393" t="s">
        <v>8317</v>
      </c>
      <c r="S3393" s="9">
        <f t="shared" si="262"/>
        <v>41830.295694444445</v>
      </c>
      <c r="T3393" s="9">
        <f t="shared" si="263"/>
        <v>41859.686111111114</v>
      </c>
      <c r="U3393">
        <f t="shared" si="264"/>
        <v>2014</v>
      </c>
    </row>
    <row r="3394" spans="1:21"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si="260"/>
        <v>1</v>
      </c>
      <c r="P3394">
        <f t="shared" si="261"/>
        <v>41.666666666666664</v>
      </c>
      <c r="Q3394" t="s">
        <v>8316</v>
      </c>
      <c r="R3394" t="s">
        <v>8317</v>
      </c>
      <c r="S3394" s="9">
        <f t="shared" si="262"/>
        <v>42446.595543981486</v>
      </c>
      <c r="T3394" s="9">
        <f t="shared" si="263"/>
        <v>42496.595543981486</v>
      </c>
      <c r="U3394">
        <f t="shared" si="264"/>
        <v>2016</v>
      </c>
    </row>
    <row r="3395" spans="1:21"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ref="O3395:O3458" si="265">E3395/D3395</f>
        <v>1.0580000000000001</v>
      </c>
      <c r="P3395">
        <f t="shared" ref="P3395:P3458" si="266">E3395/L3395</f>
        <v>36.06818181818182</v>
      </c>
      <c r="Q3395" t="s">
        <v>8316</v>
      </c>
      <c r="R3395" t="s">
        <v>8317</v>
      </c>
      <c r="S3395" s="9">
        <f t="shared" ref="S3395:S3458" si="267">((J3395/60)/60)/24+DATE(1970,1,1)+(-6/24)</f>
        <v>41923.671643518523</v>
      </c>
      <c r="T3395" s="9">
        <f t="shared" ref="T3395:T3458" si="268">((I3395/60)/60)/24+DATE(1970,1,1)+(-6/24)</f>
        <v>41948.781944444447</v>
      </c>
      <c r="U3395">
        <f t="shared" ref="U3395:U3458" si="269">YEAR(S3395)</f>
        <v>2014</v>
      </c>
    </row>
    <row r="3396" spans="1:21"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265"/>
        <v>1.4236363636363636</v>
      </c>
      <c r="P3396">
        <f t="shared" si="266"/>
        <v>29</v>
      </c>
      <c r="Q3396" t="s">
        <v>8316</v>
      </c>
      <c r="R3396" t="s">
        <v>8317</v>
      </c>
      <c r="S3396" s="9">
        <f t="shared" si="267"/>
        <v>41817.34542824074</v>
      </c>
      <c r="T3396" s="9">
        <f t="shared" si="268"/>
        <v>41847.34542824074</v>
      </c>
      <c r="U3396">
        <f t="shared" si="269"/>
        <v>2014</v>
      </c>
    </row>
    <row r="3397" spans="1:21"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265"/>
        <v>1.84</v>
      </c>
      <c r="P3397">
        <f t="shared" si="266"/>
        <v>24.210526315789473</v>
      </c>
      <c r="Q3397" t="s">
        <v>8316</v>
      </c>
      <c r="R3397" t="s">
        <v>8317</v>
      </c>
      <c r="S3397" s="9">
        <f t="shared" si="267"/>
        <v>42140.462314814817</v>
      </c>
      <c r="T3397" s="9">
        <f t="shared" si="268"/>
        <v>42154.506944444445</v>
      </c>
      <c r="U3397">
        <f t="shared" si="269"/>
        <v>2015</v>
      </c>
    </row>
    <row r="3398" spans="1:21"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265"/>
        <v>1.0433333333333332</v>
      </c>
      <c r="P3398">
        <f t="shared" si="266"/>
        <v>55.892857142857146</v>
      </c>
      <c r="Q3398" t="s">
        <v>8316</v>
      </c>
      <c r="R3398" t="s">
        <v>8317</v>
      </c>
      <c r="S3398" s="9">
        <f t="shared" si="267"/>
        <v>41764.19663194444</v>
      </c>
      <c r="T3398" s="9">
        <f t="shared" si="268"/>
        <v>41790.915972222225</v>
      </c>
      <c r="U3398">
        <f t="shared" si="269"/>
        <v>2014</v>
      </c>
    </row>
    <row r="3399" spans="1:21"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265"/>
        <v>1.1200000000000001</v>
      </c>
      <c r="P3399">
        <f t="shared" si="266"/>
        <v>11.666666666666666</v>
      </c>
      <c r="Q3399" t="s">
        <v>8316</v>
      </c>
      <c r="R3399" t="s">
        <v>8317</v>
      </c>
      <c r="S3399" s="9">
        <f t="shared" si="267"/>
        <v>42378.228344907402</v>
      </c>
      <c r="T3399" s="9">
        <f t="shared" si="268"/>
        <v>42418.666666666672</v>
      </c>
      <c r="U3399">
        <f t="shared" si="269"/>
        <v>2016</v>
      </c>
    </row>
    <row r="3400" spans="1:21"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265"/>
        <v>1.1107499999999999</v>
      </c>
      <c r="P3400">
        <f t="shared" si="266"/>
        <v>68.353846153846149</v>
      </c>
      <c r="Q3400" t="s">
        <v>8316</v>
      </c>
      <c r="R3400" t="s">
        <v>8317</v>
      </c>
      <c r="S3400" s="9">
        <f t="shared" si="267"/>
        <v>41941.50203703704</v>
      </c>
      <c r="T3400" s="9">
        <f t="shared" si="268"/>
        <v>41964.458333333328</v>
      </c>
      <c r="U3400">
        <f t="shared" si="269"/>
        <v>2014</v>
      </c>
    </row>
    <row r="3401" spans="1:21"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265"/>
        <v>1.0375000000000001</v>
      </c>
      <c r="P3401">
        <f t="shared" si="266"/>
        <v>27.065217391304348</v>
      </c>
      <c r="Q3401" t="s">
        <v>8316</v>
      </c>
      <c r="R3401" t="s">
        <v>8317</v>
      </c>
      <c r="S3401" s="9">
        <f t="shared" si="267"/>
        <v>42026.670428240745</v>
      </c>
      <c r="T3401" s="9">
        <f t="shared" si="268"/>
        <v>42056.670428240745</v>
      </c>
      <c r="U3401">
        <f t="shared" si="269"/>
        <v>2015</v>
      </c>
    </row>
    <row r="3402" spans="1:21"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265"/>
        <v>1.0041</v>
      </c>
      <c r="P3402">
        <f t="shared" si="266"/>
        <v>118.12941176470588</v>
      </c>
      <c r="Q3402" t="s">
        <v>8316</v>
      </c>
      <c r="R3402" t="s">
        <v>8317</v>
      </c>
      <c r="S3402" s="9">
        <f t="shared" si="267"/>
        <v>41834.703865740739</v>
      </c>
      <c r="T3402" s="9">
        <f t="shared" si="268"/>
        <v>41879.703865740739</v>
      </c>
      <c r="U3402">
        <f t="shared" si="269"/>
        <v>2014</v>
      </c>
    </row>
    <row r="3403" spans="1:21"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265"/>
        <v>1.0186206896551724</v>
      </c>
      <c r="P3403">
        <f t="shared" si="266"/>
        <v>44.757575757575758</v>
      </c>
      <c r="Q3403" t="s">
        <v>8316</v>
      </c>
      <c r="R3403" t="s">
        <v>8317</v>
      </c>
      <c r="S3403" s="9">
        <f t="shared" si="267"/>
        <v>42193.473912037036</v>
      </c>
      <c r="T3403" s="9">
        <f t="shared" si="268"/>
        <v>42223.473912037036</v>
      </c>
      <c r="U3403">
        <f t="shared" si="269"/>
        <v>2015</v>
      </c>
    </row>
    <row r="3404" spans="1:21"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265"/>
        <v>1.0976666666666666</v>
      </c>
      <c r="P3404">
        <f t="shared" si="266"/>
        <v>99.787878787878782</v>
      </c>
      <c r="Q3404" t="s">
        <v>8316</v>
      </c>
      <c r="R3404" t="s">
        <v>8317</v>
      </c>
      <c r="S3404" s="9">
        <f t="shared" si="267"/>
        <v>42290.36855324074</v>
      </c>
      <c r="T3404" s="9">
        <f t="shared" si="268"/>
        <v>42319.854861111111</v>
      </c>
      <c r="U3404">
        <f t="shared" si="269"/>
        <v>2015</v>
      </c>
    </row>
    <row r="3405" spans="1:21"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265"/>
        <v>1</v>
      </c>
      <c r="P3405">
        <f t="shared" si="266"/>
        <v>117.64705882352941</v>
      </c>
      <c r="Q3405" t="s">
        <v>8316</v>
      </c>
      <c r="R3405" t="s">
        <v>8317</v>
      </c>
      <c r="S3405" s="9">
        <f t="shared" si="267"/>
        <v>42150.212083333332</v>
      </c>
      <c r="T3405" s="9">
        <f t="shared" si="268"/>
        <v>42180.212083333332</v>
      </c>
      <c r="U3405">
        <f t="shared" si="269"/>
        <v>2015</v>
      </c>
    </row>
    <row r="3406" spans="1:21"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265"/>
        <v>1.22</v>
      </c>
      <c r="P3406">
        <f t="shared" si="266"/>
        <v>203.33333333333334</v>
      </c>
      <c r="Q3406" t="s">
        <v>8316</v>
      </c>
      <c r="R3406" t="s">
        <v>8317</v>
      </c>
      <c r="S3406" s="9">
        <f t="shared" si="267"/>
        <v>42152.253495370373</v>
      </c>
      <c r="T3406" s="9">
        <f t="shared" si="268"/>
        <v>42172.253495370373</v>
      </c>
      <c r="U3406">
        <f t="shared" si="269"/>
        <v>2015</v>
      </c>
    </row>
    <row r="3407" spans="1:21"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265"/>
        <v>1.3757142857142857</v>
      </c>
      <c r="P3407">
        <f t="shared" si="266"/>
        <v>28.323529411764707</v>
      </c>
      <c r="Q3407" t="s">
        <v>8316</v>
      </c>
      <c r="R3407" t="s">
        <v>8317</v>
      </c>
      <c r="S3407" s="9">
        <f t="shared" si="267"/>
        <v>42409.767199074078</v>
      </c>
      <c r="T3407" s="9">
        <f t="shared" si="268"/>
        <v>42430.749305555553</v>
      </c>
      <c r="U3407">
        <f t="shared" si="269"/>
        <v>2016</v>
      </c>
    </row>
    <row r="3408" spans="1:21"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265"/>
        <v>1.0031000000000001</v>
      </c>
      <c r="P3408">
        <f t="shared" si="266"/>
        <v>110.23076923076923</v>
      </c>
      <c r="Q3408" t="s">
        <v>8316</v>
      </c>
      <c r="R3408" t="s">
        <v>8317</v>
      </c>
      <c r="S3408" s="9">
        <f t="shared" si="267"/>
        <v>41791.242777777778</v>
      </c>
      <c r="T3408" s="9">
        <f t="shared" si="268"/>
        <v>41836.242777777778</v>
      </c>
      <c r="U3408">
        <f t="shared" si="269"/>
        <v>2014</v>
      </c>
    </row>
    <row r="3409" spans="1:21"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265"/>
        <v>1.071</v>
      </c>
      <c r="P3409">
        <f t="shared" si="266"/>
        <v>31.970149253731343</v>
      </c>
      <c r="Q3409" t="s">
        <v>8316</v>
      </c>
      <c r="R3409" t="s">
        <v>8317</v>
      </c>
      <c r="S3409" s="9">
        <f t="shared" si="267"/>
        <v>41796.172326388885</v>
      </c>
      <c r="T3409" s="9">
        <f t="shared" si="268"/>
        <v>41826.172326388885</v>
      </c>
      <c r="U3409">
        <f t="shared" si="269"/>
        <v>2014</v>
      </c>
    </row>
    <row r="3410" spans="1:21"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265"/>
        <v>2.11</v>
      </c>
      <c r="P3410">
        <f t="shared" si="266"/>
        <v>58.611111111111114</v>
      </c>
      <c r="Q3410" t="s">
        <v>8316</v>
      </c>
      <c r="R3410" t="s">
        <v>8317</v>
      </c>
      <c r="S3410" s="9">
        <f t="shared" si="267"/>
        <v>41808.741944444446</v>
      </c>
      <c r="T3410" s="9">
        <f t="shared" si="268"/>
        <v>41838.741944444446</v>
      </c>
      <c r="U3410">
        <f t="shared" si="269"/>
        <v>2014</v>
      </c>
    </row>
    <row r="3411" spans="1:21"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265"/>
        <v>1.236</v>
      </c>
      <c r="P3411">
        <f t="shared" si="266"/>
        <v>29.428571428571427</v>
      </c>
      <c r="Q3411" t="s">
        <v>8316</v>
      </c>
      <c r="R3411" t="s">
        <v>8317</v>
      </c>
      <c r="S3411" s="9">
        <f t="shared" si="267"/>
        <v>42544.564328703709</v>
      </c>
      <c r="T3411" s="9">
        <f t="shared" si="268"/>
        <v>42582.623611111107</v>
      </c>
      <c r="U3411">
        <f t="shared" si="269"/>
        <v>2016</v>
      </c>
    </row>
    <row r="3412" spans="1:21"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265"/>
        <v>1.085</v>
      </c>
      <c r="P3412">
        <f t="shared" si="266"/>
        <v>81.375</v>
      </c>
      <c r="Q3412" t="s">
        <v>8316</v>
      </c>
      <c r="R3412" t="s">
        <v>8317</v>
      </c>
      <c r="S3412" s="9">
        <f t="shared" si="267"/>
        <v>42499.791550925926</v>
      </c>
      <c r="T3412" s="9">
        <f t="shared" si="268"/>
        <v>42527.041666666672</v>
      </c>
      <c r="U3412">
        <f t="shared" si="269"/>
        <v>2016</v>
      </c>
    </row>
    <row r="3413" spans="1:21"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265"/>
        <v>1.0356666666666667</v>
      </c>
      <c r="P3413">
        <f t="shared" si="266"/>
        <v>199.16666666666666</v>
      </c>
      <c r="Q3413" t="s">
        <v>8316</v>
      </c>
      <c r="R3413" t="s">
        <v>8317</v>
      </c>
      <c r="S3413" s="9">
        <f t="shared" si="267"/>
        <v>42264.772824074069</v>
      </c>
      <c r="T3413" s="9">
        <f t="shared" si="268"/>
        <v>42284.772824074069</v>
      </c>
      <c r="U3413">
        <f t="shared" si="269"/>
        <v>2015</v>
      </c>
    </row>
    <row r="3414" spans="1:21"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265"/>
        <v>1</v>
      </c>
      <c r="P3414">
        <f t="shared" si="266"/>
        <v>115.38461538461539</v>
      </c>
      <c r="Q3414" t="s">
        <v>8316</v>
      </c>
      <c r="R3414" t="s">
        <v>8317</v>
      </c>
      <c r="S3414" s="9">
        <f t="shared" si="267"/>
        <v>41879.709050925929</v>
      </c>
      <c r="T3414" s="9">
        <f t="shared" si="268"/>
        <v>41909.709050925929</v>
      </c>
      <c r="U3414">
        <f t="shared" si="269"/>
        <v>2014</v>
      </c>
    </row>
    <row r="3415" spans="1:21"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265"/>
        <v>1.3</v>
      </c>
      <c r="P3415">
        <f t="shared" si="266"/>
        <v>46.428571428571431</v>
      </c>
      <c r="Q3415" t="s">
        <v>8316</v>
      </c>
      <c r="R3415" t="s">
        <v>8317</v>
      </c>
      <c r="S3415" s="9">
        <f t="shared" si="267"/>
        <v>42053.483078703706</v>
      </c>
      <c r="T3415" s="9">
        <f t="shared" si="268"/>
        <v>42062.957638888889</v>
      </c>
      <c r="U3415">
        <f t="shared" si="269"/>
        <v>2015</v>
      </c>
    </row>
    <row r="3416" spans="1:21"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265"/>
        <v>1.0349999999999999</v>
      </c>
      <c r="P3416">
        <f t="shared" si="266"/>
        <v>70.568181818181813</v>
      </c>
      <c r="Q3416" t="s">
        <v>8316</v>
      </c>
      <c r="R3416" t="s">
        <v>8317</v>
      </c>
      <c r="S3416" s="9">
        <f t="shared" si="267"/>
        <v>42675.582465277781</v>
      </c>
      <c r="T3416" s="9">
        <f t="shared" si="268"/>
        <v>42705.082638888889</v>
      </c>
      <c r="U3416">
        <f t="shared" si="269"/>
        <v>2016</v>
      </c>
    </row>
    <row r="3417" spans="1:21"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265"/>
        <v>1</v>
      </c>
      <c r="P3417">
        <f t="shared" si="266"/>
        <v>22.222222222222221</v>
      </c>
      <c r="Q3417" t="s">
        <v>8316</v>
      </c>
      <c r="R3417" t="s">
        <v>8317</v>
      </c>
      <c r="S3417" s="9">
        <f t="shared" si="267"/>
        <v>42466.894166666665</v>
      </c>
      <c r="T3417" s="9">
        <f t="shared" si="268"/>
        <v>42477.729166666672</v>
      </c>
      <c r="U3417">
        <f t="shared" si="269"/>
        <v>2016</v>
      </c>
    </row>
    <row r="3418" spans="1:21"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265"/>
        <v>1.196</v>
      </c>
      <c r="P3418">
        <f t="shared" si="266"/>
        <v>159.46666666666667</v>
      </c>
      <c r="Q3418" t="s">
        <v>8316</v>
      </c>
      <c r="R3418" t="s">
        <v>8317</v>
      </c>
      <c r="S3418" s="9">
        <f t="shared" si="267"/>
        <v>42089.162557870368</v>
      </c>
      <c r="T3418" s="9">
        <f t="shared" si="268"/>
        <v>42117.520833333328</v>
      </c>
      <c r="U3418">
        <f t="shared" si="269"/>
        <v>2015</v>
      </c>
    </row>
    <row r="3419" spans="1:21"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265"/>
        <v>1.0000058823529412</v>
      </c>
      <c r="P3419">
        <f t="shared" si="266"/>
        <v>37.777999999999999</v>
      </c>
      <c r="Q3419" t="s">
        <v>8316</v>
      </c>
      <c r="R3419" t="s">
        <v>8317</v>
      </c>
      <c r="S3419" s="9">
        <f t="shared" si="267"/>
        <v>41894.66375</v>
      </c>
      <c r="T3419" s="9">
        <f t="shared" si="268"/>
        <v>41937.779861111114</v>
      </c>
      <c r="U3419">
        <f t="shared" si="269"/>
        <v>2014</v>
      </c>
    </row>
    <row r="3420" spans="1:21"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265"/>
        <v>1.00875</v>
      </c>
      <c r="P3420">
        <f t="shared" si="266"/>
        <v>72.053571428571431</v>
      </c>
      <c r="Q3420" t="s">
        <v>8316</v>
      </c>
      <c r="R3420" t="s">
        <v>8317</v>
      </c>
      <c r="S3420" s="9">
        <f t="shared" si="267"/>
        <v>41752.58457175926</v>
      </c>
      <c r="T3420" s="9">
        <f t="shared" si="268"/>
        <v>41782.58457175926</v>
      </c>
      <c r="U3420">
        <f t="shared" si="269"/>
        <v>2014</v>
      </c>
    </row>
    <row r="3421" spans="1:21"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265"/>
        <v>1.0654545454545454</v>
      </c>
      <c r="P3421">
        <f t="shared" si="266"/>
        <v>63.695652173913047</v>
      </c>
      <c r="Q3421" t="s">
        <v>8316</v>
      </c>
      <c r="R3421" t="s">
        <v>8317</v>
      </c>
      <c r="S3421" s="9">
        <f t="shared" si="267"/>
        <v>42448.571585648147</v>
      </c>
      <c r="T3421" s="9">
        <f t="shared" si="268"/>
        <v>42466.645833333328</v>
      </c>
      <c r="U3421">
        <f t="shared" si="269"/>
        <v>2016</v>
      </c>
    </row>
    <row r="3422" spans="1:21"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265"/>
        <v>1.38</v>
      </c>
      <c r="P3422">
        <f t="shared" si="266"/>
        <v>28.411764705882351</v>
      </c>
      <c r="Q3422" t="s">
        <v>8316</v>
      </c>
      <c r="R3422" t="s">
        <v>8317</v>
      </c>
      <c r="S3422" s="9">
        <f t="shared" si="267"/>
        <v>42404.840300925927</v>
      </c>
      <c r="T3422" s="9">
        <f t="shared" si="268"/>
        <v>42413.75</v>
      </c>
      <c r="U3422">
        <f t="shared" si="269"/>
        <v>2016</v>
      </c>
    </row>
    <row r="3423" spans="1:21"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265"/>
        <v>1.0115000000000001</v>
      </c>
      <c r="P3423">
        <f t="shared" si="266"/>
        <v>103.21428571428571</v>
      </c>
      <c r="Q3423" t="s">
        <v>8316</v>
      </c>
      <c r="R3423" t="s">
        <v>8317</v>
      </c>
      <c r="S3423" s="9">
        <f t="shared" si="267"/>
        <v>42037.541238425925</v>
      </c>
      <c r="T3423" s="9">
        <f t="shared" si="268"/>
        <v>42067.541238425925</v>
      </c>
      <c r="U3423">
        <f t="shared" si="269"/>
        <v>2015</v>
      </c>
    </row>
    <row r="3424" spans="1:21"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265"/>
        <v>1.091</v>
      </c>
      <c r="P3424">
        <f t="shared" si="266"/>
        <v>71.152173913043484</v>
      </c>
      <c r="Q3424" t="s">
        <v>8316</v>
      </c>
      <c r="R3424" t="s">
        <v>8317</v>
      </c>
      <c r="S3424" s="9">
        <f t="shared" si="267"/>
        <v>42323.312222222223</v>
      </c>
      <c r="T3424" s="9">
        <f t="shared" si="268"/>
        <v>42351.75</v>
      </c>
      <c r="U3424">
        <f t="shared" si="269"/>
        <v>2015</v>
      </c>
    </row>
    <row r="3425" spans="1:21"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265"/>
        <v>1.4</v>
      </c>
      <c r="P3425">
        <f t="shared" si="266"/>
        <v>35</v>
      </c>
      <c r="Q3425" t="s">
        <v>8316</v>
      </c>
      <c r="R3425" t="s">
        <v>8317</v>
      </c>
      <c r="S3425" s="9">
        <f t="shared" si="267"/>
        <v>42088.661354166667</v>
      </c>
      <c r="T3425" s="9">
        <f t="shared" si="268"/>
        <v>42118.661354166667</v>
      </c>
      <c r="U3425">
        <f t="shared" si="269"/>
        <v>2015</v>
      </c>
    </row>
    <row r="3426" spans="1:21"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265"/>
        <v>1.0358333333333334</v>
      </c>
      <c r="P3426">
        <f t="shared" si="266"/>
        <v>81.776315789473685</v>
      </c>
      <c r="Q3426" t="s">
        <v>8316</v>
      </c>
      <c r="R3426" t="s">
        <v>8317</v>
      </c>
      <c r="S3426" s="9">
        <f t="shared" si="267"/>
        <v>42018.426898148144</v>
      </c>
      <c r="T3426" s="9">
        <f t="shared" si="268"/>
        <v>42040.040972222225</v>
      </c>
      <c r="U3426">
        <f t="shared" si="269"/>
        <v>2015</v>
      </c>
    </row>
    <row r="3427" spans="1:21"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265"/>
        <v>1.0297033333333332</v>
      </c>
      <c r="P3427">
        <f t="shared" si="266"/>
        <v>297.02980769230766</v>
      </c>
      <c r="Q3427" t="s">
        <v>8316</v>
      </c>
      <c r="R3427" t="s">
        <v>8317</v>
      </c>
      <c r="S3427" s="9">
        <f t="shared" si="267"/>
        <v>41884.367314814815</v>
      </c>
      <c r="T3427" s="9">
        <f t="shared" si="268"/>
        <v>41916.367314814815</v>
      </c>
      <c r="U3427">
        <f t="shared" si="269"/>
        <v>2014</v>
      </c>
    </row>
    <row r="3428" spans="1:21"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265"/>
        <v>1.0813333333333333</v>
      </c>
      <c r="P3428">
        <f t="shared" si="266"/>
        <v>46.609195402298852</v>
      </c>
      <c r="Q3428" t="s">
        <v>8316</v>
      </c>
      <c r="R3428" t="s">
        <v>8317</v>
      </c>
      <c r="S3428" s="9">
        <f t="shared" si="267"/>
        <v>41883.806747685187</v>
      </c>
      <c r="T3428" s="9">
        <f t="shared" si="268"/>
        <v>41902.833333333336</v>
      </c>
      <c r="U3428">
        <f t="shared" si="269"/>
        <v>2014</v>
      </c>
    </row>
    <row r="3429" spans="1:21"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265"/>
        <v>1</v>
      </c>
      <c r="P3429">
        <f t="shared" si="266"/>
        <v>51.724137931034484</v>
      </c>
      <c r="Q3429" t="s">
        <v>8316</v>
      </c>
      <c r="R3429" t="s">
        <v>8317</v>
      </c>
      <c r="S3429" s="9">
        <f t="shared" si="267"/>
        <v>41792.395277777774</v>
      </c>
      <c r="T3429" s="9">
        <f t="shared" si="268"/>
        <v>41822.395277777774</v>
      </c>
      <c r="U3429">
        <f t="shared" si="269"/>
        <v>2014</v>
      </c>
    </row>
    <row r="3430" spans="1:21"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265"/>
        <v>1.0275000000000001</v>
      </c>
      <c r="P3430">
        <f t="shared" si="266"/>
        <v>40.294117647058826</v>
      </c>
      <c r="Q3430" t="s">
        <v>8316</v>
      </c>
      <c r="R3430" t="s">
        <v>8317</v>
      </c>
      <c r="S3430" s="9">
        <f t="shared" si="267"/>
        <v>42038.470451388886</v>
      </c>
      <c r="T3430" s="9">
        <f t="shared" si="268"/>
        <v>42063.458333333328</v>
      </c>
      <c r="U3430">
        <f t="shared" si="269"/>
        <v>2015</v>
      </c>
    </row>
    <row r="3431" spans="1:21"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265"/>
        <v>1.3</v>
      </c>
      <c r="P3431">
        <f t="shared" si="266"/>
        <v>16.25</v>
      </c>
      <c r="Q3431" t="s">
        <v>8316</v>
      </c>
      <c r="R3431" t="s">
        <v>8317</v>
      </c>
      <c r="S3431" s="9">
        <f t="shared" si="267"/>
        <v>42661.771539351852</v>
      </c>
      <c r="T3431" s="9">
        <f t="shared" si="268"/>
        <v>42675.771539351852</v>
      </c>
      <c r="U3431">
        <f t="shared" si="269"/>
        <v>2016</v>
      </c>
    </row>
    <row r="3432" spans="1:21"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265"/>
        <v>1.0854949999999999</v>
      </c>
      <c r="P3432">
        <f t="shared" si="266"/>
        <v>30.152638888888887</v>
      </c>
      <c r="Q3432" t="s">
        <v>8316</v>
      </c>
      <c r="R3432" t="s">
        <v>8317</v>
      </c>
      <c r="S3432" s="9">
        <f t="shared" si="267"/>
        <v>41820.695613425924</v>
      </c>
      <c r="T3432" s="9">
        <f t="shared" si="268"/>
        <v>41850.695613425924</v>
      </c>
      <c r="U3432">
        <f t="shared" si="269"/>
        <v>2014</v>
      </c>
    </row>
    <row r="3433" spans="1:21"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265"/>
        <v>1</v>
      </c>
      <c r="P3433">
        <f t="shared" si="266"/>
        <v>95.238095238095241</v>
      </c>
      <c r="Q3433" t="s">
        <v>8316</v>
      </c>
      <c r="R3433" t="s">
        <v>8317</v>
      </c>
      <c r="S3433" s="9">
        <f t="shared" si="267"/>
        <v>41839.480937500004</v>
      </c>
      <c r="T3433" s="9">
        <f t="shared" si="268"/>
        <v>41869.480937500004</v>
      </c>
      <c r="U3433">
        <f t="shared" si="269"/>
        <v>2014</v>
      </c>
    </row>
    <row r="3434" spans="1:21"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265"/>
        <v>1.0965</v>
      </c>
      <c r="P3434">
        <f t="shared" si="266"/>
        <v>52.214285714285715</v>
      </c>
      <c r="Q3434" t="s">
        <v>8316</v>
      </c>
      <c r="R3434" t="s">
        <v>8317</v>
      </c>
      <c r="S3434" s="9">
        <f t="shared" si="267"/>
        <v>42380.331180555557</v>
      </c>
      <c r="T3434" s="9">
        <f t="shared" si="268"/>
        <v>42405.666666666672</v>
      </c>
      <c r="U3434">
        <f t="shared" si="269"/>
        <v>2016</v>
      </c>
    </row>
    <row r="3435" spans="1:21"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265"/>
        <v>1.0026315789473683</v>
      </c>
      <c r="P3435">
        <f t="shared" si="266"/>
        <v>134.1549295774648</v>
      </c>
      <c r="Q3435" t="s">
        <v>8316</v>
      </c>
      <c r="R3435" t="s">
        <v>8317</v>
      </c>
      <c r="S3435" s="9">
        <f t="shared" si="267"/>
        <v>41775.813136574077</v>
      </c>
      <c r="T3435" s="9">
        <f t="shared" si="268"/>
        <v>41806.875</v>
      </c>
      <c r="U3435">
        <f t="shared" si="269"/>
        <v>2014</v>
      </c>
    </row>
    <row r="3436" spans="1:21"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265"/>
        <v>1.0555000000000001</v>
      </c>
      <c r="P3436">
        <f t="shared" si="266"/>
        <v>62.827380952380949</v>
      </c>
      <c r="Q3436" t="s">
        <v>8316</v>
      </c>
      <c r="R3436" t="s">
        <v>8317</v>
      </c>
      <c r="S3436" s="9">
        <f t="shared" si="267"/>
        <v>41800.130428240744</v>
      </c>
      <c r="T3436" s="9">
        <f t="shared" si="268"/>
        <v>41830.130428240744</v>
      </c>
      <c r="U3436">
        <f t="shared" si="269"/>
        <v>2014</v>
      </c>
    </row>
    <row r="3437" spans="1:21"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265"/>
        <v>1.1200000000000001</v>
      </c>
      <c r="P3437">
        <f t="shared" si="266"/>
        <v>58.94736842105263</v>
      </c>
      <c r="Q3437" t="s">
        <v>8316</v>
      </c>
      <c r="R3437" t="s">
        <v>8317</v>
      </c>
      <c r="S3437" s="9">
        <f t="shared" si="267"/>
        <v>42572.36681712963</v>
      </c>
      <c r="T3437" s="9">
        <f t="shared" si="268"/>
        <v>42588.875</v>
      </c>
      <c r="U3437">
        <f t="shared" si="269"/>
        <v>2016</v>
      </c>
    </row>
    <row r="3438" spans="1:21"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265"/>
        <v>1.0589999999999999</v>
      </c>
      <c r="P3438">
        <f t="shared" si="266"/>
        <v>143.1081081081081</v>
      </c>
      <c r="Q3438" t="s">
        <v>8316</v>
      </c>
      <c r="R3438" t="s">
        <v>8317</v>
      </c>
      <c r="S3438" s="9">
        <f t="shared" si="267"/>
        <v>41851.291585648149</v>
      </c>
      <c r="T3438" s="9">
        <f t="shared" si="268"/>
        <v>41872.436111111114</v>
      </c>
      <c r="U3438">
        <f t="shared" si="269"/>
        <v>2014</v>
      </c>
    </row>
    <row r="3439" spans="1:21"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265"/>
        <v>1.01</v>
      </c>
      <c r="P3439">
        <f t="shared" si="266"/>
        <v>84.166666666666671</v>
      </c>
      <c r="Q3439" t="s">
        <v>8316</v>
      </c>
      <c r="R3439" t="s">
        <v>8317</v>
      </c>
      <c r="S3439" s="9">
        <f t="shared" si="267"/>
        <v>42205.460879629631</v>
      </c>
      <c r="T3439" s="9">
        <f t="shared" si="268"/>
        <v>42235.460879629631</v>
      </c>
      <c r="U3439">
        <f t="shared" si="269"/>
        <v>2015</v>
      </c>
    </row>
    <row r="3440" spans="1:21"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265"/>
        <v>1.042</v>
      </c>
      <c r="P3440">
        <f t="shared" si="266"/>
        <v>186.07142857142858</v>
      </c>
      <c r="Q3440" t="s">
        <v>8316</v>
      </c>
      <c r="R3440" t="s">
        <v>8317</v>
      </c>
      <c r="S3440" s="9">
        <f t="shared" si="267"/>
        <v>42100.677858796291</v>
      </c>
      <c r="T3440" s="9">
        <f t="shared" si="268"/>
        <v>42126.625</v>
      </c>
      <c r="U3440">
        <f t="shared" si="269"/>
        <v>2015</v>
      </c>
    </row>
    <row r="3441" spans="1:21"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265"/>
        <v>1.3467833333333334</v>
      </c>
      <c r="P3441">
        <f t="shared" si="266"/>
        <v>89.785555555555561</v>
      </c>
      <c r="Q3441" t="s">
        <v>8316</v>
      </c>
      <c r="R3441" t="s">
        <v>8317</v>
      </c>
      <c r="S3441" s="9">
        <f t="shared" si="267"/>
        <v>42374.661226851851</v>
      </c>
      <c r="T3441" s="9">
        <f t="shared" si="268"/>
        <v>42387.957638888889</v>
      </c>
      <c r="U3441">
        <f t="shared" si="269"/>
        <v>2016</v>
      </c>
    </row>
    <row r="3442" spans="1:21"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265"/>
        <v>1.052184</v>
      </c>
      <c r="P3442">
        <f t="shared" si="266"/>
        <v>64.157560975609755</v>
      </c>
      <c r="Q3442" t="s">
        <v>8316</v>
      </c>
      <c r="R3442" t="s">
        <v>8317</v>
      </c>
      <c r="S3442" s="9">
        <f t="shared" si="267"/>
        <v>41808.87300925926</v>
      </c>
      <c r="T3442" s="9">
        <f t="shared" si="268"/>
        <v>41831.427083333336</v>
      </c>
      <c r="U3442">
        <f t="shared" si="269"/>
        <v>2014</v>
      </c>
    </row>
    <row r="3443" spans="1:21"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265"/>
        <v>1.026</v>
      </c>
      <c r="P3443">
        <f t="shared" si="266"/>
        <v>59.651162790697676</v>
      </c>
      <c r="Q3443" t="s">
        <v>8316</v>
      </c>
      <c r="R3443" t="s">
        <v>8317</v>
      </c>
      <c r="S3443" s="9">
        <f t="shared" si="267"/>
        <v>42294.179641203707</v>
      </c>
      <c r="T3443" s="9">
        <f t="shared" si="268"/>
        <v>42321.595138888893</v>
      </c>
      <c r="U3443">
        <f t="shared" si="269"/>
        <v>2015</v>
      </c>
    </row>
    <row r="3444" spans="1:21"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265"/>
        <v>1</v>
      </c>
      <c r="P3444">
        <f t="shared" si="266"/>
        <v>31.25</v>
      </c>
      <c r="Q3444" t="s">
        <v>8316</v>
      </c>
      <c r="R3444" t="s">
        <v>8317</v>
      </c>
      <c r="S3444" s="9">
        <f t="shared" si="267"/>
        <v>42124.591111111105</v>
      </c>
      <c r="T3444" s="9">
        <f t="shared" si="268"/>
        <v>42154.591111111105</v>
      </c>
      <c r="U3444">
        <f t="shared" si="269"/>
        <v>2015</v>
      </c>
    </row>
    <row r="3445" spans="1:21"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265"/>
        <v>1.855</v>
      </c>
      <c r="P3445">
        <f t="shared" si="266"/>
        <v>41.222222222222221</v>
      </c>
      <c r="Q3445" t="s">
        <v>8316</v>
      </c>
      <c r="R3445" t="s">
        <v>8317</v>
      </c>
      <c r="S3445" s="9">
        <f t="shared" si="267"/>
        <v>41861.274837962963</v>
      </c>
      <c r="T3445" s="9">
        <f t="shared" si="268"/>
        <v>41891.274837962963</v>
      </c>
      <c r="U3445">
        <f t="shared" si="269"/>
        <v>2014</v>
      </c>
    </row>
    <row r="3446" spans="1:21"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265"/>
        <v>2.89</v>
      </c>
      <c r="P3446">
        <f t="shared" si="266"/>
        <v>43.35</v>
      </c>
      <c r="Q3446" t="s">
        <v>8316</v>
      </c>
      <c r="R3446" t="s">
        <v>8317</v>
      </c>
      <c r="S3446" s="9">
        <f t="shared" si="267"/>
        <v>42521.041504629626</v>
      </c>
      <c r="T3446" s="9">
        <f t="shared" si="268"/>
        <v>42529.332638888889</v>
      </c>
      <c r="U3446">
        <f t="shared" si="269"/>
        <v>2016</v>
      </c>
    </row>
    <row r="3447" spans="1:21"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265"/>
        <v>1</v>
      </c>
      <c r="P3447">
        <f t="shared" si="266"/>
        <v>64.516129032258064</v>
      </c>
      <c r="Q3447" t="s">
        <v>8316</v>
      </c>
      <c r="R3447" t="s">
        <v>8317</v>
      </c>
      <c r="S3447" s="9">
        <f t="shared" si="267"/>
        <v>42272.280509259261</v>
      </c>
      <c r="T3447" s="9">
        <f t="shared" si="268"/>
        <v>42300.280509259261</v>
      </c>
      <c r="U3447">
        <f t="shared" si="269"/>
        <v>2015</v>
      </c>
    </row>
    <row r="3448" spans="1:21"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265"/>
        <v>1.0820000000000001</v>
      </c>
      <c r="P3448">
        <f t="shared" si="266"/>
        <v>43.28</v>
      </c>
      <c r="Q3448" t="s">
        <v>8316</v>
      </c>
      <c r="R3448" t="s">
        <v>8317</v>
      </c>
      <c r="S3448" s="9">
        <f t="shared" si="267"/>
        <v>42016.582465277781</v>
      </c>
      <c r="T3448" s="9">
        <f t="shared" si="268"/>
        <v>42040.263888888891</v>
      </c>
      <c r="U3448">
        <f t="shared" si="269"/>
        <v>2015</v>
      </c>
    </row>
    <row r="3449" spans="1:21"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265"/>
        <v>1.0780000000000001</v>
      </c>
      <c r="P3449">
        <f t="shared" si="266"/>
        <v>77</v>
      </c>
      <c r="Q3449" t="s">
        <v>8316</v>
      </c>
      <c r="R3449" t="s">
        <v>8317</v>
      </c>
      <c r="S3449" s="9">
        <f t="shared" si="267"/>
        <v>42402.639027777783</v>
      </c>
      <c r="T3449" s="9">
        <f t="shared" si="268"/>
        <v>42447.597361111111</v>
      </c>
      <c r="U3449">
        <f t="shared" si="269"/>
        <v>2016</v>
      </c>
    </row>
    <row r="3450" spans="1:21"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265"/>
        <v>1.0976190476190477</v>
      </c>
      <c r="P3450">
        <f t="shared" si="266"/>
        <v>51.222222222222221</v>
      </c>
      <c r="Q3450" t="s">
        <v>8316</v>
      </c>
      <c r="R3450" t="s">
        <v>8317</v>
      </c>
      <c r="S3450" s="9">
        <f t="shared" si="267"/>
        <v>41959.869085648148</v>
      </c>
      <c r="T3450" s="9">
        <f t="shared" si="268"/>
        <v>41989.869085648148</v>
      </c>
      <c r="U3450">
        <f t="shared" si="269"/>
        <v>2014</v>
      </c>
    </row>
    <row r="3451" spans="1:21"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265"/>
        <v>1.70625</v>
      </c>
      <c r="P3451">
        <f t="shared" si="266"/>
        <v>68.25</v>
      </c>
      <c r="Q3451" t="s">
        <v>8316</v>
      </c>
      <c r="R3451" t="s">
        <v>8317</v>
      </c>
      <c r="S3451" s="9">
        <f t="shared" si="267"/>
        <v>42531.802523148144</v>
      </c>
      <c r="T3451" s="9">
        <f t="shared" si="268"/>
        <v>42559.916666666672</v>
      </c>
      <c r="U3451">
        <f t="shared" si="269"/>
        <v>2016</v>
      </c>
    </row>
    <row r="3452" spans="1:21"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265"/>
        <v>1.52</v>
      </c>
      <c r="P3452">
        <f t="shared" si="266"/>
        <v>19.487179487179485</v>
      </c>
      <c r="Q3452" t="s">
        <v>8316</v>
      </c>
      <c r="R3452" t="s">
        <v>8317</v>
      </c>
      <c r="S3452" s="9">
        <f t="shared" si="267"/>
        <v>42036.454525462963</v>
      </c>
      <c r="T3452" s="9">
        <f t="shared" si="268"/>
        <v>42096.412858796291</v>
      </c>
      <c r="U3452">
        <f t="shared" si="269"/>
        <v>2015</v>
      </c>
    </row>
    <row r="3453" spans="1:21"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265"/>
        <v>1.0123076923076924</v>
      </c>
      <c r="P3453">
        <f t="shared" si="266"/>
        <v>41.125</v>
      </c>
      <c r="Q3453" t="s">
        <v>8316</v>
      </c>
      <c r="R3453" t="s">
        <v>8317</v>
      </c>
      <c r="S3453" s="9">
        <f t="shared" si="267"/>
        <v>42088.473692129628</v>
      </c>
      <c r="T3453" s="9">
        <f t="shared" si="268"/>
        <v>42115.473692129628</v>
      </c>
      <c r="U3453">
        <f t="shared" si="269"/>
        <v>2015</v>
      </c>
    </row>
    <row r="3454" spans="1:21"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265"/>
        <v>1.532</v>
      </c>
      <c r="P3454">
        <f t="shared" si="266"/>
        <v>41.405405405405403</v>
      </c>
      <c r="Q3454" t="s">
        <v>8316</v>
      </c>
      <c r="R3454" t="s">
        <v>8317</v>
      </c>
      <c r="S3454" s="9">
        <f t="shared" si="267"/>
        <v>41820.389189814814</v>
      </c>
      <c r="T3454" s="9">
        <f t="shared" si="268"/>
        <v>41842.915972222225</v>
      </c>
      <c r="U3454">
        <f t="shared" si="269"/>
        <v>2014</v>
      </c>
    </row>
    <row r="3455" spans="1:21"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265"/>
        <v>1.2833333333333334</v>
      </c>
      <c r="P3455">
        <f t="shared" si="266"/>
        <v>27.5</v>
      </c>
      <c r="Q3455" t="s">
        <v>8316</v>
      </c>
      <c r="R3455" t="s">
        <v>8317</v>
      </c>
      <c r="S3455" s="9">
        <f t="shared" si="267"/>
        <v>42535.72865740741</v>
      </c>
      <c r="T3455" s="9">
        <f t="shared" si="268"/>
        <v>42595.72865740741</v>
      </c>
      <c r="U3455">
        <f t="shared" si="269"/>
        <v>2016</v>
      </c>
    </row>
    <row r="3456" spans="1:21"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265"/>
        <v>1.0071428571428571</v>
      </c>
      <c r="P3456">
        <f t="shared" si="266"/>
        <v>33.571428571428569</v>
      </c>
      <c r="Q3456" t="s">
        <v>8316</v>
      </c>
      <c r="R3456" t="s">
        <v>8317</v>
      </c>
      <c r="S3456" s="9">
        <f t="shared" si="267"/>
        <v>41821.448599537034</v>
      </c>
      <c r="T3456" s="9">
        <f t="shared" si="268"/>
        <v>41851.448599537034</v>
      </c>
      <c r="U3456">
        <f t="shared" si="269"/>
        <v>2014</v>
      </c>
    </row>
    <row r="3457" spans="1:21"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265"/>
        <v>1.0065</v>
      </c>
      <c r="P3457">
        <f t="shared" si="266"/>
        <v>145.86956521739131</v>
      </c>
      <c r="Q3457" t="s">
        <v>8316</v>
      </c>
      <c r="R3457" t="s">
        <v>8317</v>
      </c>
      <c r="S3457" s="9">
        <f t="shared" si="267"/>
        <v>42626.5003125</v>
      </c>
      <c r="T3457" s="9">
        <f t="shared" si="268"/>
        <v>42656.5003125</v>
      </c>
      <c r="U3457">
        <f t="shared" si="269"/>
        <v>2016</v>
      </c>
    </row>
    <row r="3458" spans="1:21"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si="265"/>
        <v>1.913</v>
      </c>
      <c r="P3458">
        <f t="shared" si="266"/>
        <v>358.6875</v>
      </c>
      <c r="Q3458" t="s">
        <v>8316</v>
      </c>
      <c r="R3458" t="s">
        <v>8317</v>
      </c>
      <c r="S3458" s="9">
        <f t="shared" si="267"/>
        <v>41820.955636574072</v>
      </c>
      <c r="T3458" s="9">
        <f t="shared" si="268"/>
        <v>41852.040972222225</v>
      </c>
      <c r="U3458">
        <f t="shared" si="269"/>
        <v>2014</v>
      </c>
    </row>
    <row r="3459" spans="1:21"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ref="O3459:O3522" si="270">E3459/D3459</f>
        <v>1.4019999999999999</v>
      </c>
      <c r="P3459">
        <f t="shared" ref="P3459:P3522" si="271">E3459/L3459</f>
        <v>50.981818181818184</v>
      </c>
      <c r="Q3459" t="s">
        <v>8316</v>
      </c>
      <c r="R3459" t="s">
        <v>8317</v>
      </c>
      <c r="S3459" s="9">
        <f t="shared" ref="S3459:S3522" si="272">((J3459/60)/60)/24+DATE(1970,1,1)+(-6/24)</f>
        <v>42016.456678240742</v>
      </c>
      <c r="T3459" s="9">
        <f t="shared" ref="T3459:T3522" si="273">((I3459/60)/60)/24+DATE(1970,1,1)+(-6/24)</f>
        <v>42046.999305555553</v>
      </c>
      <c r="U3459">
        <f t="shared" ref="U3459:U3522" si="274">YEAR(S3459)</f>
        <v>2015</v>
      </c>
    </row>
    <row r="3460" spans="1:21"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270"/>
        <v>1.2433537832310839</v>
      </c>
      <c r="P3460">
        <f t="shared" si="271"/>
        <v>45.037037037037038</v>
      </c>
      <c r="Q3460" t="s">
        <v>8316</v>
      </c>
      <c r="R3460" t="s">
        <v>8317</v>
      </c>
      <c r="S3460" s="9">
        <f t="shared" si="272"/>
        <v>42010.952581018515</v>
      </c>
      <c r="T3460" s="9">
        <f t="shared" si="273"/>
        <v>42037.935416666667</v>
      </c>
      <c r="U3460">
        <f t="shared" si="274"/>
        <v>2015</v>
      </c>
    </row>
    <row r="3461" spans="1:21"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270"/>
        <v>1.262</v>
      </c>
      <c r="P3461">
        <f t="shared" si="271"/>
        <v>17.527777777777779</v>
      </c>
      <c r="Q3461" t="s">
        <v>8316</v>
      </c>
      <c r="R3461" t="s">
        <v>8317</v>
      </c>
      <c r="S3461" s="9">
        <f t="shared" si="272"/>
        <v>42480.229861111111</v>
      </c>
      <c r="T3461" s="9">
        <f t="shared" si="273"/>
        <v>42510.229861111111</v>
      </c>
      <c r="U3461">
        <f t="shared" si="274"/>
        <v>2016</v>
      </c>
    </row>
    <row r="3462" spans="1:21"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270"/>
        <v>1.9</v>
      </c>
      <c r="P3462">
        <f t="shared" si="271"/>
        <v>50</v>
      </c>
      <c r="Q3462" t="s">
        <v>8316</v>
      </c>
      <c r="R3462" t="s">
        <v>8317</v>
      </c>
      <c r="S3462" s="9">
        <f t="shared" si="272"/>
        <v>41852.277222222219</v>
      </c>
      <c r="T3462" s="9">
        <f t="shared" si="273"/>
        <v>41866.277222222219</v>
      </c>
      <c r="U3462">
        <f t="shared" si="274"/>
        <v>2014</v>
      </c>
    </row>
    <row r="3463" spans="1:21"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270"/>
        <v>1.39</v>
      </c>
      <c r="P3463">
        <f t="shared" si="271"/>
        <v>57.916666666666664</v>
      </c>
      <c r="Q3463" t="s">
        <v>8316</v>
      </c>
      <c r="R3463" t="s">
        <v>8317</v>
      </c>
      <c r="S3463" s="9">
        <f t="shared" si="272"/>
        <v>42643.382858796293</v>
      </c>
      <c r="T3463" s="9">
        <f t="shared" si="273"/>
        <v>42671.875</v>
      </c>
      <c r="U3463">
        <f t="shared" si="274"/>
        <v>2016</v>
      </c>
    </row>
    <row r="3464" spans="1:21"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270"/>
        <v>2.02</v>
      </c>
      <c r="P3464">
        <f t="shared" si="271"/>
        <v>29.705882352941178</v>
      </c>
      <c r="Q3464" t="s">
        <v>8316</v>
      </c>
      <c r="R3464" t="s">
        <v>8317</v>
      </c>
      <c r="S3464" s="9">
        <f t="shared" si="272"/>
        <v>42179.648472222223</v>
      </c>
      <c r="T3464" s="9">
        <f t="shared" si="273"/>
        <v>42195.5</v>
      </c>
      <c r="U3464">
        <f t="shared" si="274"/>
        <v>2015</v>
      </c>
    </row>
    <row r="3465" spans="1:21"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270"/>
        <v>1.0338000000000001</v>
      </c>
      <c r="P3465">
        <f t="shared" si="271"/>
        <v>90.684210526315795</v>
      </c>
      <c r="Q3465" t="s">
        <v>8316</v>
      </c>
      <c r="R3465" t="s">
        <v>8317</v>
      </c>
      <c r="S3465" s="9">
        <f t="shared" si="272"/>
        <v>42612.668807870374</v>
      </c>
      <c r="T3465" s="9">
        <f t="shared" si="273"/>
        <v>42653.915972222225</v>
      </c>
      <c r="U3465">
        <f t="shared" si="274"/>
        <v>2016</v>
      </c>
    </row>
    <row r="3466" spans="1:21"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270"/>
        <v>1.023236</v>
      </c>
      <c r="P3466">
        <f t="shared" si="271"/>
        <v>55.012688172043013</v>
      </c>
      <c r="Q3466" t="s">
        <v>8316</v>
      </c>
      <c r="R3466" t="s">
        <v>8317</v>
      </c>
      <c r="S3466" s="9">
        <f t="shared" si="272"/>
        <v>42574.880057870367</v>
      </c>
      <c r="T3466" s="9">
        <f t="shared" si="273"/>
        <v>42604.880057870367</v>
      </c>
      <c r="U3466">
        <f t="shared" si="274"/>
        <v>2016</v>
      </c>
    </row>
    <row r="3467" spans="1:21"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270"/>
        <v>1.03</v>
      </c>
      <c r="P3467">
        <f t="shared" si="271"/>
        <v>57.222222222222221</v>
      </c>
      <c r="Q3467" t="s">
        <v>8316</v>
      </c>
      <c r="R3467" t="s">
        <v>8317</v>
      </c>
      <c r="S3467" s="9">
        <f t="shared" si="272"/>
        <v>42200.375833333332</v>
      </c>
      <c r="T3467" s="9">
        <f t="shared" si="273"/>
        <v>42225.416666666672</v>
      </c>
      <c r="U3467">
        <f t="shared" si="274"/>
        <v>2015</v>
      </c>
    </row>
    <row r="3468" spans="1:21"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270"/>
        <v>1.2714285714285714</v>
      </c>
      <c r="P3468">
        <f t="shared" si="271"/>
        <v>72.950819672131146</v>
      </c>
      <c r="Q3468" t="s">
        <v>8316</v>
      </c>
      <c r="R3468" t="s">
        <v>8317</v>
      </c>
      <c r="S3468" s="9">
        <f t="shared" si="272"/>
        <v>42419.769097222219</v>
      </c>
      <c r="T3468" s="9">
        <f t="shared" si="273"/>
        <v>42479.727430555555</v>
      </c>
      <c r="U3468">
        <f t="shared" si="274"/>
        <v>2016</v>
      </c>
    </row>
    <row r="3469" spans="1:2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270"/>
        <v>1.01</v>
      </c>
      <c r="P3469">
        <f t="shared" si="271"/>
        <v>64.468085106382972</v>
      </c>
      <c r="Q3469" t="s">
        <v>8316</v>
      </c>
      <c r="R3469" t="s">
        <v>8317</v>
      </c>
      <c r="S3469" s="9">
        <f t="shared" si="272"/>
        <v>42053.421666666662</v>
      </c>
      <c r="T3469" s="9">
        <f t="shared" si="273"/>
        <v>42083.380000000005</v>
      </c>
      <c r="U3469">
        <f t="shared" si="274"/>
        <v>2015</v>
      </c>
    </row>
    <row r="3470" spans="1:21"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270"/>
        <v>1.2178</v>
      </c>
      <c r="P3470">
        <f t="shared" si="271"/>
        <v>716.35294117647061</v>
      </c>
      <c r="Q3470" t="s">
        <v>8316</v>
      </c>
      <c r="R3470" t="s">
        <v>8317</v>
      </c>
      <c r="S3470" s="9">
        <f t="shared" si="272"/>
        <v>42605.515381944439</v>
      </c>
      <c r="T3470" s="9">
        <f t="shared" si="273"/>
        <v>42633.875</v>
      </c>
      <c r="U3470">
        <f t="shared" si="274"/>
        <v>2016</v>
      </c>
    </row>
    <row r="3471" spans="1:21"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270"/>
        <v>1.1339285714285714</v>
      </c>
      <c r="P3471">
        <f t="shared" si="271"/>
        <v>50.396825396825399</v>
      </c>
      <c r="Q3471" t="s">
        <v>8316</v>
      </c>
      <c r="R3471" t="s">
        <v>8317</v>
      </c>
      <c r="S3471" s="9">
        <f t="shared" si="272"/>
        <v>42458.391724537039</v>
      </c>
      <c r="T3471" s="9">
        <f t="shared" si="273"/>
        <v>42488.391724537039</v>
      </c>
      <c r="U3471">
        <f t="shared" si="274"/>
        <v>2016</v>
      </c>
    </row>
    <row r="3472" spans="1:21"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270"/>
        <v>1.5</v>
      </c>
      <c r="P3472">
        <f t="shared" si="271"/>
        <v>41.666666666666664</v>
      </c>
      <c r="Q3472" t="s">
        <v>8316</v>
      </c>
      <c r="R3472" t="s">
        <v>8317</v>
      </c>
      <c r="S3472" s="9">
        <f t="shared" si="272"/>
        <v>42528.772013888884</v>
      </c>
      <c r="T3472" s="9">
        <f t="shared" si="273"/>
        <v>42566.651388888888</v>
      </c>
      <c r="U3472">
        <f t="shared" si="274"/>
        <v>2016</v>
      </c>
    </row>
    <row r="3473" spans="1:21"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270"/>
        <v>2.1459999999999999</v>
      </c>
      <c r="P3473">
        <f t="shared" si="271"/>
        <v>35.766666666666666</v>
      </c>
      <c r="Q3473" t="s">
        <v>8316</v>
      </c>
      <c r="R3473" t="s">
        <v>8317</v>
      </c>
      <c r="S3473" s="9">
        <f t="shared" si="272"/>
        <v>41841.570486111108</v>
      </c>
      <c r="T3473" s="9">
        <f t="shared" si="273"/>
        <v>41882.583333333336</v>
      </c>
      <c r="U3473">
        <f t="shared" si="274"/>
        <v>2014</v>
      </c>
    </row>
    <row r="3474" spans="1:21"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270"/>
        <v>1.0205</v>
      </c>
      <c r="P3474">
        <f t="shared" si="271"/>
        <v>88.739130434782609</v>
      </c>
      <c r="Q3474" t="s">
        <v>8316</v>
      </c>
      <c r="R3474" t="s">
        <v>8317</v>
      </c>
      <c r="S3474" s="9">
        <f t="shared" si="272"/>
        <v>41927.920497685183</v>
      </c>
      <c r="T3474" s="9">
        <f t="shared" si="273"/>
        <v>41948.999305555553</v>
      </c>
      <c r="U3474">
        <f t="shared" si="274"/>
        <v>2014</v>
      </c>
    </row>
    <row r="3475" spans="1:21"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270"/>
        <v>1</v>
      </c>
      <c r="P3475">
        <f t="shared" si="271"/>
        <v>148.4848484848485</v>
      </c>
      <c r="Q3475" t="s">
        <v>8316</v>
      </c>
      <c r="R3475" t="s">
        <v>8317</v>
      </c>
      <c r="S3475" s="9">
        <f t="shared" si="272"/>
        <v>42062.584444444445</v>
      </c>
      <c r="T3475" s="9">
        <f t="shared" si="273"/>
        <v>42083.602083333331</v>
      </c>
      <c r="U3475">
        <f t="shared" si="274"/>
        <v>2015</v>
      </c>
    </row>
    <row r="3476" spans="1:21"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270"/>
        <v>1.01</v>
      </c>
      <c r="P3476">
        <f t="shared" si="271"/>
        <v>51.794871794871796</v>
      </c>
      <c r="Q3476" t="s">
        <v>8316</v>
      </c>
      <c r="R3476" t="s">
        <v>8317</v>
      </c>
      <c r="S3476" s="9">
        <f t="shared" si="272"/>
        <v>42541.251516203702</v>
      </c>
      <c r="T3476" s="9">
        <f t="shared" si="273"/>
        <v>42571.251516203702</v>
      </c>
      <c r="U3476">
        <f t="shared" si="274"/>
        <v>2016</v>
      </c>
    </row>
    <row r="3477" spans="1:21"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270"/>
        <v>1.1333333333333333</v>
      </c>
      <c r="P3477">
        <f t="shared" si="271"/>
        <v>20</v>
      </c>
      <c r="Q3477" t="s">
        <v>8316</v>
      </c>
      <c r="R3477" t="s">
        <v>8317</v>
      </c>
      <c r="S3477" s="9">
        <f t="shared" si="272"/>
        <v>41918.630833333329</v>
      </c>
      <c r="T3477" s="9">
        <f t="shared" si="273"/>
        <v>41945.75</v>
      </c>
      <c r="U3477">
        <f t="shared" si="274"/>
        <v>2014</v>
      </c>
    </row>
    <row r="3478" spans="1:21"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270"/>
        <v>1.04</v>
      </c>
      <c r="P3478">
        <f t="shared" si="271"/>
        <v>52</v>
      </c>
      <c r="Q3478" t="s">
        <v>8316</v>
      </c>
      <c r="R3478" t="s">
        <v>8317</v>
      </c>
      <c r="S3478" s="9">
        <f t="shared" si="272"/>
        <v>41921.029976851853</v>
      </c>
      <c r="T3478" s="9">
        <f t="shared" si="273"/>
        <v>41938.875</v>
      </c>
      <c r="U3478">
        <f t="shared" si="274"/>
        <v>2014</v>
      </c>
    </row>
    <row r="3479" spans="1:21"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270"/>
        <v>1.1533333333333333</v>
      </c>
      <c r="P3479">
        <f t="shared" si="271"/>
        <v>53.230769230769234</v>
      </c>
      <c r="Q3479" t="s">
        <v>8316</v>
      </c>
      <c r="R3479" t="s">
        <v>8317</v>
      </c>
      <c r="S3479" s="9">
        <f t="shared" si="272"/>
        <v>42128.486608796295</v>
      </c>
      <c r="T3479" s="9">
        <f t="shared" si="273"/>
        <v>42140.875</v>
      </c>
      <c r="U3479">
        <f t="shared" si="274"/>
        <v>2015</v>
      </c>
    </row>
    <row r="3480" spans="1:21"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270"/>
        <v>1.1285000000000001</v>
      </c>
      <c r="P3480">
        <f t="shared" si="271"/>
        <v>39.596491228070178</v>
      </c>
      <c r="Q3480" t="s">
        <v>8316</v>
      </c>
      <c r="R3480" t="s">
        <v>8317</v>
      </c>
      <c r="S3480" s="9">
        <f t="shared" si="272"/>
        <v>42053.666921296302</v>
      </c>
      <c r="T3480" s="9">
        <f t="shared" si="273"/>
        <v>42079.625</v>
      </c>
      <c r="U3480">
        <f t="shared" si="274"/>
        <v>2015</v>
      </c>
    </row>
    <row r="3481" spans="1:21"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270"/>
        <v>1.2786666666666666</v>
      </c>
      <c r="P3481">
        <f t="shared" si="271"/>
        <v>34.25</v>
      </c>
      <c r="Q3481" t="s">
        <v>8316</v>
      </c>
      <c r="R3481" t="s">
        <v>8317</v>
      </c>
      <c r="S3481" s="9">
        <f t="shared" si="272"/>
        <v>41781.605092592588</v>
      </c>
      <c r="T3481" s="9">
        <f t="shared" si="273"/>
        <v>41811.605092592588</v>
      </c>
      <c r="U3481">
        <f t="shared" si="274"/>
        <v>2014</v>
      </c>
    </row>
    <row r="3482" spans="1:21"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270"/>
        <v>1.4266666666666667</v>
      </c>
      <c r="P3482">
        <f t="shared" si="271"/>
        <v>164.61538461538461</v>
      </c>
      <c r="Q3482" t="s">
        <v>8316</v>
      </c>
      <c r="R3482" t="s">
        <v>8317</v>
      </c>
      <c r="S3482" s="9">
        <f t="shared" si="272"/>
        <v>42171.067442129628</v>
      </c>
      <c r="T3482" s="9">
        <f t="shared" si="273"/>
        <v>42195.625</v>
      </c>
      <c r="U3482">
        <f t="shared" si="274"/>
        <v>2015</v>
      </c>
    </row>
    <row r="3483" spans="1:21"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270"/>
        <v>1.1879999999999999</v>
      </c>
      <c r="P3483">
        <f t="shared" si="271"/>
        <v>125.05263157894737</v>
      </c>
      <c r="Q3483" t="s">
        <v>8316</v>
      </c>
      <c r="R3483" t="s">
        <v>8317</v>
      </c>
      <c r="S3483" s="9">
        <f t="shared" si="272"/>
        <v>41988.99754629629</v>
      </c>
      <c r="T3483" s="9">
        <f t="shared" si="273"/>
        <v>42005.99754629629</v>
      </c>
      <c r="U3483">
        <f t="shared" si="274"/>
        <v>2014</v>
      </c>
    </row>
    <row r="3484" spans="1:21"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270"/>
        <v>1.3833333333333333</v>
      </c>
      <c r="P3484">
        <f t="shared" si="271"/>
        <v>51.875</v>
      </c>
      <c r="Q3484" t="s">
        <v>8316</v>
      </c>
      <c r="R3484" t="s">
        <v>8317</v>
      </c>
      <c r="S3484" s="9">
        <f t="shared" si="272"/>
        <v>41796.521597222221</v>
      </c>
      <c r="T3484" s="9">
        <f t="shared" si="273"/>
        <v>41826.521597222221</v>
      </c>
      <c r="U3484">
        <f t="shared" si="274"/>
        <v>2014</v>
      </c>
    </row>
    <row r="3485" spans="1:21"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270"/>
        <v>1.599402985074627</v>
      </c>
      <c r="P3485">
        <f t="shared" si="271"/>
        <v>40.285714285714285</v>
      </c>
      <c r="Q3485" t="s">
        <v>8316</v>
      </c>
      <c r="R3485" t="s">
        <v>8317</v>
      </c>
      <c r="S3485" s="9">
        <f t="shared" si="272"/>
        <v>41793.418761574074</v>
      </c>
      <c r="T3485" s="9">
        <f t="shared" si="273"/>
        <v>41823.418761574074</v>
      </c>
      <c r="U3485">
        <f t="shared" si="274"/>
        <v>2014</v>
      </c>
    </row>
    <row r="3486" spans="1:21"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270"/>
        <v>1.1424000000000001</v>
      </c>
      <c r="P3486">
        <f t="shared" si="271"/>
        <v>64.909090909090907</v>
      </c>
      <c r="Q3486" t="s">
        <v>8316</v>
      </c>
      <c r="R3486" t="s">
        <v>8317</v>
      </c>
      <c r="S3486" s="9">
        <f t="shared" si="272"/>
        <v>42506.510405092587</v>
      </c>
      <c r="T3486" s="9">
        <f t="shared" si="273"/>
        <v>42536.510405092587</v>
      </c>
      <c r="U3486">
        <f t="shared" si="274"/>
        <v>2016</v>
      </c>
    </row>
    <row r="3487" spans="1:21"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270"/>
        <v>1.0060606060606061</v>
      </c>
      <c r="P3487">
        <f t="shared" si="271"/>
        <v>55.333333333333336</v>
      </c>
      <c r="Q3487" t="s">
        <v>8316</v>
      </c>
      <c r="R3487" t="s">
        <v>8317</v>
      </c>
      <c r="S3487" s="9">
        <f t="shared" si="272"/>
        <v>42372.443055555559</v>
      </c>
      <c r="T3487" s="9">
        <f t="shared" si="273"/>
        <v>42402.443055555559</v>
      </c>
      <c r="U3487">
        <f t="shared" si="274"/>
        <v>2016</v>
      </c>
    </row>
    <row r="3488" spans="1:21"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270"/>
        <v>1.552</v>
      </c>
      <c r="P3488">
        <f t="shared" si="271"/>
        <v>83.142857142857139</v>
      </c>
      <c r="Q3488" t="s">
        <v>8316</v>
      </c>
      <c r="R3488" t="s">
        <v>8317</v>
      </c>
      <c r="S3488" s="9">
        <f t="shared" si="272"/>
        <v>42126.62501157407</v>
      </c>
      <c r="T3488" s="9">
        <f t="shared" si="273"/>
        <v>42158.040972222225</v>
      </c>
      <c r="U3488">
        <f t="shared" si="274"/>
        <v>2015</v>
      </c>
    </row>
    <row r="3489" spans="1:21"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270"/>
        <v>1.2775000000000001</v>
      </c>
      <c r="P3489">
        <f t="shared" si="271"/>
        <v>38.712121212121211</v>
      </c>
      <c r="Q3489" t="s">
        <v>8316</v>
      </c>
      <c r="R3489" t="s">
        <v>8317</v>
      </c>
      <c r="S3489" s="9">
        <f t="shared" si="272"/>
        <v>42149.690416666665</v>
      </c>
      <c r="T3489" s="9">
        <f t="shared" si="273"/>
        <v>42179.690416666665</v>
      </c>
      <c r="U3489">
        <f t="shared" si="274"/>
        <v>2015</v>
      </c>
    </row>
    <row r="3490" spans="1:21"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270"/>
        <v>1.212</v>
      </c>
      <c r="P3490">
        <f t="shared" si="271"/>
        <v>125.37931034482759</v>
      </c>
      <c r="Q3490" t="s">
        <v>8316</v>
      </c>
      <c r="R3490" t="s">
        <v>8317</v>
      </c>
      <c r="S3490" s="9">
        <f t="shared" si="272"/>
        <v>42087.518055555556</v>
      </c>
      <c r="T3490" s="9">
        <f t="shared" si="273"/>
        <v>42111.416666666672</v>
      </c>
      <c r="U3490">
        <f t="shared" si="274"/>
        <v>2015</v>
      </c>
    </row>
    <row r="3491" spans="1:21"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270"/>
        <v>1.127</v>
      </c>
      <c r="P3491">
        <f t="shared" si="271"/>
        <v>78.263888888888886</v>
      </c>
      <c r="Q3491" t="s">
        <v>8316</v>
      </c>
      <c r="R3491" t="s">
        <v>8317</v>
      </c>
      <c r="S3491" s="9">
        <f t="shared" si="272"/>
        <v>41753.385775462964</v>
      </c>
      <c r="T3491" s="9">
        <f t="shared" si="273"/>
        <v>41783.625</v>
      </c>
      <c r="U3491">
        <f t="shared" si="274"/>
        <v>2014</v>
      </c>
    </row>
    <row r="3492" spans="1:21"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270"/>
        <v>1.2749999999999999</v>
      </c>
      <c r="P3492">
        <f t="shared" si="271"/>
        <v>47.222222222222221</v>
      </c>
      <c r="Q3492" t="s">
        <v>8316</v>
      </c>
      <c r="R3492" t="s">
        <v>8317</v>
      </c>
      <c r="S3492" s="9">
        <f t="shared" si="272"/>
        <v>42443.552361111113</v>
      </c>
      <c r="T3492" s="9">
        <f t="shared" si="273"/>
        <v>42473.552361111113</v>
      </c>
      <c r="U3492">
        <f t="shared" si="274"/>
        <v>2016</v>
      </c>
    </row>
    <row r="3493" spans="1:21"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270"/>
        <v>1.5820000000000001</v>
      </c>
      <c r="P3493">
        <f t="shared" si="271"/>
        <v>79.099999999999994</v>
      </c>
      <c r="Q3493" t="s">
        <v>8316</v>
      </c>
      <c r="R3493" t="s">
        <v>8317</v>
      </c>
      <c r="S3493" s="9">
        <f t="shared" si="272"/>
        <v>42120.999814814815</v>
      </c>
      <c r="T3493" s="9">
        <f t="shared" si="273"/>
        <v>42141.999814814815</v>
      </c>
      <c r="U3493">
        <f t="shared" si="274"/>
        <v>2015</v>
      </c>
    </row>
    <row r="3494" spans="1:21"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270"/>
        <v>1.0526894736842105</v>
      </c>
      <c r="P3494">
        <f t="shared" si="271"/>
        <v>114.29199999999999</v>
      </c>
      <c r="Q3494" t="s">
        <v>8316</v>
      </c>
      <c r="R3494" t="s">
        <v>8317</v>
      </c>
      <c r="S3494" s="9">
        <f t="shared" si="272"/>
        <v>42267.759224537032</v>
      </c>
      <c r="T3494" s="9">
        <f t="shared" si="273"/>
        <v>42302.759224537032</v>
      </c>
      <c r="U3494">
        <f t="shared" si="274"/>
        <v>2015</v>
      </c>
    </row>
    <row r="3495" spans="1:21"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270"/>
        <v>1</v>
      </c>
      <c r="P3495">
        <f t="shared" si="271"/>
        <v>51.724137931034484</v>
      </c>
      <c r="Q3495" t="s">
        <v>8316</v>
      </c>
      <c r="R3495" t="s">
        <v>8317</v>
      </c>
      <c r="S3495" s="9">
        <f t="shared" si="272"/>
        <v>41848.616157407407</v>
      </c>
      <c r="T3495" s="9">
        <f t="shared" si="273"/>
        <v>41867.96597222222</v>
      </c>
      <c r="U3495">
        <f t="shared" si="274"/>
        <v>2014</v>
      </c>
    </row>
    <row r="3496" spans="1:21"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270"/>
        <v>1</v>
      </c>
      <c r="P3496">
        <f t="shared" si="271"/>
        <v>30.76923076923077</v>
      </c>
      <c r="Q3496" t="s">
        <v>8316</v>
      </c>
      <c r="R3496" t="s">
        <v>8317</v>
      </c>
      <c r="S3496" s="9">
        <f t="shared" si="272"/>
        <v>42688.964988425927</v>
      </c>
      <c r="T3496" s="9">
        <f t="shared" si="273"/>
        <v>42700</v>
      </c>
      <c r="U3496">
        <f t="shared" si="274"/>
        <v>2016</v>
      </c>
    </row>
    <row r="3497" spans="1:21"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270"/>
        <v>1.0686</v>
      </c>
      <c r="P3497">
        <f t="shared" si="271"/>
        <v>74.208333333333329</v>
      </c>
      <c r="Q3497" t="s">
        <v>8316</v>
      </c>
      <c r="R3497" t="s">
        <v>8317</v>
      </c>
      <c r="S3497" s="9">
        <f t="shared" si="272"/>
        <v>41915.512835648151</v>
      </c>
      <c r="T3497" s="9">
        <f t="shared" si="273"/>
        <v>41944.470833333333</v>
      </c>
      <c r="U3497">
        <f t="shared" si="274"/>
        <v>2014</v>
      </c>
    </row>
    <row r="3498" spans="1:21"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270"/>
        <v>1.244</v>
      </c>
      <c r="P3498">
        <f t="shared" si="271"/>
        <v>47.846153846153847</v>
      </c>
      <c r="Q3498" t="s">
        <v>8316</v>
      </c>
      <c r="R3498" t="s">
        <v>8317</v>
      </c>
      <c r="S3498" s="9">
        <f t="shared" si="272"/>
        <v>42584.596828703703</v>
      </c>
      <c r="T3498" s="9">
        <f t="shared" si="273"/>
        <v>42624.596828703703</v>
      </c>
      <c r="U3498">
        <f t="shared" si="274"/>
        <v>2016</v>
      </c>
    </row>
    <row r="3499" spans="1:21"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270"/>
        <v>1.0870406189555126</v>
      </c>
      <c r="P3499">
        <f t="shared" si="271"/>
        <v>34.408163265306122</v>
      </c>
      <c r="Q3499" t="s">
        <v>8316</v>
      </c>
      <c r="R3499" t="s">
        <v>8317</v>
      </c>
      <c r="S3499" s="9">
        <f t="shared" si="272"/>
        <v>42511.491944444439</v>
      </c>
      <c r="T3499" s="9">
        <f t="shared" si="273"/>
        <v>42523.666666666672</v>
      </c>
      <c r="U3499">
        <f t="shared" si="274"/>
        <v>2016</v>
      </c>
    </row>
    <row r="3500" spans="1:21"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270"/>
        <v>1.0242424242424242</v>
      </c>
      <c r="P3500">
        <f t="shared" si="271"/>
        <v>40.238095238095241</v>
      </c>
      <c r="Q3500" t="s">
        <v>8316</v>
      </c>
      <c r="R3500" t="s">
        <v>8317</v>
      </c>
      <c r="S3500" s="9">
        <f t="shared" si="272"/>
        <v>42458.90861111111</v>
      </c>
      <c r="T3500" s="9">
        <f t="shared" si="273"/>
        <v>42518.655555555553</v>
      </c>
      <c r="U3500">
        <f t="shared" si="274"/>
        <v>2016</v>
      </c>
    </row>
    <row r="3501" spans="1:21"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270"/>
        <v>1.0549999999999999</v>
      </c>
      <c r="P3501">
        <f t="shared" si="271"/>
        <v>60.285714285714285</v>
      </c>
      <c r="Q3501" t="s">
        <v>8316</v>
      </c>
      <c r="R3501" t="s">
        <v>8317</v>
      </c>
      <c r="S3501" s="9">
        <f t="shared" si="272"/>
        <v>42131.786168981482</v>
      </c>
      <c r="T3501" s="9">
        <f t="shared" si="273"/>
        <v>42186.040972222225</v>
      </c>
      <c r="U3501">
        <f t="shared" si="274"/>
        <v>2015</v>
      </c>
    </row>
    <row r="3502" spans="1:21"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270"/>
        <v>1.0629999999999999</v>
      </c>
      <c r="P3502">
        <f t="shared" si="271"/>
        <v>25.30952380952381</v>
      </c>
      <c r="Q3502" t="s">
        <v>8316</v>
      </c>
      <c r="R3502" t="s">
        <v>8317</v>
      </c>
      <c r="S3502" s="9">
        <f t="shared" si="272"/>
        <v>42419.66942129629</v>
      </c>
      <c r="T3502" s="9">
        <f t="shared" si="273"/>
        <v>42435.957638888889</v>
      </c>
      <c r="U3502">
        <f t="shared" si="274"/>
        <v>2016</v>
      </c>
    </row>
    <row r="3503" spans="1:21"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270"/>
        <v>1.0066666666666666</v>
      </c>
      <c r="P3503">
        <f t="shared" si="271"/>
        <v>35.952380952380949</v>
      </c>
      <c r="Q3503" t="s">
        <v>8316</v>
      </c>
      <c r="R3503" t="s">
        <v>8317</v>
      </c>
      <c r="S3503" s="9">
        <f t="shared" si="272"/>
        <v>42233.513831018514</v>
      </c>
      <c r="T3503" s="9">
        <f t="shared" si="273"/>
        <v>42258.513831018514</v>
      </c>
      <c r="U3503">
        <f t="shared" si="274"/>
        <v>2015</v>
      </c>
    </row>
    <row r="3504" spans="1:21"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270"/>
        <v>1.054</v>
      </c>
      <c r="P3504">
        <f t="shared" si="271"/>
        <v>136</v>
      </c>
      <c r="Q3504" t="s">
        <v>8316</v>
      </c>
      <c r="R3504" t="s">
        <v>8317</v>
      </c>
      <c r="S3504" s="9">
        <f t="shared" si="272"/>
        <v>42430.589398148149</v>
      </c>
      <c r="T3504" s="9">
        <f t="shared" si="273"/>
        <v>42444.915972222225</v>
      </c>
      <c r="U3504">
        <f t="shared" si="274"/>
        <v>2016</v>
      </c>
    </row>
    <row r="3505" spans="1:21"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270"/>
        <v>1.0755999999999999</v>
      </c>
      <c r="P3505">
        <f t="shared" si="271"/>
        <v>70.763157894736835</v>
      </c>
      <c r="Q3505" t="s">
        <v>8316</v>
      </c>
      <c r="R3505" t="s">
        <v>8317</v>
      </c>
      <c r="S3505" s="9">
        <f t="shared" si="272"/>
        <v>42545.228333333333</v>
      </c>
      <c r="T3505" s="9">
        <f t="shared" si="273"/>
        <v>42575.228333333333</v>
      </c>
      <c r="U3505">
        <f t="shared" si="274"/>
        <v>2016</v>
      </c>
    </row>
    <row r="3506" spans="1:21"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270"/>
        <v>1</v>
      </c>
      <c r="P3506">
        <f t="shared" si="271"/>
        <v>125</v>
      </c>
      <c r="Q3506" t="s">
        <v>8316</v>
      </c>
      <c r="R3506" t="s">
        <v>8317</v>
      </c>
      <c r="S3506" s="9">
        <f t="shared" si="272"/>
        <v>42297.498738425929</v>
      </c>
      <c r="T3506" s="9">
        <f t="shared" si="273"/>
        <v>42327.540405092594</v>
      </c>
      <c r="U3506">
        <f t="shared" si="274"/>
        <v>2015</v>
      </c>
    </row>
    <row r="3507" spans="1:21"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270"/>
        <v>1.0376000000000001</v>
      </c>
      <c r="P3507">
        <f t="shared" si="271"/>
        <v>66.512820512820511</v>
      </c>
      <c r="Q3507" t="s">
        <v>8316</v>
      </c>
      <c r="R3507" t="s">
        <v>8317</v>
      </c>
      <c r="S3507" s="9">
        <f t="shared" si="272"/>
        <v>41760.685706018521</v>
      </c>
      <c r="T3507" s="9">
        <f t="shared" si="273"/>
        <v>41771.916666666664</v>
      </c>
      <c r="U3507">
        <f t="shared" si="274"/>
        <v>2014</v>
      </c>
    </row>
    <row r="3508" spans="1:21"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270"/>
        <v>1.0149999999999999</v>
      </c>
      <c r="P3508">
        <f t="shared" si="271"/>
        <v>105</v>
      </c>
      <c r="Q3508" t="s">
        <v>8316</v>
      </c>
      <c r="R3508" t="s">
        <v>8317</v>
      </c>
      <c r="S3508" s="9">
        <f t="shared" si="272"/>
        <v>41829.484259259261</v>
      </c>
      <c r="T3508" s="9">
        <f t="shared" si="273"/>
        <v>41874.484259259261</v>
      </c>
      <c r="U3508">
        <f t="shared" si="274"/>
        <v>2014</v>
      </c>
    </row>
    <row r="3509" spans="1:21"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270"/>
        <v>1.044</v>
      </c>
      <c r="P3509">
        <f t="shared" si="271"/>
        <v>145</v>
      </c>
      <c r="Q3509" t="s">
        <v>8316</v>
      </c>
      <c r="R3509" t="s">
        <v>8317</v>
      </c>
      <c r="S3509" s="9">
        <f t="shared" si="272"/>
        <v>42491.67288194444</v>
      </c>
      <c r="T3509" s="9">
        <f t="shared" si="273"/>
        <v>42521.67288194444</v>
      </c>
      <c r="U3509">
        <f t="shared" si="274"/>
        <v>2016</v>
      </c>
    </row>
    <row r="3510" spans="1:21"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270"/>
        <v>1.8</v>
      </c>
      <c r="P3510">
        <f t="shared" si="271"/>
        <v>12</v>
      </c>
      <c r="Q3510" t="s">
        <v>8316</v>
      </c>
      <c r="R3510" t="s">
        <v>8317</v>
      </c>
      <c r="S3510" s="9">
        <f t="shared" si="272"/>
        <v>42477.479780092588</v>
      </c>
      <c r="T3510" s="9">
        <f t="shared" si="273"/>
        <v>42500.625</v>
      </c>
      <c r="U3510">
        <f t="shared" si="274"/>
        <v>2016</v>
      </c>
    </row>
    <row r="3511" spans="1:21"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270"/>
        <v>1.0633333333333332</v>
      </c>
      <c r="P3511">
        <f t="shared" si="271"/>
        <v>96.666666666666671</v>
      </c>
      <c r="Q3511" t="s">
        <v>8316</v>
      </c>
      <c r="R3511" t="s">
        <v>8317</v>
      </c>
      <c r="S3511" s="9">
        <f t="shared" si="272"/>
        <v>41950.609560185185</v>
      </c>
      <c r="T3511" s="9">
        <f t="shared" si="273"/>
        <v>41963.954861111109</v>
      </c>
      <c r="U3511">
        <f t="shared" si="274"/>
        <v>2014</v>
      </c>
    </row>
    <row r="3512" spans="1:21"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270"/>
        <v>1.0055555555555555</v>
      </c>
      <c r="P3512">
        <f t="shared" si="271"/>
        <v>60.333333333333336</v>
      </c>
      <c r="Q3512" t="s">
        <v>8316</v>
      </c>
      <c r="R3512" t="s">
        <v>8317</v>
      </c>
      <c r="S3512" s="9">
        <f t="shared" si="272"/>
        <v>41802.37090277778</v>
      </c>
      <c r="T3512" s="9">
        <f t="shared" si="273"/>
        <v>41822.37090277778</v>
      </c>
      <c r="U3512">
        <f t="shared" si="274"/>
        <v>2014</v>
      </c>
    </row>
    <row r="3513" spans="1:21"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270"/>
        <v>1.012</v>
      </c>
      <c r="P3513">
        <f t="shared" si="271"/>
        <v>79.89473684210526</v>
      </c>
      <c r="Q3513" t="s">
        <v>8316</v>
      </c>
      <c r="R3513" t="s">
        <v>8317</v>
      </c>
      <c r="S3513" s="9">
        <f t="shared" si="272"/>
        <v>41927.623784722222</v>
      </c>
      <c r="T3513" s="9">
        <f t="shared" si="273"/>
        <v>41950.520833333336</v>
      </c>
      <c r="U3513">
        <f t="shared" si="274"/>
        <v>2014</v>
      </c>
    </row>
    <row r="3514" spans="1:21"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270"/>
        <v>1</v>
      </c>
      <c r="P3514">
        <f t="shared" si="271"/>
        <v>58.823529411764703</v>
      </c>
      <c r="Q3514" t="s">
        <v>8316</v>
      </c>
      <c r="R3514" t="s">
        <v>8317</v>
      </c>
      <c r="S3514" s="9">
        <f t="shared" si="272"/>
        <v>42057.286944444444</v>
      </c>
      <c r="T3514" s="9">
        <f t="shared" si="273"/>
        <v>42117.24527777778</v>
      </c>
      <c r="U3514">
        <f t="shared" si="274"/>
        <v>2015</v>
      </c>
    </row>
    <row r="3515" spans="1:21"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270"/>
        <v>1.1839285714285714</v>
      </c>
      <c r="P3515">
        <f t="shared" si="271"/>
        <v>75.340909090909093</v>
      </c>
      <c r="Q3515" t="s">
        <v>8316</v>
      </c>
      <c r="R3515" t="s">
        <v>8317</v>
      </c>
      <c r="S3515" s="9">
        <f t="shared" si="272"/>
        <v>41780.846203703702</v>
      </c>
      <c r="T3515" s="9">
        <f t="shared" si="273"/>
        <v>41793.957638888889</v>
      </c>
      <c r="U3515">
        <f t="shared" si="274"/>
        <v>2014</v>
      </c>
    </row>
    <row r="3516" spans="1:21"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270"/>
        <v>1.1000000000000001</v>
      </c>
      <c r="P3516">
        <f t="shared" si="271"/>
        <v>55</v>
      </c>
      <c r="Q3516" t="s">
        <v>8316</v>
      </c>
      <c r="R3516" t="s">
        <v>8317</v>
      </c>
      <c r="S3516" s="9">
        <f t="shared" si="272"/>
        <v>42020.596666666665</v>
      </c>
      <c r="T3516" s="9">
        <f t="shared" si="273"/>
        <v>42036.957638888889</v>
      </c>
      <c r="U3516">
        <f t="shared" si="274"/>
        <v>2015</v>
      </c>
    </row>
    <row r="3517" spans="1:21"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270"/>
        <v>1.0266666666666666</v>
      </c>
      <c r="P3517">
        <f t="shared" si="271"/>
        <v>66.956521739130437</v>
      </c>
      <c r="Q3517" t="s">
        <v>8316</v>
      </c>
      <c r="R3517" t="s">
        <v>8317</v>
      </c>
      <c r="S3517" s="9">
        <f t="shared" si="272"/>
        <v>42125.522812499999</v>
      </c>
      <c r="T3517" s="9">
        <f t="shared" si="273"/>
        <v>42155.522812499999</v>
      </c>
      <c r="U3517">
        <f t="shared" si="274"/>
        <v>2015</v>
      </c>
    </row>
    <row r="3518" spans="1:21"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270"/>
        <v>1</v>
      </c>
      <c r="P3518">
        <f t="shared" si="271"/>
        <v>227.27272727272728</v>
      </c>
      <c r="Q3518" t="s">
        <v>8316</v>
      </c>
      <c r="R3518" t="s">
        <v>8317</v>
      </c>
      <c r="S3518" s="9">
        <f t="shared" si="272"/>
        <v>41855.760069444441</v>
      </c>
      <c r="T3518" s="9">
        <f t="shared" si="273"/>
        <v>41889.875</v>
      </c>
      <c r="U3518">
        <f t="shared" si="274"/>
        <v>2014</v>
      </c>
    </row>
    <row r="3519" spans="1:21"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270"/>
        <v>1</v>
      </c>
      <c r="P3519">
        <f t="shared" si="271"/>
        <v>307.69230769230768</v>
      </c>
      <c r="Q3519" t="s">
        <v>8316</v>
      </c>
      <c r="R3519" t="s">
        <v>8317</v>
      </c>
      <c r="S3519" s="9">
        <f t="shared" si="272"/>
        <v>41794.567523148151</v>
      </c>
      <c r="T3519" s="9">
        <f t="shared" si="273"/>
        <v>41824.208333333336</v>
      </c>
      <c r="U3519">
        <f t="shared" si="274"/>
        <v>2014</v>
      </c>
    </row>
    <row r="3520" spans="1:21"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270"/>
        <v>1.10046</v>
      </c>
      <c r="P3520">
        <f t="shared" si="271"/>
        <v>50.020909090909093</v>
      </c>
      <c r="Q3520" t="s">
        <v>8316</v>
      </c>
      <c r="R3520" t="s">
        <v>8317</v>
      </c>
      <c r="S3520" s="9">
        <f t="shared" si="272"/>
        <v>41893.533553240741</v>
      </c>
      <c r="T3520" s="9">
        <f t="shared" si="273"/>
        <v>41914.347916666666</v>
      </c>
      <c r="U3520">
        <f t="shared" si="274"/>
        <v>2014</v>
      </c>
    </row>
    <row r="3521" spans="1:21"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270"/>
        <v>1.0135000000000001</v>
      </c>
      <c r="P3521">
        <f t="shared" si="271"/>
        <v>72.392857142857139</v>
      </c>
      <c r="Q3521" t="s">
        <v>8316</v>
      </c>
      <c r="R3521" t="s">
        <v>8317</v>
      </c>
      <c r="S3521" s="9">
        <f t="shared" si="272"/>
        <v>42037.348958333328</v>
      </c>
      <c r="T3521" s="9">
        <f t="shared" si="273"/>
        <v>42067.348958333328</v>
      </c>
      <c r="U3521">
        <f t="shared" si="274"/>
        <v>2015</v>
      </c>
    </row>
    <row r="3522" spans="1:21"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si="270"/>
        <v>1.0075000000000001</v>
      </c>
      <c r="P3522">
        <f t="shared" si="271"/>
        <v>95.952380952380949</v>
      </c>
      <c r="Q3522" t="s">
        <v>8316</v>
      </c>
      <c r="R3522" t="s">
        <v>8317</v>
      </c>
      <c r="S3522" s="9">
        <f t="shared" si="272"/>
        <v>42227.574212962965</v>
      </c>
      <c r="T3522" s="9">
        <f t="shared" si="273"/>
        <v>42253.32430555555</v>
      </c>
      <c r="U3522">
        <f t="shared" si="274"/>
        <v>2015</v>
      </c>
    </row>
    <row r="3523" spans="1:21"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ref="O3523:O3586" si="275">E3523/D3523</f>
        <v>1.6942857142857144</v>
      </c>
      <c r="P3523">
        <f t="shared" ref="P3523:P3586" si="276">E3523/L3523</f>
        <v>45.615384615384613</v>
      </c>
      <c r="Q3523" t="s">
        <v>8316</v>
      </c>
      <c r="R3523" t="s">
        <v>8317</v>
      </c>
      <c r="S3523" s="9">
        <f t="shared" ref="S3523:S3586" si="277">((J3523/60)/60)/24+DATE(1970,1,1)+(-6/24)</f>
        <v>41881.111342592594</v>
      </c>
      <c r="T3523" s="9">
        <f t="shared" ref="T3523:T3586" si="278">((I3523/60)/60)/24+DATE(1970,1,1)+(-6/24)</f>
        <v>41911.111342592594</v>
      </c>
      <c r="U3523">
        <f t="shared" ref="U3523:U3586" si="279">YEAR(S3523)</f>
        <v>2014</v>
      </c>
    </row>
    <row r="3524" spans="1:21"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275"/>
        <v>1</v>
      </c>
      <c r="P3524">
        <f t="shared" si="276"/>
        <v>41.029411764705884</v>
      </c>
      <c r="Q3524" t="s">
        <v>8316</v>
      </c>
      <c r="R3524" t="s">
        <v>8317</v>
      </c>
      <c r="S3524" s="9">
        <f t="shared" si="277"/>
        <v>42234.539884259255</v>
      </c>
      <c r="T3524" s="9">
        <f t="shared" si="278"/>
        <v>42262.170833333337</v>
      </c>
      <c r="U3524">
        <f t="shared" si="279"/>
        <v>2015</v>
      </c>
    </row>
    <row r="3525" spans="1:21"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275"/>
        <v>1.1365000000000001</v>
      </c>
      <c r="P3525">
        <f t="shared" si="276"/>
        <v>56.825000000000003</v>
      </c>
      <c r="Q3525" t="s">
        <v>8316</v>
      </c>
      <c r="R3525" t="s">
        <v>8317</v>
      </c>
      <c r="S3525" s="9">
        <f t="shared" si="277"/>
        <v>42581.147546296299</v>
      </c>
      <c r="T3525" s="9">
        <f t="shared" si="278"/>
        <v>42638.708333333328</v>
      </c>
      <c r="U3525">
        <f t="shared" si="279"/>
        <v>2016</v>
      </c>
    </row>
    <row r="3526" spans="1:21"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275"/>
        <v>1.0156000000000001</v>
      </c>
      <c r="P3526">
        <f t="shared" si="276"/>
        <v>137.24324324324326</v>
      </c>
      <c r="Q3526" t="s">
        <v>8316</v>
      </c>
      <c r="R3526" t="s">
        <v>8317</v>
      </c>
      <c r="S3526" s="9">
        <f t="shared" si="277"/>
        <v>41880.51357638889</v>
      </c>
      <c r="T3526" s="9">
        <f t="shared" si="278"/>
        <v>41894.916666666664</v>
      </c>
      <c r="U3526">
        <f t="shared" si="279"/>
        <v>2014</v>
      </c>
    </row>
    <row r="3527" spans="1:21"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275"/>
        <v>1.06</v>
      </c>
      <c r="P3527">
        <f t="shared" si="276"/>
        <v>75.714285714285708</v>
      </c>
      <c r="Q3527" t="s">
        <v>8316</v>
      </c>
      <c r="R3527" t="s">
        <v>8317</v>
      </c>
      <c r="S3527" s="9">
        <f t="shared" si="277"/>
        <v>42214.4456712963</v>
      </c>
      <c r="T3527" s="9">
        <f t="shared" si="278"/>
        <v>42225.416666666672</v>
      </c>
      <c r="U3527">
        <f t="shared" si="279"/>
        <v>2015</v>
      </c>
    </row>
    <row r="3528" spans="1:21"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275"/>
        <v>1.02</v>
      </c>
      <c r="P3528">
        <f t="shared" si="276"/>
        <v>99</v>
      </c>
      <c r="Q3528" t="s">
        <v>8316</v>
      </c>
      <c r="R3528" t="s">
        <v>8317</v>
      </c>
      <c r="S3528" s="9">
        <f t="shared" si="277"/>
        <v>42460.085312499999</v>
      </c>
      <c r="T3528" s="9">
        <f t="shared" si="278"/>
        <v>42487.999305555553</v>
      </c>
      <c r="U3528">
        <f t="shared" si="279"/>
        <v>2016</v>
      </c>
    </row>
    <row r="3529" spans="1:21"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275"/>
        <v>1.1691666666666667</v>
      </c>
      <c r="P3529">
        <f t="shared" si="276"/>
        <v>81.569767441860463</v>
      </c>
      <c r="Q3529" t="s">
        <v>8316</v>
      </c>
      <c r="R3529" t="s">
        <v>8317</v>
      </c>
      <c r="S3529" s="9">
        <f t="shared" si="277"/>
        <v>42166.773206018523</v>
      </c>
      <c r="T3529" s="9">
        <f t="shared" si="278"/>
        <v>42195.915972222225</v>
      </c>
      <c r="U3529">
        <f t="shared" si="279"/>
        <v>2015</v>
      </c>
    </row>
    <row r="3530" spans="1:21"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275"/>
        <v>1.0115151515151515</v>
      </c>
      <c r="P3530">
        <f t="shared" si="276"/>
        <v>45.108108108108105</v>
      </c>
      <c r="Q3530" t="s">
        <v>8316</v>
      </c>
      <c r="R3530" t="s">
        <v>8317</v>
      </c>
      <c r="S3530" s="9">
        <f t="shared" si="277"/>
        <v>42733.25136574074</v>
      </c>
      <c r="T3530" s="9">
        <f t="shared" si="278"/>
        <v>42753.25136574074</v>
      </c>
      <c r="U3530">
        <f t="shared" si="279"/>
        <v>2016</v>
      </c>
    </row>
    <row r="3531" spans="1:21"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275"/>
        <v>1.32</v>
      </c>
      <c r="P3531">
        <f t="shared" si="276"/>
        <v>36.666666666666664</v>
      </c>
      <c r="Q3531" t="s">
        <v>8316</v>
      </c>
      <c r="R3531" t="s">
        <v>8317</v>
      </c>
      <c r="S3531" s="9">
        <f t="shared" si="277"/>
        <v>42177.511782407411</v>
      </c>
      <c r="T3531" s="9">
        <f t="shared" si="278"/>
        <v>42197.791666666672</v>
      </c>
      <c r="U3531">
        <f t="shared" si="279"/>
        <v>2015</v>
      </c>
    </row>
    <row r="3532" spans="1:21"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275"/>
        <v>1</v>
      </c>
      <c r="P3532">
        <f t="shared" si="276"/>
        <v>125</v>
      </c>
      <c r="Q3532" t="s">
        <v>8316</v>
      </c>
      <c r="R3532" t="s">
        <v>8317</v>
      </c>
      <c r="S3532" s="9">
        <f t="shared" si="277"/>
        <v>42442.373344907406</v>
      </c>
      <c r="T3532" s="9">
        <f t="shared" si="278"/>
        <v>42470.583333333328</v>
      </c>
      <c r="U3532">
        <f t="shared" si="279"/>
        <v>2016</v>
      </c>
    </row>
    <row r="3533" spans="1:2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275"/>
        <v>1.28</v>
      </c>
      <c r="P3533">
        <f t="shared" si="276"/>
        <v>49.230769230769234</v>
      </c>
      <c r="Q3533" t="s">
        <v>8316</v>
      </c>
      <c r="R3533" t="s">
        <v>8317</v>
      </c>
      <c r="S3533" s="9">
        <f t="shared" si="277"/>
        <v>42521.404328703706</v>
      </c>
      <c r="T3533" s="9">
        <f t="shared" si="278"/>
        <v>42551.404328703706</v>
      </c>
      <c r="U3533">
        <f t="shared" si="279"/>
        <v>2016</v>
      </c>
    </row>
    <row r="3534" spans="1:21"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275"/>
        <v>1.1895833333333334</v>
      </c>
      <c r="P3534">
        <f t="shared" si="276"/>
        <v>42.296296296296298</v>
      </c>
      <c r="Q3534" t="s">
        <v>8316</v>
      </c>
      <c r="R3534" t="s">
        <v>8317</v>
      </c>
      <c r="S3534" s="9">
        <f t="shared" si="277"/>
        <v>41884.349849537037</v>
      </c>
      <c r="T3534" s="9">
        <f t="shared" si="278"/>
        <v>41899.915972222225</v>
      </c>
      <c r="U3534">
        <f t="shared" si="279"/>
        <v>2014</v>
      </c>
    </row>
    <row r="3535" spans="1:21"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275"/>
        <v>1.262</v>
      </c>
      <c r="P3535">
        <f t="shared" si="276"/>
        <v>78.875</v>
      </c>
      <c r="Q3535" t="s">
        <v>8316</v>
      </c>
      <c r="R3535" t="s">
        <v>8317</v>
      </c>
      <c r="S3535" s="9">
        <f t="shared" si="277"/>
        <v>42289.511192129634</v>
      </c>
      <c r="T3535" s="9">
        <f t="shared" si="278"/>
        <v>42319.552858796291</v>
      </c>
      <c r="U3535">
        <f t="shared" si="279"/>
        <v>2015</v>
      </c>
    </row>
    <row r="3536" spans="1:21"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275"/>
        <v>1.5620000000000001</v>
      </c>
      <c r="P3536">
        <f t="shared" si="276"/>
        <v>38.284313725490193</v>
      </c>
      <c r="Q3536" t="s">
        <v>8316</v>
      </c>
      <c r="R3536" t="s">
        <v>8317</v>
      </c>
      <c r="S3536" s="9">
        <f t="shared" si="277"/>
        <v>42243.3752662037</v>
      </c>
      <c r="T3536" s="9">
        <f t="shared" si="278"/>
        <v>42278.3752662037</v>
      </c>
      <c r="U3536">
        <f t="shared" si="279"/>
        <v>2015</v>
      </c>
    </row>
    <row r="3537" spans="1:21"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275"/>
        <v>1.0315000000000001</v>
      </c>
      <c r="P3537">
        <f t="shared" si="276"/>
        <v>44.847826086956523</v>
      </c>
      <c r="Q3537" t="s">
        <v>8316</v>
      </c>
      <c r="R3537" t="s">
        <v>8317</v>
      </c>
      <c r="S3537" s="9">
        <f t="shared" si="277"/>
        <v>42248.390162037031</v>
      </c>
      <c r="T3537" s="9">
        <f t="shared" si="278"/>
        <v>42279.5</v>
      </c>
      <c r="U3537">
        <f t="shared" si="279"/>
        <v>2015</v>
      </c>
    </row>
    <row r="3538" spans="1:21"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275"/>
        <v>1.5333333333333334</v>
      </c>
      <c r="P3538">
        <f t="shared" si="276"/>
        <v>13.529411764705882</v>
      </c>
      <c r="Q3538" t="s">
        <v>8316</v>
      </c>
      <c r="R3538" t="s">
        <v>8317</v>
      </c>
      <c r="S3538" s="9">
        <f t="shared" si="277"/>
        <v>42328.477141203708</v>
      </c>
      <c r="T3538" s="9">
        <f t="shared" si="278"/>
        <v>42358.249305555553</v>
      </c>
      <c r="U3538">
        <f t="shared" si="279"/>
        <v>2015</v>
      </c>
    </row>
    <row r="3539" spans="1:21"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275"/>
        <v>1.8044444444444445</v>
      </c>
      <c r="P3539">
        <f t="shared" si="276"/>
        <v>43.5</v>
      </c>
      <c r="Q3539" t="s">
        <v>8316</v>
      </c>
      <c r="R3539" t="s">
        <v>8317</v>
      </c>
      <c r="S3539" s="9">
        <f t="shared" si="277"/>
        <v>41923.104351851849</v>
      </c>
      <c r="T3539" s="9">
        <f t="shared" si="278"/>
        <v>41960.082638888889</v>
      </c>
      <c r="U3539">
        <f t="shared" si="279"/>
        <v>2014</v>
      </c>
    </row>
    <row r="3540" spans="1:21"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275"/>
        <v>1.2845</v>
      </c>
      <c r="P3540">
        <f t="shared" si="276"/>
        <v>30.951807228915662</v>
      </c>
      <c r="Q3540" t="s">
        <v>8316</v>
      </c>
      <c r="R3540" t="s">
        <v>8317</v>
      </c>
      <c r="S3540" s="9">
        <f t="shared" si="277"/>
        <v>42571.170601851853</v>
      </c>
      <c r="T3540" s="9">
        <f t="shared" si="278"/>
        <v>42599.170601851853</v>
      </c>
      <c r="U3540">
        <f t="shared" si="279"/>
        <v>2016</v>
      </c>
    </row>
    <row r="3541" spans="1:21"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275"/>
        <v>1.1966666666666668</v>
      </c>
      <c r="P3541">
        <f t="shared" si="276"/>
        <v>55.230769230769234</v>
      </c>
      <c r="Q3541" t="s">
        <v>8316</v>
      </c>
      <c r="R3541" t="s">
        <v>8317</v>
      </c>
      <c r="S3541" s="9">
        <f t="shared" si="277"/>
        <v>42600.506041666667</v>
      </c>
      <c r="T3541" s="9">
        <f t="shared" si="278"/>
        <v>42621.506041666667</v>
      </c>
      <c r="U3541">
        <f t="shared" si="279"/>
        <v>2016</v>
      </c>
    </row>
    <row r="3542" spans="1:21"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275"/>
        <v>1.23</v>
      </c>
      <c r="P3542">
        <f t="shared" si="276"/>
        <v>46.125</v>
      </c>
      <c r="Q3542" t="s">
        <v>8316</v>
      </c>
      <c r="R3542" t="s">
        <v>8317</v>
      </c>
      <c r="S3542" s="9">
        <f t="shared" si="277"/>
        <v>42516.753368055557</v>
      </c>
      <c r="T3542" s="9">
        <f t="shared" si="278"/>
        <v>42546.753368055557</v>
      </c>
      <c r="U3542">
        <f t="shared" si="279"/>
        <v>2016</v>
      </c>
    </row>
    <row r="3543" spans="1:21"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275"/>
        <v>1.05</v>
      </c>
      <c r="P3543">
        <f t="shared" si="276"/>
        <v>39.375</v>
      </c>
      <c r="Q3543" t="s">
        <v>8316</v>
      </c>
      <c r="R3543" t="s">
        <v>8317</v>
      </c>
      <c r="S3543" s="9">
        <f t="shared" si="277"/>
        <v>42222.480034722219</v>
      </c>
      <c r="T3543" s="9">
        <f t="shared" si="278"/>
        <v>42247.480034722219</v>
      </c>
      <c r="U3543">
        <f t="shared" si="279"/>
        <v>2015</v>
      </c>
    </row>
    <row r="3544" spans="1:21"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275"/>
        <v>1.0223636363636364</v>
      </c>
      <c r="P3544">
        <f t="shared" si="276"/>
        <v>66.152941176470591</v>
      </c>
      <c r="Q3544" t="s">
        <v>8316</v>
      </c>
      <c r="R3544" t="s">
        <v>8317</v>
      </c>
      <c r="S3544" s="9">
        <f t="shared" si="277"/>
        <v>41829.349791666667</v>
      </c>
      <c r="T3544" s="9">
        <f t="shared" si="278"/>
        <v>41889.349791666667</v>
      </c>
      <c r="U3544">
        <f t="shared" si="279"/>
        <v>2014</v>
      </c>
    </row>
    <row r="3545" spans="1:21"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275"/>
        <v>1.0466666666666666</v>
      </c>
      <c r="P3545">
        <f t="shared" si="276"/>
        <v>54.137931034482762</v>
      </c>
      <c r="Q3545" t="s">
        <v>8316</v>
      </c>
      <c r="R3545" t="s">
        <v>8317</v>
      </c>
      <c r="S3545" s="9">
        <f t="shared" si="277"/>
        <v>42150.505312499998</v>
      </c>
      <c r="T3545" s="9">
        <f t="shared" si="278"/>
        <v>42180.505312499998</v>
      </c>
      <c r="U3545">
        <f t="shared" si="279"/>
        <v>2015</v>
      </c>
    </row>
    <row r="3546" spans="1:21"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275"/>
        <v>1</v>
      </c>
      <c r="P3546">
        <f t="shared" si="276"/>
        <v>104.16666666666667</v>
      </c>
      <c r="Q3546" t="s">
        <v>8316</v>
      </c>
      <c r="R3546" t="s">
        <v>8317</v>
      </c>
      <c r="S3546" s="9">
        <f t="shared" si="277"/>
        <v>42040.581678240742</v>
      </c>
      <c r="T3546" s="9">
        <f t="shared" si="278"/>
        <v>42070.581678240742</v>
      </c>
      <c r="U3546">
        <f t="shared" si="279"/>
        <v>2015</v>
      </c>
    </row>
    <row r="3547" spans="1:21"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275"/>
        <v>1.004</v>
      </c>
      <c r="P3547">
        <f t="shared" si="276"/>
        <v>31.375</v>
      </c>
      <c r="Q3547" t="s">
        <v>8316</v>
      </c>
      <c r="R3547" t="s">
        <v>8317</v>
      </c>
      <c r="S3547" s="9">
        <f t="shared" si="277"/>
        <v>42075.557395833333</v>
      </c>
      <c r="T3547" s="9">
        <f t="shared" si="278"/>
        <v>42105.557395833333</v>
      </c>
      <c r="U3547">
        <f t="shared" si="279"/>
        <v>2015</v>
      </c>
    </row>
    <row r="3548" spans="1:21"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275"/>
        <v>1.0227272727272727</v>
      </c>
      <c r="P3548">
        <f t="shared" si="276"/>
        <v>59.210526315789473</v>
      </c>
      <c r="Q3548" t="s">
        <v>8316</v>
      </c>
      <c r="R3548" t="s">
        <v>8317</v>
      </c>
      <c r="S3548" s="9">
        <f t="shared" si="277"/>
        <v>42073.410694444443</v>
      </c>
      <c r="T3548" s="9">
        <f t="shared" si="278"/>
        <v>42094.915972222225</v>
      </c>
      <c r="U3548">
        <f t="shared" si="279"/>
        <v>2015</v>
      </c>
    </row>
    <row r="3549" spans="1:21"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275"/>
        <v>1.1440928571428572</v>
      </c>
      <c r="P3549">
        <f t="shared" si="276"/>
        <v>119.17633928571429</v>
      </c>
      <c r="Q3549" t="s">
        <v>8316</v>
      </c>
      <c r="R3549" t="s">
        <v>8317</v>
      </c>
      <c r="S3549" s="9">
        <f t="shared" si="277"/>
        <v>42479.828715277778</v>
      </c>
      <c r="T3549" s="9">
        <f t="shared" si="278"/>
        <v>42503.915972222225</v>
      </c>
      <c r="U3549">
        <f t="shared" si="279"/>
        <v>2016</v>
      </c>
    </row>
    <row r="3550" spans="1:21"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275"/>
        <v>1.019047619047619</v>
      </c>
      <c r="P3550">
        <f t="shared" si="276"/>
        <v>164.61538461538461</v>
      </c>
      <c r="Q3550" t="s">
        <v>8316</v>
      </c>
      <c r="R3550" t="s">
        <v>8317</v>
      </c>
      <c r="S3550" s="9">
        <f t="shared" si="277"/>
        <v>42411.692291666666</v>
      </c>
      <c r="T3550" s="9">
        <f t="shared" si="278"/>
        <v>42433.791666666672</v>
      </c>
      <c r="U3550">
        <f t="shared" si="279"/>
        <v>2016</v>
      </c>
    </row>
    <row r="3551" spans="1:21"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275"/>
        <v>1.02</v>
      </c>
      <c r="P3551">
        <f t="shared" si="276"/>
        <v>24.285714285714285</v>
      </c>
      <c r="Q3551" t="s">
        <v>8316</v>
      </c>
      <c r="R3551" t="s">
        <v>8317</v>
      </c>
      <c r="S3551" s="9">
        <f t="shared" si="277"/>
        <v>42223.144363425927</v>
      </c>
      <c r="T3551" s="9">
        <f t="shared" si="278"/>
        <v>42251.144363425927</v>
      </c>
      <c r="U3551">
        <f t="shared" si="279"/>
        <v>2015</v>
      </c>
    </row>
    <row r="3552" spans="1:21"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275"/>
        <v>1.048</v>
      </c>
      <c r="P3552">
        <f t="shared" si="276"/>
        <v>40.9375</v>
      </c>
      <c r="Q3552" t="s">
        <v>8316</v>
      </c>
      <c r="R3552" t="s">
        <v>8317</v>
      </c>
      <c r="S3552" s="9">
        <f t="shared" si="277"/>
        <v>42462.643495370372</v>
      </c>
      <c r="T3552" s="9">
        <f t="shared" si="278"/>
        <v>42492.643495370372</v>
      </c>
      <c r="U3552">
        <f t="shared" si="279"/>
        <v>2016</v>
      </c>
    </row>
    <row r="3553" spans="1:21"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275"/>
        <v>1.0183333333333333</v>
      </c>
      <c r="P3553">
        <f t="shared" si="276"/>
        <v>61.1</v>
      </c>
      <c r="Q3553" t="s">
        <v>8316</v>
      </c>
      <c r="R3553" t="s">
        <v>8317</v>
      </c>
      <c r="S3553" s="9">
        <f t="shared" si="277"/>
        <v>41753.265856481477</v>
      </c>
      <c r="T3553" s="9">
        <f t="shared" si="278"/>
        <v>41781.671527777777</v>
      </c>
      <c r="U3553">
        <f t="shared" si="279"/>
        <v>2014</v>
      </c>
    </row>
    <row r="3554" spans="1:21"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275"/>
        <v>1</v>
      </c>
      <c r="P3554">
        <f t="shared" si="276"/>
        <v>38.65</v>
      </c>
      <c r="Q3554" t="s">
        <v>8316</v>
      </c>
      <c r="R3554" t="s">
        <v>8317</v>
      </c>
      <c r="S3554" s="9">
        <f t="shared" si="277"/>
        <v>41788.337083333332</v>
      </c>
      <c r="T3554" s="9">
        <f t="shared" si="278"/>
        <v>41818.337083333332</v>
      </c>
      <c r="U3554">
        <f t="shared" si="279"/>
        <v>2014</v>
      </c>
    </row>
    <row r="3555" spans="1:21"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275"/>
        <v>1.0627272727272727</v>
      </c>
      <c r="P3555">
        <f t="shared" si="276"/>
        <v>56.20192307692308</v>
      </c>
      <c r="Q3555" t="s">
        <v>8316</v>
      </c>
      <c r="R3555" t="s">
        <v>8317</v>
      </c>
      <c r="S3555" s="9">
        <f t="shared" si="277"/>
        <v>42195.778703703705</v>
      </c>
      <c r="T3555" s="9">
        <f t="shared" si="278"/>
        <v>42227.75</v>
      </c>
      <c r="U3555">
        <f t="shared" si="279"/>
        <v>2015</v>
      </c>
    </row>
    <row r="3556" spans="1:21"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275"/>
        <v>1.1342219999999998</v>
      </c>
      <c r="P3556">
        <f t="shared" si="276"/>
        <v>107.00207547169811</v>
      </c>
      <c r="Q3556" t="s">
        <v>8316</v>
      </c>
      <c r="R3556" t="s">
        <v>8317</v>
      </c>
      <c r="S3556" s="9">
        <f t="shared" si="277"/>
        <v>42015.800451388888</v>
      </c>
      <c r="T3556" s="9">
        <f t="shared" si="278"/>
        <v>42046.458333333328</v>
      </c>
      <c r="U3556">
        <f t="shared" si="279"/>
        <v>2015</v>
      </c>
    </row>
    <row r="3557" spans="1:21"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275"/>
        <v>1</v>
      </c>
      <c r="P3557">
        <f t="shared" si="276"/>
        <v>171.42857142857142</v>
      </c>
      <c r="Q3557" t="s">
        <v>8316</v>
      </c>
      <c r="R3557" t="s">
        <v>8317</v>
      </c>
      <c r="S3557" s="9">
        <f t="shared" si="277"/>
        <v>42661.192060185189</v>
      </c>
      <c r="T3557" s="9">
        <f t="shared" si="278"/>
        <v>42691.233726851846</v>
      </c>
      <c r="U3557">
        <f t="shared" si="279"/>
        <v>2016</v>
      </c>
    </row>
    <row r="3558" spans="1:21"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275"/>
        <v>1.0045454545454546</v>
      </c>
      <c r="P3558">
        <f t="shared" si="276"/>
        <v>110.5</v>
      </c>
      <c r="Q3558" t="s">
        <v>8316</v>
      </c>
      <c r="R3558" t="s">
        <v>8317</v>
      </c>
      <c r="S3558" s="9">
        <f t="shared" si="277"/>
        <v>41808.399583333332</v>
      </c>
      <c r="T3558" s="9">
        <f t="shared" si="278"/>
        <v>41868.399583333332</v>
      </c>
      <c r="U3558">
        <f t="shared" si="279"/>
        <v>2014</v>
      </c>
    </row>
    <row r="3559" spans="1:21"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275"/>
        <v>1.0003599999999999</v>
      </c>
      <c r="P3559">
        <f t="shared" si="276"/>
        <v>179.27598566308242</v>
      </c>
      <c r="Q3559" t="s">
        <v>8316</v>
      </c>
      <c r="R3559" t="s">
        <v>8317</v>
      </c>
      <c r="S3559" s="9">
        <f t="shared" si="277"/>
        <v>41730.026747685188</v>
      </c>
      <c r="T3559" s="9">
        <f t="shared" si="278"/>
        <v>41764.026747685188</v>
      </c>
      <c r="U3559">
        <f t="shared" si="279"/>
        <v>2014</v>
      </c>
    </row>
    <row r="3560" spans="1:21"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275"/>
        <v>1.44</v>
      </c>
      <c r="P3560">
        <f t="shared" si="276"/>
        <v>22.90909090909091</v>
      </c>
      <c r="Q3560" t="s">
        <v>8316</v>
      </c>
      <c r="R3560" t="s">
        <v>8317</v>
      </c>
      <c r="S3560" s="9">
        <f t="shared" si="277"/>
        <v>42139.566840277781</v>
      </c>
      <c r="T3560" s="9">
        <f t="shared" si="278"/>
        <v>42181.625</v>
      </c>
      <c r="U3560">
        <f t="shared" si="279"/>
        <v>2015</v>
      </c>
    </row>
    <row r="3561" spans="1:21"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275"/>
        <v>1.0349999999999999</v>
      </c>
      <c r="P3561">
        <f t="shared" si="276"/>
        <v>43.125</v>
      </c>
      <c r="Q3561" t="s">
        <v>8316</v>
      </c>
      <c r="R3561" t="s">
        <v>8317</v>
      </c>
      <c r="S3561" s="9">
        <f t="shared" si="277"/>
        <v>42193.846157407403</v>
      </c>
      <c r="T3561" s="9">
        <f t="shared" si="278"/>
        <v>42216.123611111107</v>
      </c>
      <c r="U3561">
        <f t="shared" si="279"/>
        <v>2015</v>
      </c>
    </row>
    <row r="3562" spans="1:21"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275"/>
        <v>1.0843750000000001</v>
      </c>
      <c r="P3562">
        <f t="shared" si="276"/>
        <v>46.891891891891895</v>
      </c>
      <c r="Q3562" t="s">
        <v>8316</v>
      </c>
      <c r="R3562" t="s">
        <v>8317</v>
      </c>
      <c r="S3562" s="9">
        <f t="shared" si="277"/>
        <v>42115.639652777783</v>
      </c>
      <c r="T3562" s="9">
        <f t="shared" si="278"/>
        <v>42150.864583333328</v>
      </c>
      <c r="U3562">
        <f t="shared" si="279"/>
        <v>2015</v>
      </c>
    </row>
    <row r="3563" spans="1:21"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275"/>
        <v>1.024</v>
      </c>
      <c r="P3563">
        <f t="shared" si="276"/>
        <v>47.407407407407405</v>
      </c>
      <c r="Q3563" t="s">
        <v>8316</v>
      </c>
      <c r="R3563" t="s">
        <v>8317</v>
      </c>
      <c r="S3563" s="9">
        <f t="shared" si="277"/>
        <v>42203.430300925931</v>
      </c>
      <c r="T3563" s="9">
        <f t="shared" si="278"/>
        <v>42221.524999999994</v>
      </c>
      <c r="U3563">
        <f t="shared" si="279"/>
        <v>2015</v>
      </c>
    </row>
    <row r="3564" spans="1:21"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275"/>
        <v>1.4888888888888889</v>
      </c>
      <c r="P3564">
        <f t="shared" si="276"/>
        <v>15.129032258064516</v>
      </c>
      <c r="Q3564" t="s">
        <v>8316</v>
      </c>
      <c r="R3564" t="s">
        <v>8317</v>
      </c>
      <c r="S3564" s="9">
        <f t="shared" si="277"/>
        <v>42433.511886574073</v>
      </c>
      <c r="T3564" s="9">
        <f t="shared" si="278"/>
        <v>42442.666666666672</v>
      </c>
      <c r="U3564">
        <f t="shared" si="279"/>
        <v>2016</v>
      </c>
    </row>
    <row r="3565" spans="1:21"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275"/>
        <v>1.0549000000000002</v>
      </c>
      <c r="P3565">
        <f t="shared" si="276"/>
        <v>21.098000000000003</v>
      </c>
      <c r="Q3565" t="s">
        <v>8316</v>
      </c>
      <c r="R3565" t="s">
        <v>8317</v>
      </c>
      <c r="S3565" s="9">
        <f t="shared" si="277"/>
        <v>42555.421944444446</v>
      </c>
      <c r="T3565" s="9">
        <f t="shared" si="278"/>
        <v>42583.541666666672</v>
      </c>
      <c r="U3565">
        <f t="shared" si="279"/>
        <v>2016</v>
      </c>
    </row>
    <row r="3566" spans="1:21"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275"/>
        <v>1.0049999999999999</v>
      </c>
      <c r="P3566">
        <f t="shared" si="276"/>
        <v>59.117647058823529</v>
      </c>
      <c r="Q3566" t="s">
        <v>8316</v>
      </c>
      <c r="R3566" t="s">
        <v>8317</v>
      </c>
      <c r="S3566" s="9">
        <f t="shared" si="277"/>
        <v>42236.373252314821</v>
      </c>
      <c r="T3566" s="9">
        <f t="shared" si="278"/>
        <v>42282.416666666672</v>
      </c>
      <c r="U3566">
        <f t="shared" si="279"/>
        <v>2015</v>
      </c>
    </row>
    <row r="3567" spans="1:21"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275"/>
        <v>1.3055555555555556</v>
      </c>
      <c r="P3567">
        <f t="shared" si="276"/>
        <v>97.916666666666671</v>
      </c>
      <c r="Q3567" t="s">
        <v>8316</v>
      </c>
      <c r="R3567" t="s">
        <v>8317</v>
      </c>
      <c r="S3567" s="9">
        <f t="shared" si="277"/>
        <v>41974.493148148147</v>
      </c>
      <c r="T3567" s="9">
        <f t="shared" si="278"/>
        <v>42004.493148148147</v>
      </c>
      <c r="U3567">
        <f t="shared" si="279"/>
        <v>2014</v>
      </c>
    </row>
    <row r="3568" spans="1:21"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275"/>
        <v>1.0475000000000001</v>
      </c>
      <c r="P3568">
        <f t="shared" si="276"/>
        <v>55.131578947368418</v>
      </c>
      <c r="Q3568" t="s">
        <v>8316</v>
      </c>
      <c r="R3568" t="s">
        <v>8317</v>
      </c>
      <c r="S3568" s="9">
        <f t="shared" si="277"/>
        <v>41997.257905092592</v>
      </c>
      <c r="T3568" s="9">
        <f t="shared" si="278"/>
        <v>42027.257905092592</v>
      </c>
      <c r="U3568">
        <f t="shared" si="279"/>
        <v>2014</v>
      </c>
    </row>
    <row r="3569" spans="1:21"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275"/>
        <v>1.0880000000000001</v>
      </c>
      <c r="P3569">
        <f t="shared" si="276"/>
        <v>26.536585365853657</v>
      </c>
      <c r="Q3569" t="s">
        <v>8316</v>
      </c>
      <c r="R3569" t="s">
        <v>8317</v>
      </c>
      <c r="S3569" s="9">
        <f t="shared" si="277"/>
        <v>42135.560694444444</v>
      </c>
      <c r="T3569" s="9">
        <f t="shared" si="278"/>
        <v>42165.560694444444</v>
      </c>
      <c r="U3569">
        <f t="shared" si="279"/>
        <v>2015</v>
      </c>
    </row>
    <row r="3570" spans="1:21"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275"/>
        <v>1.1100000000000001</v>
      </c>
      <c r="P3570">
        <f t="shared" si="276"/>
        <v>58.421052631578945</v>
      </c>
      <c r="Q3570" t="s">
        <v>8316</v>
      </c>
      <c r="R3570" t="s">
        <v>8317</v>
      </c>
      <c r="S3570" s="9">
        <f t="shared" si="277"/>
        <v>41869.490671296298</v>
      </c>
      <c r="T3570" s="9">
        <f t="shared" si="278"/>
        <v>41899.490671296298</v>
      </c>
      <c r="U3570">
        <f t="shared" si="279"/>
        <v>2014</v>
      </c>
    </row>
    <row r="3571" spans="1:21"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275"/>
        <v>1.0047999999999999</v>
      </c>
      <c r="P3571">
        <f t="shared" si="276"/>
        <v>122.53658536585365</v>
      </c>
      <c r="Q3571" t="s">
        <v>8316</v>
      </c>
      <c r="R3571" t="s">
        <v>8317</v>
      </c>
      <c r="S3571" s="9">
        <f t="shared" si="277"/>
        <v>41982.438611111109</v>
      </c>
      <c r="T3571" s="9">
        <f t="shared" si="278"/>
        <v>42012.438611111109</v>
      </c>
      <c r="U3571">
        <f t="shared" si="279"/>
        <v>2014</v>
      </c>
    </row>
    <row r="3572" spans="1:21"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275"/>
        <v>1.1435</v>
      </c>
      <c r="P3572">
        <f t="shared" si="276"/>
        <v>87.961538461538467</v>
      </c>
      <c r="Q3572" t="s">
        <v>8316</v>
      </c>
      <c r="R3572" t="s">
        <v>8317</v>
      </c>
      <c r="S3572" s="9">
        <f t="shared" si="277"/>
        <v>41976.081979166673</v>
      </c>
      <c r="T3572" s="9">
        <f t="shared" si="278"/>
        <v>42004.041666666672</v>
      </c>
      <c r="U3572">
        <f t="shared" si="279"/>
        <v>2014</v>
      </c>
    </row>
    <row r="3573" spans="1:21"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275"/>
        <v>1.2206666666666666</v>
      </c>
      <c r="P3573">
        <f t="shared" si="276"/>
        <v>73.239999999999995</v>
      </c>
      <c r="Q3573" t="s">
        <v>8316</v>
      </c>
      <c r="R3573" t="s">
        <v>8317</v>
      </c>
      <c r="S3573" s="9">
        <f t="shared" si="277"/>
        <v>41912.608946759261</v>
      </c>
      <c r="T3573" s="9">
        <f t="shared" si="278"/>
        <v>41942.608946759261</v>
      </c>
      <c r="U3573">
        <f t="shared" si="279"/>
        <v>2014</v>
      </c>
    </row>
    <row r="3574" spans="1:21"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275"/>
        <v>1</v>
      </c>
      <c r="P3574">
        <f t="shared" si="276"/>
        <v>55.555555555555557</v>
      </c>
      <c r="Q3574" t="s">
        <v>8316</v>
      </c>
      <c r="R3574" t="s">
        <v>8317</v>
      </c>
      <c r="S3574" s="9">
        <f t="shared" si="277"/>
        <v>42146.320393518516</v>
      </c>
      <c r="T3574" s="9">
        <f t="shared" si="278"/>
        <v>42176.320393518516</v>
      </c>
      <c r="U3574">
        <f t="shared" si="279"/>
        <v>2015</v>
      </c>
    </row>
    <row r="3575" spans="1:21"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275"/>
        <v>1.028</v>
      </c>
      <c r="P3575">
        <f t="shared" si="276"/>
        <v>39.53846153846154</v>
      </c>
      <c r="Q3575" t="s">
        <v>8316</v>
      </c>
      <c r="R3575" t="s">
        <v>8317</v>
      </c>
      <c r="S3575" s="9">
        <f t="shared" si="277"/>
        <v>41921.125532407408</v>
      </c>
      <c r="T3575" s="9">
        <f t="shared" si="278"/>
        <v>41951.167199074072</v>
      </c>
      <c r="U3575">
        <f t="shared" si="279"/>
        <v>2014</v>
      </c>
    </row>
    <row r="3576" spans="1:21"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275"/>
        <v>1.0612068965517241</v>
      </c>
      <c r="P3576">
        <f t="shared" si="276"/>
        <v>136.77777777777777</v>
      </c>
      <c r="Q3576" t="s">
        <v>8316</v>
      </c>
      <c r="R3576" t="s">
        <v>8317</v>
      </c>
      <c r="S3576" s="9">
        <f t="shared" si="277"/>
        <v>41926.692685185182</v>
      </c>
      <c r="T3576" s="9">
        <f t="shared" si="278"/>
        <v>41956.734351851846</v>
      </c>
      <c r="U3576">
        <f t="shared" si="279"/>
        <v>2014</v>
      </c>
    </row>
    <row r="3577" spans="1:21"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275"/>
        <v>1.0133000000000001</v>
      </c>
      <c r="P3577">
        <f t="shared" si="276"/>
        <v>99.343137254901961</v>
      </c>
      <c r="Q3577" t="s">
        <v>8316</v>
      </c>
      <c r="R3577" t="s">
        <v>8317</v>
      </c>
      <c r="S3577" s="9">
        <f t="shared" si="277"/>
        <v>42561.533877314811</v>
      </c>
      <c r="T3577" s="9">
        <f t="shared" si="278"/>
        <v>42592.915972222225</v>
      </c>
      <c r="U3577">
        <f t="shared" si="279"/>
        <v>2016</v>
      </c>
    </row>
    <row r="3578" spans="1:21"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275"/>
        <v>1</v>
      </c>
      <c r="P3578">
        <f t="shared" si="276"/>
        <v>20</v>
      </c>
      <c r="Q3578" t="s">
        <v>8316</v>
      </c>
      <c r="R3578" t="s">
        <v>8317</v>
      </c>
      <c r="S3578" s="9">
        <f t="shared" si="277"/>
        <v>42649.29923611111</v>
      </c>
      <c r="T3578" s="9">
        <f t="shared" si="278"/>
        <v>42709.340902777782</v>
      </c>
      <c r="U3578">
        <f t="shared" si="279"/>
        <v>2016</v>
      </c>
    </row>
    <row r="3579" spans="1:21"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275"/>
        <v>1.3</v>
      </c>
      <c r="P3579">
        <f t="shared" si="276"/>
        <v>28.888888888888889</v>
      </c>
      <c r="Q3579" t="s">
        <v>8316</v>
      </c>
      <c r="R3579" t="s">
        <v>8317</v>
      </c>
      <c r="S3579" s="9">
        <f t="shared" si="277"/>
        <v>42093.536840277782</v>
      </c>
      <c r="T3579" s="9">
        <f t="shared" si="278"/>
        <v>42120.01944444445</v>
      </c>
      <c r="U3579">
        <f t="shared" si="279"/>
        <v>2015</v>
      </c>
    </row>
    <row r="3580" spans="1:21"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275"/>
        <v>1.0001333333333333</v>
      </c>
      <c r="P3580">
        <f t="shared" si="276"/>
        <v>40.545945945945945</v>
      </c>
      <c r="Q3580" t="s">
        <v>8316</v>
      </c>
      <c r="R3580" t="s">
        <v>8317</v>
      </c>
      <c r="S3580" s="9">
        <f t="shared" si="277"/>
        <v>42460.483530092592</v>
      </c>
      <c r="T3580" s="9">
        <f t="shared" si="278"/>
        <v>42490.483530092592</v>
      </c>
      <c r="U3580">
        <f t="shared" si="279"/>
        <v>2016</v>
      </c>
    </row>
    <row r="3581" spans="1:21"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275"/>
        <v>1</v>
      </c>
      <c r="P3581">
        <f t="shared" si="276"/>
        <v>35.714285714285715</v>
      </c>
      <c r="Q3581" t="s">
        <v>8316</v>
      </c>
      <c r="R3581" t="s">
        <v>8317</v>
      </c>
      <c r="S3581" s="9">
        <f t="shared" si="277"/>
        <v>42430.512222222227</v>
      </c>
      <c r="T3581" s="9">
        <f t="shared" si="278"/>
        <v>42460.470555555556</v>
      </c>
      <c r="U3581">
        <f t="shared" si="279"/>
        <v>2016</v>
      </c>
    </row>
    <row r="3582" spans="1:21"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275"/>
        <v>1.1388888888888888</v>
      </c>
      <c r="P3582">
        <f t="shared" si="276"/>
        <v>37.962962962962962</v>
      </c>
      <c r="Q3582" t="s">
        <v>8316</v>
      </c>
      <c r="R3582" t="s">
        <v>8317</v>
      </c>
      <c r="S3582" s="9">
        <f t="shared" si="277"/>
        <v>42025.926180555558</v>
      </c>
      <c r="T3582" s="9">
        <f t="shared" si="278"/>
        <v>42063.957638888889</v>
      </c>
      <c r="U3582">
        <f t="shared" si="279"/>
        <v>2015</v>
      </c>
    </row>
    <row r="3583" spans="1:21"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275"/>
        <v>1</v>
      </c>
      <c r="P3583">
        <f t="shared" si="276"/>
        <v>33.333333333333336</v>
      </c>
      <c r="Q3583" t="s">
        <v>8316</v>
      </c>
      <c r="R3583" t="s">
        <v>8317</v>
      </c>
      <c r="S3583" s="9">
        <f t="shared" si="277"/>
        <v>41836.221180555556</v>
      </c>
      <c r="T3583" s="9">
        <f t="shared" si="278"/>
        <v>41850.221180555556</v>
      </c>
      <c r="U3583">
        <f t="shared" si="279"/>
        <v>2014</v>
      </c>
    </row>
    <row r="3584" spans="1:21"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275"/>
        <v>2.87</v>
      </c>
      <c r="P3584">
        <f t="shared" si="276"/>
        <v>58.571428571428569</v>
      </c>
      <c r="Q3584" t="s">
        <v>8316</v>
      </c>
      <c r="R3584" t="s">
        <v>8317</v>
      </c>
      <c r="S3584" s="9">
        <f t="shared" si="277"/>
        <v>42450.845856481479</v>
      </c>
      <c r="T3584" s="9">
        <f t="shared" si="278"/>
        <v>42464.845856481479</v>
      </c>
      <c r="U3584">
        <f t="shared" si="279"/>
        <v>2016</v>
      </c>
    </row>
    <row r="3585" spans="1:21"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275"/>
        <v>1.085</v>
      </c>
      <c r="P3585">
        <f t="shared" si="276"/>
        <v>135.625</v>
      </c>
      <c r="Q3585" t="s">
        <v>8316</v>
      </c>
      <c r="R3585" t="s">
        <v>8317</v>
      </c>
      <c r="S3585" s="9">
        <f t="shared" si="277"/>
        <v>42418.175983796296</v>
      </c>
      <c r="T3585" s="9">
        <f t="shared" si="278"/>
        <v>42478.134317129632</v>
      </c>
      <c r="U3585">
        <f t="shared" si="279"/>
        <v>2016</v>
      </c>
    </row>
    <row r="3586" spans="1:21"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si="275"/>
        <v>1.155</v>
      </c>
      <c r="P3586">
        <f t="shared" si="276"/>
        <v>30.9375</v>
      </c>
      <c r="Q3586" t="s">
        <v>8316</v>
      </c>
      <c r="R3586" t="s">
        <v>8317</v>
      </c>
      <c r="S3586" s="9">
        <f t="shared" si="277"/>
        <v>42168.066481481481</v>
      </c>
      <c r="T3586" s="9">
        <f t="shared" si="278"/>
        <v>42198.066481481481</v>
      </c>
      <c r="U3586">
        <f t="shared" si="279"/>
        <v>2015</v>
      </c>
    </row>
    <row r="3587" spans="1:21"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ref="O3587:O3650" si="280">E3587/D3587</f>
        <v>1.1911764705882353</v>
      </c>
      <c r="P3587">
        <f t="shared" ref="P3587:P3650" si="281">E3587/L3587</f>
        <v>176.08695652173913</v>
      </c>
      <c r="Q3587" t="s">
        <v>8316</v>
      </c>
      <c r="R3587" t="s">
        <v>8317</v>
      </c>
      <c r="S3587" s="9">
        <f t="shared" ref="S3587:S3650" si="282">((J3587/60)/60)/24+DATE(1970,1,1)+(-6/24)</f>
        <v>41964.466319444444</v>
      </c>
      <c r="T3587" s="9">
        <f t="shared" ref="T3587:T3650" si="283">((I3587/60)/60)/24+DATE(1970,1,1)+(-6/24)</f>
        <v>41994.466319444444</v>
      </c>
      <c r="U3587">
        <f t="shared" ref="U3587:U3650" si="284">YEAR(S3587)</f>
        <v>2014</v>
      </c>
    </row>
    <row r="3588" spans="1:21"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280"/>
        <v>1.0942666666666667</v>
      </c>
      <c r="P3588">
        <f t="shared" si="281"/>
        <v>151.9814814814815</v>
      </c>
      <c r="Q3588" t="s">
        <v>8316</v>
      </c>
      <c r="R3588" t="s">
        <v>8317</v>
      </c>
      <c r="S3588" s="9">
        <f t="shared" si="282"/>
        <v>42576.447569444441</v>
      </c>
      <c r="T3588" s="9">
        <f t="shared" si="283"/>
        <v>42636.447569444441</v>
      </c>
      <c r="U3588">
        <f t="shared" si="284"/>
        <v>2016</v>
      </c>
    </row>
    <row r="3589" spans="1:21"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280"/>
        <v>1.266</v>
      </c>
      <c r="P3589">
        <f t="shared" si="281"/>
        <v>22.607142857142858</v>
      </c>
      <c r="Q3589" t="s">
        <v>8316</v>
      </c>
      <c r="R3589" t="s">
        <v>8317</v>
      </c>
      <c r="S3589" s="9">
        <f t="shared" si="282"/>
        <v>42503.289976851855</v>
      </c>
      <c r="T3589" s="9">
        <f t="shared" si="283"/>
        <v>42548.541666666672</v>
      </c>
      <c r="U3589">
        <f t="shared" si="284"/>
        <v>2016</v>
      </c>
    </row>
    <row r="3590" spans="1:21"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280"/>
        <v>1.0049999999999999</v>
      </c>
      <c r="P3590">
        <f t="shared" si="281"/>
        <v>18.272727272727273</v>
      </c>
      <c r="Q3590" t="s">
        <v>8316</v>
      </c>
      <c r="R3590" t="s">
        <v>8317</v>
      </c>
      <c r="S3590" s="9">
        <f t="shared" si="282"/>
        <v>42101.578819444447</v>
      </c>
      <c r="T3590" s="9">
        <f t="shared" si="283"/>
        <v>42123.708333333328</v>
      </c>
      <c r="U3590">
        <f t="shared" si="284"/>
        <v>2015</v>
      </c>
    </row>
    <row r="3591" spans="1:21"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280"/>
        <v>1.2749999999999999</v>
      </c>
      <c r="P3591">
        <f t="shared" si="281"/>
        <v>82.258064516129039</v>
      </c>
      <c r="Q3591" t="s">
        <v>8316</v>
      </c>
      <c r="R3591" t="s">
        <v>8317</v>
      </c>
      <c r="S3591" s="9">
        <f t="shared" si="282"/>
        <v>42125.397534722222</v>
      </c>
      <c r="T3591" s="9">
        <f t="shared" si="283"/>
        <v>42150.397534722222</v>
      </c>
      <c r="U3591">
        <f t="shared" si="284"/>
        <v>2015</v>
      </c>
    </row>
    <row r="3592" spans="1:21"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280"/>
        <v>1.0005999999999999</v>
      </c>
      <c r="P3592">
        <f t="shared" si="281"/>
        <v>68.534246575342465</v>
      </c>
      <c r="Q3592" t="s">
        <v>8316</v>
      </c>
      <c r="R3592" t="s">
        <v>8317</v>
      </c>
      <c r="S3592" s="9">
        <f t="shared" si="282"/>
        <v>41902.083726851852</v>
      </c>
      <c r="T3592" s="9">
        <f t="shared" si="283"/>
        <v>41932.083726851852</v>
      </c>
      <c r="U3592">
        <f t="shared" si="284"/>
        <v>2014</v>
      </c>
    </row>
    <row r="3593" spans="1:21"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280"/>
        <v>1.75</v>
      </c>
      <c r="P3593">
        <f t="shared" si="281"/>
        <v>68.055555555555557</v>
      </c>
      <c r="Q3593" t="s">
        <v>8316</v>
      </c>
      <c r="R3593" t="s">
        <v>8317</v>
      </c>
      <c r="S3593" s="9">
        <f t="shared" si="282"/>
        <v>42003.698425925926</v>
      </c>
      <c r="T3593" s="9">
        <f t="shared" si="283"/>
        <v>42027.957638888889</v>
      </c>
      <c r="U3593">
        <f t="shared" si="284"/>
        <v>2014</v>
      </c>
    </row>
    <row r="3594" spans="1:21"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280"/>
        <v>1.2725</v>
      </c>
      <c r="P3594">
        <f t="shared" si="281"/>
        <v>72.714285714285708</v>
      </c>
      <c r="Q3594" t="s">
        <v>8316</v>
      </c>
      <c r="R3594" t="s">
        <v>8317</v>
      </c>
      <c r="S3594" s="9">
        <f t="shared" si="282"/>
        <v>41988.579942129625</v>
      </c>
      <c r="T3594" s="9">
        <f t="shared" si="283"/>
        <v>42045.957638888889</v>
      </c>
      <c r="U3594">
        <f t="shared" si="284"/>
        <v>2014</v>
      </c>
    </row>
    <row r="3595" spans="1:21"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280"/>
        <v>1.1063333333333334</v>
      </c>
      <c r="P3595">
        <f t="shared" si="281"/>
        <v>77.186046511627907</v>
      </c>
      <c r="Q3595" t="s">
        <v>8316</v>
      </c>
      <c r="R3595" t="s">
        <v>8317</v>
      </c>
      <c r="S3595" s="9">
        <f t="shared" si="282"/>
        <v>41974.648599537039</v>
      </c>
      <c r="T3595" s="9">
        <f t="shared" si="283"/>
        <v>42009.601388888885</v>
      </c>
      <c r="U3595">
        <f t="shared" si="284"/>
        <v>2014</v>
      </c>
    </row>
    <row r="3596" spans="1:21"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280"/>
        <v>1.2593749999999999</v>
      </c>
      <c r="P3596">
        <f t="shared" si="281"/>
        <v>55.972222222222221</v>
      </c>
      <c r="Q3596" t="s">
        <v>8316</v>
      </c>
      <c r="R3596" t="s">
        <v>8317</v>
      </c>
      <c r="S3596" s="9">
        <f t="shared" si="282"/>
        <v>42591.816921296297</v>
      </c>
      <c r="T3596" s="9">
        <f t="shared" si="283"/>
        <v>42616.816921296297</v>
      </c>
      <c r="U3596">
        <f t="shared" si="284"/>
        <v>2016</v>
      </c>
    </row>
    <row r="3597" spans="1:21"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280"/>
        <v>1.1850000000000001</v>
      </c>
      <c r="P3597">
        <f t="shared" si="281"/>
        <v>49.693548387096776</v>
      </c>
      <c r="Q3597" t="s">
        <v>8316</v>
      </c>
      <c r="R3597" t="s">
        <v>8317</v>
      </c>
      <c r="S3597" s="9">
        <f t="shared" si="282"/>
        <v>42049.758368055554</v>
      </c>
      <c r="T3597" s="9">
        <f t="shared" si="283"/>
        <v>42076.040972222225</v>
      </c>
      <c r="U3597">
        <f t="shared" si="284"/>
        <v>2015</v>
      </c>
    </row>
    <row r="3598" spans="1:21"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280"/>
        <v>1.0772727272727274</v>
      </c>
      <c r="P3598">
        <f t="shared" si="281"/>
        <v>79</v>
      </c>
      <c r="Q3598" t="s">
        <v>8316</v>
      </c>
      <c r="R3598" t="s">
        <v>8317</v>
      </c>
      <c r="S3598" s="9">
        <f t="shared" si="282"/>
        <v>41856.465069444443</v>
      </c>
      <c r="T3598" s="9">
        <f t="shared" si="283"/>
        <v>41877.465069444443</v>
      </c>
      <c r="U3598">
        <f t="shared" si="284"/>
        <v>2014</v>
      </c>
    </row>
    <row r="3599" spans="1:21"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280"/>
        <v>1.026</v>
      </c>
      <c r="P3599">
        <f t="shared" si="281"/>
        <v>77.727272727272734</v>
      </c>
      <c r="Q3599" t="s">
        <v>8316</v>
      </c>
      <c r="R3599" t="s">
        <v>8317</v>
      </c>
      <c r="S3599" s="9">
        <f t="shared" si="282"/>
        <v>42417.335532407407</v>
      </c>
      <c r="T3599" s="9">
        <f t="shared" si="283"/>
        <v>42431.999305555553</v>
      </c>
      <c r="U3599">
        <f t="shared" si="284"/>
        <v>2016</v>
      </c>
    </row>
    <row r="3600" spans="1:21"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280"/>
        <v>1.101</v>
      </c>
      <c r="P3600">
        <f t="shared" si="281"/>
        <v>40.777777777777779</v>
      </c>
      <c r="Q3600" t="s">
        <v>8316</v>
      </c>
      <c r="R3600" t="s">
        <v>8317</v>
      </c>
      <c r="S3600" s="9">
        <f t="shared" si="282"/>
        <v>41866.54886574074</v>
      </c>
      <c r="T3600" s="9">
        <f t="shared" si="283"/>
        <v>41884.957638888889</v>
      </c>
      <c r="U3600">
        <f t="shared" si="284"/>
        <v>2014</v>
      </c>
    </row>
    <row r="3601" spans="1:21"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280"/>
        <v>2.02</v>
      </c>
      <c r="P3601">
        <f t="shared" si="281"/>
        <v>59.411764705882355</v>
      </c>
      <c r="Q3601" t="s">
        <v>8316</v>
      </c>
      <c r="R3601" t="s">
        <v>8317</v>
      </c>
      <c r="S3601" s="9">
        <f t="shared" si="282"/>
        <v>42220.54487268519</v>
      </c>
      <c r="T3601" s="9">
        <f t="shared" si="283"/>
        <v>42245.75</v>
      </c>
      <c r="U3601">
        <f t="shared" si="284"/>
        <v>2015</v>
      </c>
    </row>
    <row r="3602" spans="1:21"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280"/>
        <v>1.3</v>
      </c>
      <c r="P3602">
        <f t="shared" si="281"/>
        <v>3.25</v>
      </c>
      <c r="Q3602" t="s">
        <v>8316</v>
      </c>
      <c r="R3602" t="s">
        <v>8317</v>
      </c>
      <c r="S3602" s="9">
        <f t="shared" si="282"/>
        <v>42628.599120370374</v>
      </c>
      <c r="T3602" s="9">
        <f t="shared" si="283"/>
        <v>42656.599120370374</v>
      </c>
      <c r="U3602">
        <f t="shared" si="284"/>
        <v>2016</v>
      </c>
    </row>
    <row r="3603" spans="1:21"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280"/>
        <v>1.0435000000000001</v>
      </c>
      <c r="P3603">
        <f t="shared" si="281"/>
        <v>39.377358490566039</v>
      </c>
      <c r="Q3603" t="s">
        <v>8316</v>
      </c>
      <c r="R3603" t="s">
        <v>8317</v>
      </c>
      <c r="S3603" s="9">
        <f t="shared" si="282"/>
        <v>41990.74863425926</v>
      </c>
      <c r="T3603" s="9">
        <f t="shared" si="283"/>
        <v>42020.74863425926</v>
      </c>
      <c r="U3603">
        <f t="shared" si="284"/>
        <v>2014</v>
      </c>
    </row>
    <row r="3604" spans="1:21"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280"/>
        <v>1.0004999999999999</v>
      </c>
      <c r="P3604">
        <f t="shared" si="281"/>
        <v>81.673469387755105</v>
      </c>
      <c r="Q3604" t="s">
        <v>8316</v>
      </c>
      <c r="R3604" t="s">
        <v>8317</v>
      </c>
      <c r="S3604" s="9">
        <f t="shared" si="282"/>
        <v>42447.644432870366</v>
      </c>
      <c r="T3604" s="9">
        <f t="shared" si="283"/>
        <v>42507.644432870366</v>
      </c>
      <c r="U3604">
        <f t="shared" si="284"/>
        <v>2016</v>
      </c>
    </row>
    <row r="3605" spans="1:21"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280"/>
        <v>1.7066666666666668</v>
      </c>
      <c r="P3605">
        <f t="shared" si="281"/>
        <v>44.912280701754383</v>
      </c>
      <c r="Q3605" t="s">
        <v>8316</v>
      </c>
      <c r="R3605" t="s">
        <v>8317</v>
      </c>
      <c r="S3605" s="9">
        <f t="shared" si="282"/>
        <v>42283.614351851851</v>
      </c>
      <c r="T3605" s="9">
        <f t="shared" si="283"/>
        <v>42313.656018518523</v>
      </c>
      <c r="U3605">
        <f t="shared" si="284"/>
        <v>2015</v>
      </c>
    </row>
    <row r="3606" spans="1:21"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280"/>
        <v>1.1283333333333334</v>
      </c>
      <c r="P3606">
        <f t="shared" si="281"/>
        <v>49.05797101449275</v>
      </c>
      <c r="Q3606" t="s">
        <v>8316</v>
      </c>
      <c r="R3606" t="s">
        <v>8317</v>
      </c>
      <c r="S3606" s="9">
        <f t="shared" si="282"/>
        <v>42482.765694444446</v>
      </c>
      <c r="T3606" s="9">
        <f t="shared" si="283"/>
        <v>42489.040972222225</v>
      </c>
      <c r="U3606">
        <f t="shared" si="284"/>
        <v>2016</v>
      </c>
    </row>
    <row r="3607" spans="1:21"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280"/>
        <v>1.84</v>
      </c>
      <c r="P3607">
        <f t="shared" si="281"/>
        <v>30.666666666666668</v>
      </c>
      <c r="Q3607" t="s">
        <v>8316</v>
      </c>
      <c r="R3607" t="s">
        <v>8317</v>
      </c>
      <c r="S3607" s="9">
        <f t="shared" si="282"/>
        <v>42383.543124999997</v>
      </c>
      <c r="T3607" s="9">
        <f t="shared" si="283"/>
        <v>42413.543124999997</v>
      </c>
      <c r="U3607">
        <f t="shared" si="284"/>
        <v>2016</v>
      </c>
    </row>
    <row r="3608" spans="1:21"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280"/>
        <v>1.3026666666666666</v>
      </c>
      <c r="P3608">
        <f t="shared" si="281"/>
        <v>61.0625</v>
      </c>
      <c r="Q3608" t="s">
        <v>8316</v>
      </c>
      <c r="R3608" t="s">
        <v>8317</v>
      </c>
      <c r="S3608" s="9">
        <f t="shared" si="282"/>
        <v>42566.354826388888</v>
      </c>
      <c r="T3608" s="9">
        <f t="shared" si="283"/>
        <v>42596.354826388888</v>
      </c>
      <c r="U3608">
        <f t="shared" si="284"/>
        <v>2016</v>
      </c>
    </row>
    <row r="3609" spans="1:21"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280"/>
        <v>1.0545454545454545</v>
      </c>
      <c r="P3609">
        <f t="shared" si="281"/>
        <v>29</v>
      </c>
      <c r="Q3609" t="s">
        <v>8316</v>
      </c>
      <c r="R3609" t="s">
        <v>8317</v>
      </c>
      <c r="S3609" s="9">
        <f t="shared" si="282"/>
        <v>42338.713912037041</v>
      </c>
      <c r="T3609" s="9">
        <f t="shared" si="283"/>
        <v>42352.75</v>
      </c>
      <c r="U3609">
        <f t="shared" si="284"/>
        <v>2015</v>
      </c>
    </row>
    <row r="3610" spans="1:21"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280"/>
        <v>1</v>
      </c>
      <c r="P3610">
        <f t="shared" si="281"/>
        <v>29.62962962962963</v>
      </c>
      <c r="Q3610" t="s">
        <v>8316</v>
      </c>
      <c r="R3610" t="s">
        <v>8317</v>
      </c>
      <c r="S3610" s="9">
        <f t="shared" si="282"/>
        <v>42506.459375000006</v>
      </c>
      <c r="T3610" s="9">
        <f t="shared" si="283"/>
        <v>42538.333333333328</v>
      </c>
      <c r="U3610">
        <f t="shared" si="284"/>
        <v>2016</v>
      </c>
    </row>
    <row r="3611" spans="1:21"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280"/>
        <v>1.5331632653061225</v>
      </c>
      <c r="P3611">
        <f t="shared" si="281"/>
        <v>143.0952380952381</v>
      </c>
      <c r="Q3611" t="s">
        <v>8316</v>
      </c>
      <c r="R3611" t="s">
        <v>8317</v>
      </c>
      <c r="S3611" s="9">
        <f t="shared" si="282"/>
        <v>42429.741724537031</v>
      </c>
      <c r="T3611" s="9">
        <f t="shared" si="283"/>
        <v>42459.700057870374</v>
      </c>
      <c r="U3611">
        <f t="shared" si="284"/>
        <v>2016</v>
      </c>
    </row>
    <row r="3612" spans="1:21"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280"/>
        <v>1.623</v>
      </c>
      <c r="P3612">
        <f t="shared" si="281"/>
        <v>52.354838709677416</v>
      </c>
      <c r="Q3612" t="s">
        <v>8316</v>
      </c>
      <c r="R3612" t="s">
        <v>8317</v>
      </c>
      <c r="S3612" s="9">
        <f t="shared" si="282"/>
        <v>42203.182129629626</v>
      </c>
      <c r="T3612" s="9">
        <f t="shared" si="283"/>
        <v>42233.182129629626</v>
      </c>
      <c r="U3612">
        <f t="shared" si="284"/>
        <v>2015</v>
      </c>
    </row>
    <row r="3613" spans="1:21"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280"/>
        <v>1.36</v>
      </c>
      <c r="P3613">
        <f t="shared" si="281"/>
        <v>66.666666666666671</v>
      </c>
      <c r="Q3613" t="s">
        <v>8316</v>
      </c>
      <c r="R3613" t="s">
        <v>8317</v>
      </c>
      <c r="S3613" s="9">
        <f t="shared" si="282"/>
        <v>42072.120381944449</v>
      </c>
      <c r="T3613" s="9">
        <f t="shared" si="283"/>
        <v>42102.120381944449</v>
      </c>
      <c r="U3613">
        <f t="shared" si="284"/>
        <v>2015</v>
      </c>
    </row>
    <row r="3614" spans="1:21"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280"/>
        <v>1.444</v>
      </c>
      <c r="P3614">
        <f t="shared" si="281"/>
        <v>126.66666666666667</v>
      </c>
      <c r="Q3614" t="s">
        <v>8316</v>
      </c>
      <c r="R3614" t="s">
        <v>8317</v>
      </c>
      <c r="S3614" s="9">
        <f t="shared" si="282"/>
        <v>41789.476979166669</v>
      </c>
      <c r="T3614" s="9">
        <f t="shared" si="283"/>
        <v>41799.476979166669</v>
      </c>
      <c r="U3614">
        <f t="shared" si="284"/>
        <v>2014</v>
      </c>
    </row>
    <row r="3615" spans="1:21"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280"/>
        <v>1</v>
      </c>
      <c r="P3615">
        <f t="shared" si="281"/>
        <v>62.5</v>
      </c>
      <c r="Q3615" t="s">
        <v>8316</v>
      </c>
      <c r="R3615" t="s">
        <v>8317</v>
      </c>
      <c r="S3615" s="9">
        <f t="shared" si="282"/>
        <v>41788.33997685185</v>
      </c>
      <c r="T3615" s="9">
        <f t="shared" si="283"/>
        <v>41818.33997685185</v>
      </c>
      <c r="U3615">
        <f t="shared" si="284"/>
        <v>2014</v>
      </c>
    </row>
    <row r="3616" spans="1:21"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280"/>
        <v>1.008</v>
      </c>
      <c r="P3616">
        <f t="shared" si="281"/>
        <v>35.492957746478872</v>
      </c>
      <c r="Q3616" t="s">
        <v>8316</v>
      </c>
      <c r="R3616" t="s">
        <v>8317</v>
      </c>
      <c r="S3616" s="9">
        <f t="shared" si="282"/>
        <v>42143.791851851856</v>
      </c>
      <c r="T3616" s="9">
        <f t="shared" si="283"/>
        <v>42173.791851851856</v>
      </c>
      <c r="U3616">
        <f t="shared" si="284"/>
        <v>2015</v>
      </c>
    </row>
    <row r="3617" spans="1:21"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280"/>
        <v>1.0680000000000001</v>
      </c>
      <c r="P3617">
        <f t="shared" si="281"/>
        <v>37.083333333333336</v>
      </c>
      <c r="Q3617" t="s">
        <v>8316</v>
      </c>
      <c r="R3617" t="s">
        <v>8317</v>
      </c>
      <c r="S3617" s="9">
        <f t="shared" si="282"/>
        <v>42318.343703703707</v>
      </c>
      <c r="T3617" s="9">
        <f t="shared" si="283"/>
        <v>42348.343703703707</v>
      </c>
      <c r="U3617">
        <f t="shared" si="284"/>
        <v>2015</v>
      </c>
    </row>
    <row r="3618" spans="1:21"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280"/>
        <v>1.248</v>
      </c>
      <c r="P3618">
        <f t="shared" si="281"/>
        <v>69.333333333333329</v>
      </c>
      <c r="Q3618" t="s">
        <v>8316</v>
      </c>
      <c r="R3618" t="s">
        <v>8317</v>
      </c>
      <c r="S3618" s="9">
        <f t="shared" si="282"/>
        <v>42052.699814814812</v>
      </c>
      <c r="T3618" s="9">
        <f t="shared" si="283"/>
        <v>42082.658148148148</v>
      </c>
      <c r="U3618">
        <f t="shared" si="284"/>
        <v>2015</v>
      </c>
    </row>
    <row r="3619" spans="1:21"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280"/>
        <v>1.1891891891891893</v>
      </c>
      <c r="P3619">
        <f t="shared" si="281"/>
        <v>17.254901960784313</v>
      </c>
      <c r="Q3619" t="s">
        <v>8316</v>
      </c>
      <c r="R3619" t="s">
        <v>8317</v>
      </c>
      <c r="S3619" s="9">
        <f t="shared" si="282"/>
        <v>42779.360289351855</v>
      </c>
      <c r="T3619" s="9">
        <f t="shared" si="283"/>
        <v>42793.75</v>
      </c>
      <c r="U3619">
        <f t="shared" si="284"/>
        <v>2017</v>
      </c>
    </row>
    <row r="3620" spans="1:21"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280"/>
        <v>1.01</v>
      </c>
      <c r="P3620">
        <f t="shared" si="281"/>
        <v>36.071428571428569</v>
      </c>
      <c r="Q3620" t="s">
        <v>8316</v>
      </c>
      <c r="R3620" t="s">
        <v>8317</v>
      </c>
      <c r="S3620" s="9">
        <f t="shared" si="282"/>
        <v>42128.377893518518</v>
      </c>
      <c r="T3620" s="9">
        <f t="shared" si="283"/>
        <v>42158.377893518518</v>
      </c>
      <c r="U3620">
        <f t="shared" si="284"/>
        <v>2015</v>
      </c>
    </row>
    <row r="3621" spans="1:21"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280"/>
        <v>1.1299999999999999</v>
      </c>
      <c r="P3621">
        <f t="shared" si="281"/>
        <v>66.470588235294116</v>
      </c>
      <c r="Q3621" t="s">
        <v>8316</v>
      </c>
      <c r="R3621" t="s">
        <v>8317</v>
      </c>
      <c r="S3621" s="9">
        <f t="shared" si="282"/>
        <v>42660.882245370376</v>
      </c>
      <c r="T3621" s="9">
        <f t="shared" si="283"/>
        <v>42693.666666666672</v>
      </c>
      <c r="U3621">
        <f t="shared" si="284"/>
        <v>2016</v>
      </c>
    </row>
    <row r="3622" spans="1:21"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280"/>
        <v>1.0519047619047619</v>
      </c>
      <c r="P3622">
        <f t="shared" si="281"/>
        <v>56.065989847715734</v>
      </c>
      <c r="Q3622" t="s">
        <v>8316</v>
      </c>
      <c r="R3622" t="s">
        <v>8317</v>
      </c>
      <c r="S3622" s="9">
        <f t="shared" si="282"/>
        <v>42037.688206018516</v>
      </c>
      <c r="T3622" s="9">
        <f t="shared" si="283"/>
        <v>42067.916666666672</v>
      </c>
      <c r="U3622">
        <f t="shared" si="284"/>
        <v>2015</v>
      </c>
    </row>
    <row r="3623" spans="1:21"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280"/>
        <v>1.0973333333333333</v>
      </c>
      <c r="P3623">
        <f t="shared" si="281"/>
        <v>47.028571428571432</v>
      </c>
      <c r="Q3623" t="s">
        <v>8316</v>
      </c>
      <c r="R3623" t="s">
        <v>8317</v>
      </c>
      <c r="S3623" s="9">
        <f t="shared" si="282"/>
        <v>42619.685694444444</v>
      </c>
      <c r="T3623" s="9">
        <f t="shared" si="283"/>
        <v>42643.625</v>
      </c>
      <c r="U3623">
        <f t="shared" si="284"/>
        <v>2016</v>
      </c>
    </row>
    <row r="3624" spans="1:21"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280"/>
        <v>1.00099</v>
      </c>
      <c r="P3624">
        <f t="shared" si="281"/>
        <v>47.666190476190479</v>
      </c>
      <c r="Q3624" t="s">
        <v>8316</v>
      </c>
      <c r="R3624" t="s">
        <v>8317</v>
      </c>
      <c r="S3624" s="9">
        <f t="shared" si="282"/>
        <v>41876.971886574072</v>
      </c>
      <c r="T3624" s="9">
        <f t="shared" si="283"/>
        <v>41909.890972222223</v>
      </c>
      <c r="U3624">
        <f t="shared" si="284"/>
        <v>2014</v>
      </c>
    </row>
    <row r="3625" spans="1:21"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280"/>
        <v>1.2</v>
      </c>
      <c r="P3625">
        <f t="shared" si="281"/>
        <v>88.235294117647058</v>
      </c>
      <c r="Q3625" t="s">
        <v>8316</v>
      </c>
      <c r="R3625" t="s">
        <v>8317</v>
      </c>
      <c r="S3625" s="9">
        <f t="shared" si="282"/>
        <v>41828.486921296295</v>
      </c>
      <c r="T3625" s="9">
        <f t="shared" si="283"/>
        <v>41846.041666666664</v>
      </c>
      <c r="U3625">
        <f t="shared" si="284"/>
        <v>2014</v>
      </c>
    </row>
    <row r="3626" spans="1:21"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280"/>
        <v>1.0493333333333332</v>
      </c>
      <c r="P3626">
        <f t="shared" si="281"/>
        <v>80.717948717948715</v>
      </c>
      <c r="Q3626" t="s">
        <v>8316</v>
      </c>
      <c r="R3626" t="s">
        <v>8317</v>
      </c>
      <c r="S3626" s="9">
        <f t="shared" si="282"/>
        <v>42545.524189814809</v>
      </c>
      <c r="T3626" s="9">
        <f t="shared" si="283"/>
        <v>42605.524189814809</v>
      </c>
      <c r="U3626">
        <f t="shared" si="284"/>
        <v>2016</v>
      </c>
    </row>
    <row r="3627" spans="1:21"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280"/>
        <v>1.0266666666666666</v>
      </c>
      <c r="P3627">
        <f t="shared" si="281"/>
        <v>39.487179487179489</v>
      </c>
      <c r="Q3627" t="s">
        <v>8316</v>
      </c>
      <c r="R3627" t="s">
        <v>8317</v>
      </c>
      <c r="S3627" s="9">
        <f t="shared" si="282"/>
        <v>42157.402511574073</v>
      </c>
      <c r="T3627" s="9">
        <f t="shared" si="283"/>
        <v>42187.402511574073</v>
      </c>
      <c r="U3627">
        <f t="shared" si="284"/>
        <v>2015</v>
      </c>
    </row>
    <row r="3628" spans="1:21"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280"/>
        <v>1.0182500000000001</v>
      </c>
      <c r="P3628">
        <f t="shared" si="281"/>
        <v>84.854166666666671</v>
      </c>
      <c r="Q3628" t="s">
        <v>8316</v>
      </c>
      <c r="R3628" t="s">
        <v>8317</v>
      </c>
      <c r="S3628" s="9">
        <f t="shared" si="282"/>
        <v>41846.417326388888</v>
      </c>
      <c r="T3628" s="9">
        <f t="shared" si="283"/>
        <v>41867.417326388888</v>
      </c>
      <c r="U3628">
        <f t="shared" si="284"/>
        <v>2014</v>
      </c>
    </row>
    <row r="3629" spans="1:21"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280"/>
        <v>1</v>
      </c>
      <c r="P3629">
        <f t="shared" si="281"/>
        <v>68.965517241379317</v>
      </c>
      <c r="Q3629" t="s">
        <v>8316</v>
      </c>
      <c r="R3629" t="s">
        <v>8317</v>
      </c>
      <c r="S3629" s="9">
        <f t="shared" si="282"/>
        <v>42460.491747685184</v>
      </c>
      <c r="T3629" s="9">
        <f t="shared" si="283"/>
        <v>42510.915972222225</v>
      </c>
      <c r="U3629">
        <f t="shared" si="284"/>
        <v>2016</v>
      </c>
    </row>
    <row r="3630" spans="1:21"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280"/>
        <v>0</v>
      </c>
      <c r="P3630" t="e">
        <f t="shared" si="281"/>
        <v>#DIV/0!</v>
      </c>
      <c r="Q3630" t="s">
        <v>8316</v>
      </c>
      <c r="R3630" t="s">
        <v>8358</v>
      </c>
      <c r="S3630" s="9">
        <f t="shared" si="282"/>
        <v>42291.583287037036</v>
      </c>
      <c r="T3630" s="9">
        <f t="shared" si="283"/>
        <v>42351.624953703707</v>
      </c>
      <c r="U3630">
        <f t="shared" si="284"/>
        <v>2015</v>
      </c>
    </row>
    <row r="3631" spans="1:21"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280"/>
        <v>1.9999999999999999E-6</v>
      </c>
      <c r="P3631">
        <f t="shared" si="281"/>
        <v>1</v>
      </c>
      <c r="Q3631" t="s">
        <v>8316</v>
      </c>
      <c r="R3631" t="s">
        <v>8358</v>
      </c>
      <c r="S3631" s="9">
        <f t="shared" si="282"/>
        <v>42436.844490740739</v>
      </c>
      <c r="T3631" s="9">
        <f t="shared" si="283"/>
        <v>42495.458333333328</v>
      </c>
      <c r="U3631">
        <f t="shared" si="284"/>
        <v>2016</v>
      </c>
    </row>
    <row r="3632" spans="1:21"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280"/>
        <v>3.3333333333333332E-4</v>
      </c>
      <c r="P3632">
        <f t="shared" si="281"/>
        <v>1</v>
      </c>
      <c r="Q3632" t="s">
        <v>8316</v>
      </c>
      <c r="R3632" t="s">
        <v>8358</v>
      </c>
      <c r="S3632" s="9">
        <f t="shared" si="282"/>
        <v>41942.59710648148</v>
      </c>
      <c r="T3632" s="9">
        <f t="shared" si="283"/>
        <v>41972.638773148152</v>
      </c>
      <c r="U3632">
        <f t="shared" si="284"/>
        <v>2014</v>
      </c>
    </row>
    <row r="3633" spans="1:21"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280"/>
        <v>0.51023391812865493</v>
      </c>
      <c r="P3633">
        <f t="shared" si="281"/>
        <v>147.88135593220338</v>
      </c>
      <c r="Q3633" t="s">
        <v>8316</v>
      </c>
      <c r="R3633" t="s">
        <v>8358</v>
      </c>
      <c r="S3633" s="9">
        <f t="shared" si="282"/>
        <v>41880.503437499996</v>
      </c>
      <c r="T3633" s="9">
        <f t="shared" si="283"/>
        <v>41904.915972222225</v>
      </c>
      <c r="U3633">
        <f t="shared" si="284"/>
        <v>2014</v>
      </c>
    </row>
    <row r="3634" spans="1:21"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280"/>
        <v>0.2</v>
      </c>
      <c r="P3634">
        <f t="shared" si="281"/>
        <v>100</v>
      </c>
      <c r="Q3634" t="s">
        <v>8316</v>
      </c>
      <c r="R3634" t="s">
        <v>8358</v>
      </c>
      <c r="S3634" s="9">
        <f t="shared" si="282"/>
        <v>41946.686909722222</v>
      </c>
      <c r="T3634" s="9">
        <f t="shared" si="283"/>
        <v>41966.686909722222</v>
      </c>
      <c r="U3634">
        <f t="shared" si="284"/>
        <v>2014</v>
      </c>
    </row>
    <row r="3635" spans="1:21"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280"/>
        <v>0.35239999999999999</v>
      </c>
      <c r="P3635">
        <f t="shared" si="281"/>
        <v>56.838709677419352</v>
      </c>
      <c r="Q3635" t="s">
        <v>8316</v>
      </c>
      <c r="R3635" t="s">
        <v>8358</v>
      </c>
      <c r="S3635" s="9">
        <f t="shared" si="282"/>
        <v>42649.373460648145</v>
      </c>
      <c r="T3635" s="9">
        <f t="shared" si="283"/>
        <v>42692.791666666672</v>
      </c>
      <c r="U3635">
        <f t="shared" si="284"/>
        <v>2016</v>
      </c>
    </row>
    <row r="3636" spans="1:21"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280"/>
        <v>4.2466666666666666E-2</v>
      </c>
      <c r="P3636">
        <f t="shared" si="281"/>
        <v>176.94444444444446</v>
      </c>
      <c r="Q3636" t="s">
        <v>8316</v>
      </c>
      <c r="R3636" t="s">
        <v>8358</v>
      </c>
      <c r="S3636" s="9">
        <f t="shared" si="282"/>
        <v>42700.916365740741</v>
      </c>
      <c r="T3636" s="9">
        <f t="shared" si="283"/>
        <v>42748.915972222225</v>
      </c>
      <c r="U3636">
        <f t="shared" si="284"/>
        <v>2016</v>
      </c>
    </row>
    <row r="3637" spans="1:21"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280"/>
        <v>0.36457142857142855</v>
      </c>
      <c r="P3637">
        <f t="shared" si="281"/>
        <v>127.6</v>
      </c>
      <c r="Q3637" t="s">
        <v>8316</v>
      </c>
      <c r="R3637" t="s">
        <v>8358</v>
      </c>
      <c r="S3637" s="9">
        <f t="shared" si="282"/>
        <v>42450.63282407407</v>
      </c>
      <c r="T3637" s="9">
        <f t="shared" si="283"/>
        <v>42480.63282407407</v>
      </c>
      <c r="U3637">
        <f t="shared" si="284"/>
        <v>2016</v>
      </c>
    </row>
    <row r="3638" spans="1:21"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280"/>
        <v>0</v>
      </c>
      <c r="P3638" t="e">
        <f t="shared" si="281"/>
        <v>#DIV/0!</v>
      </c>
      <c r="Q3638" t="s">
        <v>8316</v>
      </c>
      <c r="R3638" t="s">
        <v>8358</v>
      </c>
      <c r="S3638" s="9">
        <f t="shared" si="282"/>
        <v>42226.444780092599</v>
      </c>
      <c r="T3638" s="9">
        <f t="shared" si="283"/>
        <v>42261.444780092599</v>
      </c>
      <c r="U3638">
        <f t="shared" si="284"/>
        <v>2015</v>
      </c>
    </row>
    <row r="3639" spans="1:21"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280"/>
        <v>0.30866666666666664</v>
      </c>
      <c r="P3639">
        <f t="shared" si="281"/>
        <v>66.142857142857139</v>
      </c>
      <c r="Q3639" t="s">
        <v>8316</v>
      </c>
      <c r="R3639" t="s">
        <v>8358</v>
      </c>
      <c r="S3639" s="9">
        <f t="shared" si="282"/>
        <v>41975.450636574074</v>
      </c>
      <c r="T3639" s="9">
        <f t="shared" si="283"/>
        <v>42005.450636574074</v>
      </c>
      <c r="U3639">
        <f t="shared" si="284"/>
        <v>2014</v>
      </c>
    </row>
    <row r="3640" spans="1:21"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280"/>
        <v>6.545454545454546E-2</v>
      </c>
      <c r="P3640">
        <f t="shared" si="281"/>
        <v>108</v>
      </c>
      <c r="Q3640" t="s">
        <v>8316</v>
      </c>
      <c r="R3640" t="s">
        <v>8358</v>
      </c>
      <c r="S3640" s="9">
        <f t="shared" si="282"/>
        <v>42053.422824074078</v>
      </c>
      <c r="T3640" s="9">
        <f t="shared" si="283"/>
        <v>42113.381157407406</v>
      </c>
      <c r="U3640">
        <f t="shared" si="284"/>
        <v>2015</v>
      </c>
    </row>
    <row r="3641" spans="1:21"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280"/>
        <v>4.0000000000000003E-5</v>
      </c>
      <c r="P3641">
        <f t="shared" si="281"/>
        <v>1</v>
      </c>
      <c r="Q3641" t="s">
        <v>8316</v>
      </c>
      <c r="R3641" t="s">
        <v>8358</v>
      </c>
      <c r="S3641" s="9">
        <f t="shared" si="282"/>
        <v>42590.427152777775</v>
      </c>
      <c r="T3641" s="9">
        <f t="shared" si="283"/>
        <v>42650.382638888885</v>
      </c>
      <c r="U3641">
        <f t="shared" si="284"/>
        <v>2016</v>
      </c>
    </row>
    <row r="3642" spans="1:21"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280"/>
        <v>5.5E-2</v>
      </c>
      <c r="P3642">
        <f t="shared" si="281"/>
        <v>18.333333333333332</v>
      </c>
      <c r="Q3642" t="s">
        <v>8316</v>
      </c>
      <c r="R3642" t="s">
        <v>8358</v>
      </c>
      <c r="S3642" s="9">
        <f t="shared" si="282"/>
        <v>42104.531597222223</v>
      </c>
      <c r="T3642" s="9">
        <f t="shared" si="283"/>
        <v>42134.531597222223</v>
      </c>
      <c r="U3642">
        <f t="shared" si="284"/>
        <v>2015</v>
      </c>
    </row>
    <row r="3643" spans="1:21"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280"/>
        <v>0</v>
      </c>
      <c r="P3643" t="e">
        <f t="shared" si="281"/>
        <v>#DIV/0!</v>
      </c>
      <c r="Q3643" t="s">
        <v>8316</v>
      </c>
      <c r="R3643" t="s">
        <v>8358</v>
      </c>
      <c r="S3643" s="9">
        <f t="shared" si="282"/>
        <v>41899.377071759263</v>
      </c>
      <c r="T3643" s="9">
        <f t="shared" si="283"/>
        <v>41916.958333333336</v>
      </c>
      <c r="U3643">
        <f t="shared" si="284"/>
        <v>2014</v>
      </c>
    </row>
    <row r="3644" spans="1:21"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280"/>
        <v>2.1428571428571429E-2</v>
      </c>
      <c r="P3644">
        <f t="shared" si="281"/>
        <v>7.5</v>
      </c>
      <c r="Q3644" t="s">
        <v>8316</v>
      </c>
      <c r="R3644" t="s">
        <v>8358</v>
      </c>
      <c r="S3644" s="9">
        <f t="shared" si="282"/>
        <v>42297.566284722227</v>
      </c>
      <c r="T3644" s="9">
        <f t="shared" si="283"/>
        <v>42338.458333333328</v>
      </c>
      <c r="U3644">
        <f t="shared" si="284"/>
        <v>2015</v>
      </c>
    </row>
    <row r="3645" spans="1:21"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280"/>
        <v>0</v>
      </c>
      <c r="P3645" t="e">
        <f t="shared" si="281"/>
        <v>#DIV/0!</v>
      </c>
      <c r="Q3645" t="s">
        <v>8316</v>
      </c>
      <c r="R3645" t="s">
        <v>8358</v>
      </c>
      <c r="S3645" s="9">
        <f t="shared" si="282"/>
        <v>42284.893969907411</v>
      </c>
      <c r="T3645" s="9">
        <f t="shared" si="283"/>
        <v>42324.935636574075</v>
      </c>
      <c r="U3645">
        <f t="shared" si="284"/>
        <v>2015</v>
      </c>
    </row>
    <row r="3646" spans="1:21"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280"/>
        <v>0.16420000000000001</v>
      </c>
      <c r="P3646">
        <f t="shared" si="281"/>
        <v>68.416666666666671</v>
      </c>
      <c r="Q3646" t="s">
        <v>8316</v>
      </c>
      <c r="R3646" t="s">
        <v>8358</v>
      </c>
      <c r="S3646" s="9">
        <f t="shared" si="282"/>
        <v>42408.991747685184</v>
      </c>
      <c r="T3646" s="9">
        <f t="shared" si="283"/>
        <v>42436.957638888889</v>
      </c>
      <c r="U3646">
        <f t="shared" si="284"/>
        <v>2016</v>
      </c>
    </row>
    <row r="3647" spans="1:21"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280"/>
        <v>1E-3</v>
      </c>
      <c r="P3647">
        <f t="shared" si="281"/>
        <v>1</v>
      </c>
      <c r="Q3647" t="s">
        <v>8316</v>
      </c>
      <c r="R3647" t="s">
        <v>8358</v>
      </c>
      <c r="S3647" s="9">
        <f t="shared" si="282"/>
        <v>42665.720347222217</v>
      </c>
      <c r="T3647" s="9">
        <f t="shared" si="283"/>
        <v>42695.762013888889</v>
      </c>
      <c r="U3647">
        <f t="shared" si="284"/>
        <v>2016</v>
      </c>
    </row>
    <row r="3648" spans="1:21"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280"/>
        <v>4.8099999999999997E-2</v>
      </c>
      <c r="P3648">
        <f t="shared" si="281"/>
        <v>60.125</v>
      </c>
      <c r="Q3648" t="s">
        <v>8316</v>
      </c>
      <c r="R3648" t="s">
        <v>8358</v>
      </c>
      <c r="S3648" s="9">
        <f t="shared" si="282"/>
        <v>42140.171319444446</v>
      </c>
      <c r="T3648" s="9">
        <f t="shared" si="283"/>
        <v>42171.729166666672</v>
      </c>
      <c r="U3648">
        <f t="shared" si="284"/>
        <v>2015</v>
      </c>
    </row>
    <row r="3649" spans="1:21"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280"/>
        <v>0.06</v>
      </c>
      <c r="P3649">
        <f t="shared" si="281"/>
        <v>15</v>
      </c>
      <c r="Q3649" t="s">
        <v>8316</v>
      </c>
      <c r="R3649" t="s">
        <v>8358</v>
      </c>
      <c r="S3649" s="9">
        <f t="shared" si="282"/>
        <v>42598.499155092592</v>
      </c>
      <c r="T3649" s="9">
        <f t="shared" si="283"/>
        <v>42643.499155092592</v>
      </c>
      <c r="U3649">
        <f t="shared" si="284"/>
        <v>2016</v>
      </c>
    </row>
    <row r="3650" spans="1:21"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si="280"/>
        <v>1.003825</v>
      </c>
      <c r="P3650">
        <f t="shared" si="281"/>
        <v>550.04109589041093</v>
      </c>
      <c r="Q3650" t="s">
        <v>8316</v>
      </c>
      <c r="R3650" t="s">
        <v>8317</v>
      </c>
      <c r="S3650" s="9">
        <f t="shared" si="282"/>
        <v>41887.042187500003</v>
      </c>
      <c r="T3650" s="9">
        <f t="shared" si="283"/>
        <v>41917.042187500003</v>
      </c>
      <c r="U3650">
        <f t="shared" si="284"/>
        <v>2014</v>
      </c>
    </row>
    <row r="3651" spans="1:21"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ref="O3651:O3714" si="285">E3651/D3651</f>
        <v>1.04</v>
      </c>
      <c r="P3651">
        <f t="shared" ref="P3651:P3714" si="286">E3651/L3651</f>
        <v>97.5</v>
      </c>
      <c r="Q3651" t="s">
        <v>8316</v>
      </c>
      <c r="R3651" t="s">
        <v>8317</v>
      </c>
      <c r="S3651" s="9">
        <f t="shared" ref="S3651:S3714" si="287">((J3651/60)/60)/24+DATE(1970,1,1)+(-6/24)</f>
        <v>41780.462893518517</v>
      </c>
      <c r="T3651" s="9">
        <f t="shared" ref="T3651:T3714" si="288">((I3651/60)/60)/24+DATE(1970,1,1)+(-6/24)</f>
        <v>41806.462893518517</v>
      </c>
      <c r="U3651">
        <f t="shared" ref="U3651:U3714" si="289">YEAR(S3651)</f>
        <v>2014</v>
      </c>
    </row>
    <row r="3652" spans="1:21"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285"/>
        <v>1</v>
      </c>
      <c r="P3652">
        <f t="shared" si="286"/>
        <v>29.411764705882351</v>
      </c>
      <c r="Q3652" t="s">
        <v>8316</v>
      </c>
      <c r="R3652" t="s">
        <v>8317</v>
      </c>
      <c r="S3652" s="9">
        <f t="shared" si="287"/>
        <v>42381.228981481487</v>
      </c>
      <c r="T3652" s="9">
        <f t="shared" si="288"/>
        <v>42402.228981481487</v>
      </c>
      <c r="U3652">
        <f t="shared" si="289"/>
        <v>2016</v>
      </c>
    </row>
    <row r="3653" spans="1:21"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285"/>
        <v>1.04</v>
      </c>
      <c r="P3653">
        <f t="shared" si="286"/>
        <v>57.777777777777779</v>
      </c>
      <c r="Q3653" t="s">
        <v>8316</v>
      </c>
      <c r="R3653" t="s">
        <v>8317</v>
      </c>
      <c r="S3653" s="9">
        <f t="shared" si="287"/>
        <v>41828.396319444444</v>
      </c>
      <c r="T3653" s="9">
        <f t="shared" si="288"/>
        <v>41861.415972222225</v>
      </c>
      <c r="U3653">
        <f t="shared" si="289"/>
        <v>2014</v>
      </c>
    </row>
    <row r="3654" spans="1:21"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285"/>
        <v>2.5066666666666668</v>
      </c>
      <c r="P3654">
        <f t="shared" si="286"/>
        <v>44.235294117647058</v>
      </c>
      <c r="Q3654" t="s">
        <v>8316</v>
      </c>
      <c r="R3654" t="s">
        <v>8317</v>
      </c>
      <c r="S3654" s="9">
        <f t="shared" si="287"/>
        <v>42596.394699074073</v>
      </c>
      <c r="T3654" s="9">
        <f t="shared" si="288"/>
        <v>42606.915972222225</v>
      </c>
      <c r="U3654">
        <f t="shared" si="289"/>
        <v>2016</v>
      </c>
    </row>
    <row r="3655" spans="1:21"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285"/>
        <v>1.0049999999999999</v>
      </c>
      <c r="P3655">
        <f t="shared" si="286"/>
        <v>60.909090909090907</v>
      </c>
      <c r="Q3655" t="s">
        <v>8316</v>
      </c>
      <c r="R3655" t="s">
        <v>8317</v>
      </c>
      <c r="S3655" s="9">
        <f t="shared" si="287"/>
        <v>42191.113506944443</v>
      </c>
      <c r="T3655" s="9">
        <f t="shared" si="288"/>
        <v>42221.113506944443</v>
      </c>
      <c r="U3655">
        <f t="shared" si="289"/>
        <v>2015</v>
      </c>
    </row>
    <row r="3656" spans="1:21"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285"/>
        <v>1.744</v>
      </c>
      <c r="P3656">
        <f t="shared" si="286"/>
        <v>68.84210526315789</v>
      </c>
      <c r="Q3656" t="s">
        <v>8316</v>
      </c>
      <c r="R3656" t="s">
        <v>8317</v>
      </c>
      <c r="S3656" s="9">
        <f t="shared" si="287"/>
        <v>42440.166504629626</v>
      </c>
      <c r="T3656" s="9">
        <f t="shared" si="288"/>
        <v>42463.458333333328</v>
      </c>
      <c r="U3656">
        <f t="shared" si="289"/>
        <v>2016</v>
      </c>
    </row>
    <row r="3657" spans="1:21"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285"/>
        <v>1.1626000000000001</v>
      </c>
      <c r="P3657">
        <f t="shared" si="286"/>
        <v>73.582278481012665</v>
      </c>
      <c r="Q3657" t="s">
        <v>8316</v>
      </c>
      <c r="R3657" t="s">
        <v>8317</v>
      </c>
      <c r="S3657" s="9">
        <f t="shared" si="287"/>
        <v>42173.553217592591</v>
      </c>
      <c r="T3657" s="9">
        <f t="shared" si="288"/>
        <v>42203.040972222225</v>
      </c>
      <c r="U3657">
        <f t="shared" si="289"/>
        <v>2015</v>
      </c>
    </row>
    <row r="3658" spans="1:21"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285"/>
        <v>1.0582</v>
      </c>
      <c r="P3658">
        <f t="shared" si="286"/>
        <v>115.02173913043478</v>
      </c>
      <c r="Q3658" t="s">
        <v>8316</v>
      </c>
      <c r="R3658" t="s">
        <v>8317</v>
      </c>
      <c r="S3658" s="9">
        <f t="shared" si="287"/>
        <v>42737.660138888896</v>
      </c>
      <c r="T3658" s="9">
        <f t="shared" si="288"/>
        <v>42767.707638888889</v>
      </c>
      <c r="U3658">
        <f t="shared" si="289"/>
        <v>2017</v>
      </c>
    </row>
    <row r="3659" spans="1:21"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285"/>
        <v>1.1074999999999999</v>
      </c>
      <c r="P3659">
        <f t="shared" si="286"/>
        <v>110.75</v>
      </c>
      <c r="Q3659" t="s">
        <v>8316</v>
      </c>
      <c r="R3659" t="s">
        <v>8317</v>
      </c>
      <c r="S3659" s="9">
        <f t="shared" si="287"/>
        <v>42499.379849537043</v>
      </c>
      <c r="T3659" s="9">
        <f t="shared" si="288"/>
        <v>42522.654166666667</v>
      </c>
      <c r="U3659">
        <f t="shared" si="289"/>
        <v>2016</v>
      </c>
    </row>
    <row r="3660" spans="1:21"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285"/>
        <v>1.0066666666666666</v>
      </c>
      <c r="P3660">
        <f t="shared" si="286"/>
        <v>75.5</v>
      </c>
      <c r="Q3660" t="s">
        <v>8316</v>
      </c>
      <c r="R3660" t="s">
        <v>8317</v>
      </c>
      <c r="S3660" s="9">
        <f t="shared" si="287"/>
        <v>41775.608564814815</v>
      </c>
      <c r="T3660" s="9">
        <f t="shared" si="288"/>
        <v>41821.915972222225</v>
      </c>
      <c r="U3660">
        <f t="shared" si="289"/>
        <v>2014</v>
      </c>
    </row>
    <row r="3661" spans="1:21"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285"/>
        <v>1.0203333333333333</v>
      </c>
      <c r="P3661">
        <f t="shared" si="286"/>
        <v>235.46153846153845</v>
      </c>
      <c r="Q3661" t="s">
        <v>8316</v>
      </c>
      <c r="R3661" t="s">
        <v>8317</v>
      </c>
      <c r="S3661" s="9">
        <f t="shared" si="287"/>
        <v>42055.027199074073</v>
      </c>
      <c r="T3661" s="9">
        <f t="shared" si="288"/>
        <v>42082.360416666663</v>
      </c>
      <c r="U3661">
        <f t="shared" si="289"/>
        <v>2015</v>
      </c>
    </row>
    <row r="3662" spans="1:21"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285"/>
        <v>1</v>
      </c>
      <c r="P3662">
        <f t="shared" si="286"/>
        <v>11.363636363636363</v>
      </c>
      <c r="Q3662" t="s">
        <v>8316</v>
      </c>
      <c r="R3662" t="s">
        <v>8317</v>
      </c>
      <c r="S3662" s="9">
        <f t="shared" si="287"/>
        <v>41971.631076388891</v>
      </c>
      <c r="T3662" s="9">
        <f t="shared" si="288"/>
        <v>41996.631076388891</v>
      </c>
      <c r="U3662">
        <f t="shared" si="289"/>
        <v>2014</v>
      </c>
    </row>
    <row r="3663" spans="1:21"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285"/>
        <v>1.1100000000000001</v>
      </c>
      <c r="P3663">
        <f t="shared" si="286"/>
        <v>92.5</v>
      </c>
      <c r="Q3663" t="s">
        <v>8316</v>
      </c>
      <c r="R3663" t="s">
        <v>8317</v>
      </c>
      <c r="S3663" s="9">
        <f t="shared" si="287"/>
        <v>42447.646666666667</v>
      </c>
      <c r="T3663" s="9">
        <f t="shared" si="288"/>
        <v>42469.916666666672</v>
      </c>
      <c r="U3663">
        <f t="shared" si="289"/>
        <v>2016</v>
      </c>
    </row>
    <row r="3664" spans="1:21"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285"/>
        <v>1.0142500000000001</v>
      </c>
      <c r="P3664">
        <f t="shared" si="286"/>
        <v>202.85</v>
      </c>
      <c r="Q3664" t="s">
        <v>8316</v>
      </c>
      <c r="R3664" t="s">
        <v>8317</v>
      </c>
      <c r="S3664" s="9">
        <f t="shared" si="287"/>
        <v>42063.970069444447</v>
      </c>
      <c r="T3664" s="9">
        <f t="shared" si="288"/>
        <v>42093.928402777776</v>
      </c>
      <c r="U3664">
        <f t="shared" si="289"/>
        <v>2015</v>
      </c>
    </row>
    <row r="3665" spans="1:21"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285"/>
        <v>1.04</v>
      </c>
      <c r="P3665">
        <f t="shared" si="286"/>
        <v>26</v>
      </c>
      <c r="Q3665" t="s">
        <v>8316</v>
      </c>
      <c r="R3665" t="s">
        <v>8317</v>
      </c>
      <c r="S3665" s="9">
        <f t="shared" si="287"/>
        <v>42665.201736111107</v>
      </c>
      <c r="T3665" s="9">
        <f t="shared" si="288"/>
        <v>42725.243402777778</v>
      </c>
      <c r="U3665">
        <f t="shared" si="289"/>
        <v>2016</v>
      </c>
    </row>
    <row r="3666" spans="1:21"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285"/>
        <v>1.09375</v>
      </c>
      <c r="P3666">
        <f t="shared" si="286"/>
        <v>46.05263157894737</v>
      </c>
      <c r="Q3666" t="s">
        <v>8316</v>
      </c>
      <c r="R3666" t="s">
        <v>8317</v>
      </c>
      <c r="S3666" s="9">
        <f t="shared" si="287"/>
        <v>42522.998715277776</v>
      </c>
      <c r="T3666" s="9">
        <f t="shared" si="288"/>
        <v>42536.998715277776</v>
      </c>
      <c r="U3666">
        <f t="shared" si="289"/>
        <v>2016</v>
      </c>
    </row>
    <row r="3667" spans="1:21"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285"/>
        <v>1.1516129032258065</v>
      </c>
      <c r="P3667">
        <f t="shared" si="286"/>
        <v>51</v>
      </c>
      <c r="Q3667" t="s">
        <v>8316</v>
      </c>
      <c r="R3667" t="s">
        <v>8317</v>
      </c>
      <c r="S3667" s="9">
        <f t="shared" si="287"/>
        <v>42294.558124999996</v>
      </c>
      <c r="T3667" s="9">
        <f t="shared" si="288"/>
        <v>42305.579166666663</v>
      </c>
      <c r="U3667">
        <f t="shared" si="289"/>
        <v>2015</v>
      </c>
    </row>
    <row r="3668" spans="1:21"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285"/>
        <v>1</v>
      </c>
      <c r="P3668">
        <f t="shared" si="286"/>
        <v>31.578947368421051</v>
      </c>
      <c r="Q3668" t="s">
        <v>8316</v>
      </c>
      <c r="R3668" t="s">
        <v>8317</v>
      </c>
      <c r="S3668" s="9">
        <f t="shared" si="287"/>
        <v>41822.65488425926</v>
      </c>
      <c r="T3668" s="9">
        <f t="shared" si="288"/>
        <v>41844.041666666664</v>
      </c>
      <c r="U3668">
        <f t="shared" si="289"/>
        <v>2014</v>
      </c>
    </row>
    <row r="3669" spans="1:21"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285"/>
        <v>1.0317033333333334</v>
      </c>
      <c r="P3669">
        <f t="shared" si="286"/>
        <v>53.363965517241382</v>
      </c>
      <c r="Q3669" t="s">
        <v>8316</v>
      </c>
      <c r="R3669" t="s">
        <v>8317</v>
      </c>
      <c r="S3669" s="9">
        <f t="shared" si="287"/>
        <v>42173.720127314817</v>
      </c>
      <c r="T3669" s="9">
        <f t="shared" si="288"/>
        <v>42203.720127314817</v>
      </c>
      <c r="U3669">
        <f t="shared" si="289"/>
        <v>2015</v>
      </c>
    </row>
    <row r="3670" spans="1:21"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285"/>
        <v>1.0349999999999999</v>
      </c>
      <c r="P3670">
        <f t="shared" si="286"/>
        <v>36.964285714285715</v>
      </c>
      <c r="Q3670" t="s">
        <v>8316</v>
      </c>
      <c r="R3670" t="s">
        <v>8317</v>
      </c>
      <c r="S3670" s="9">
        <f t="shared" si="287"/>
        <v>42185.306157407409</v>
      </c>
      <c r="T3670" s="9">
        <f t="shared" si="288"/>
        <v>42208.522916666669</v>
      </c>
      <c r="U3670">
        <f t="shared" si="289"/>
        <v>2015</v>
      </c>
    </row>
    <row r="3671" spans="1:21"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285"/>
        <v>1.3819999999999999</v>
      </c>
      <c r="P3671">
        <f t="shared" si="286"/>
        <v>81.294117647058826</v>
      </c>
      <c r="Q3671" t="s">
        <v>8316</v>
      </c>
      <c r="R3671" t="s">
        <v>8317</v>
      </c>
      <c r="S3671" s="9">
        <f t="shared" si="287"/>
        <v>42136.425196759257</v>
      </c>
      <c r="T3671" s="9">
        <f t="shared" si="288"/>
        <v>42166.425196759257</v>
      </c>
      <c r="U3671">
        <f t="shared" si="289"/>
        <v>2015</v>
      </c>
    </row>
    <row r="3672" spans="1:21"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285"/>
        <v>1.0954545454545455</v>
      </c>
      <c r="P3672">
        <f t="shared" si="286"/>
        <v>20.083333333333332</v>
      </c>
      <c r="Q3672" t="s">
        <v>8316</v>
      </c>
      <c r="R3672" t="s">
        <v>8317</v>
      </c>
      <c r="S3672" s="9">
        <f t="shared" si="287"/>
        <v>42142.264016203699</v>
      </c>
      <c r="T3672" s="9">
        <f t="shared" si="288"/>
        <v>42155.708333333328</v>
      </c>
      <c r="U3672">
        <f t="shared" si="289"/>
        <v>2015</v>
      </c>
    </row>
    <row r="3673" spans="1:21"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285"/>
        <v>1.0085714285714287</v>
      </c>
      <c r="P3673">
        <f t="shared" si="286"/>
        <v>88.25</v>
      </c>
      <c r="Q3673" t="s">
        <v>8316</v>
      </c>
      <c r="R3673" t="s">
        <v>8317</v>
      </c>
      <c r="S3673" s="9">
        <f t="shared" si="287"/>
        <v>41820.37809027778</v>
      </c>
      <c r="T3673" s="9">
        <f t="shared" si="288"/>
        <v>41840.915972222225</v>
      </c>
      <c r="U3673">
        <f t="shared" si="289"/>
        <v>2014</v>
      </c>
    </row>
    <row r="3674" spans="1:21"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285"/>
        <v>1.0153333333333334</v>
      </c>
      <c r="P3674">
        <f t="shared" si="286"/>
        <v>53.438596491228068</v>
      </c>
      <c r="Q3674" t="s">
        <v>8316</v>
      </c>
      <c r="R3674" t="s">
        <v>8317</v>
      </c>
      <c r="S3674" s="9">
        <f t="shared" si="287"/>
        <v>41878.696574074071</v>
      </c>
      <c r="T3674" s="9">
        <f t="shared" si="288"/>
        <v>41908.696574074071</v>
      </c>
      <c r="U3674">
        <f t="shared" si="289"/>
        <v>2014</v>
      </c>
    </row>
    <row r="3675" spans="1:21"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285"/>
        <v>1.13625</v>
      </c>
      <c r="P3675">
        <f t="shared" si="286"/>
        <v>39.868421052631582</v>
      </c>
      <c r="Q3675" t="s">
        <v>8316</v>
      </c>
      <c r="R3675" t="s">
        <v>8317</v>
      </c>
      <c r="S3675" s="9">
        <f t="shared" si="287"/>
        <v>41914.045104166667</v>
      </c>
      <c r="T3675" s="9">
        <f t="shared" si="288"/>
        <v>41948.286111111112</v>
      </c>
      <c r="U3675">
        <f t="shared" si="289"/>
        <v>2014</v>
      </c>
    </row>
    <row r="3676" spans="1:21"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285"/>
        <v>1</v>
      </c>
      <c r="P3676">
        <f t="shared" si="286"/>
        <v>145.16129032258064</v>
      </c>
      <c r="Q3676" t="s">
        <v>8316</v>
      </c>
      <c r="R3676" t="s">
        <v>8317</v>
      </c>
      <c r="S3676" s="9">
        <f t="shared" si="287"/>
        <v>42556.623020833329</v>
      </c>
      <c r="T3676" s="9">
        <f t="shared" si="288"/>
        <v>42616.623020833329</v>
      </c>
      <c r="U3676">
        <f t="shared" si="289"/>
        <v>2016</v>
      </c>
    </row>
    <row r="3677" spans="1:21"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285"/>
        <v>1.4</v>
      </c>
      <c r="P3677">
        <f t="shared" si="286"/>
        <v>23.333333333333332</v>
      </c>
      <c r="Q3677" t="s">
        <v>8316</v>
      </c>
      <c r="R3677" t="s">
        <v>8317</v>
      </c>
      <c r="S3677" s="9">
        <f t="shared" si="287"/>
        <v>42493.347013888888</v>
      </c>
      <c r="T3677" s="9">
        <f t="shared" si="288"/>
        <v>42505.708333333328</v>
      </c>
      <c r="U3677">
        <f t="shared" si="289"/>
        <v>2016</v>
      </c>
    </row>
    <row r="3678" spans="1:21"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285"/>
        <v>1.2875000000000001</v>
      </c>
      <c r="P3678">
        <f t="shared" si="286"/>
        <v>64.375</v>
      </c>
      <c r="Q3678" t="s">
        <v>8316</v>
      </c>
      <c r="R3678" t="s">
        <v>8317</v>
      </c>
      <c r="S3678" s="9">
        <f t="shared" si="287"/>
        <v>41876.565787037034</v>
      </c>
      <c r="T3678" s="9">
        <f t="shared" si="288"/>
        <v>41894.565787037034</v>
      </c>
      <c r="U3678">
        <f t="shared" si="289"/>
        <v>2014</v>
      </c>
    </row>
    <row r="3679" spans="1:21"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285"/>
        <v>1.0290416666666666</v>
      </c>
      <c r="P3679">
        <f t="shared" si="286"/>
        <v>62.052763819095475</v>
      </c>
      <c r="Q3679" t="s">
        <v>8316</v>
      </c>
      <c r="R3679" t="s">
        <v>8317</v>
      </c>
      <c r="S3679" s="9">
        <f t="shared" si="287"/>
        <v>41802.324282407404</v>
      </c>
      <c r="T3679" s="9">
        <f t="shared" si="288"/>
        <v>41822.915972222225</v>
      </c>
      <c r="U3679">
        <f t="shared" si="289"/>
        <v>2014</v>
      </c>
    </row>
    <row r="3680" spans="1:21"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285"/>
        <v>1.0249999999999999</v>
      </c>
      <c r="P3680">
        <f t="shared" si="286"/>
        <v>66.129032258064512</v>
      </c>
      <c r="Q3680" t="s">
        <v>8316</v>
      </c>
      <c r="R3680" t="s">
        <v>8317</v>
      </c>
      <c r="S3680" s="9">
        <f t="shared" si="287"/>
        <v>42120.281226851846</v>
      </c>
      <c r="T3680" s="9">
        <f t="shared" si="288"/>
        <v>42155.281226851846</v>
      </c>
      <c r="U3680">
        <f t="shared" si="289"/>
        <v>2015</v>
      </c>
    </row>
    <row r="3681" spans="1:21"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285"/>
        <v>1.101</v>
      </c>
      <c r="P3681">
        <f t="shared" si="286"/>
        <v>73.400000000000006</v>
      </c>
      <c r="Q3681" t="s">
        <v>8316</v>
      </c>
      <c r="R3681" t="s">
        <v>8317</v>
      </c>
      <c r="S3681" s="9">
        <f t="shared" si="287"/>
        <v>41786.511354166665</v>
      </c>
      <c r="T3681" s="9">
        <f t="shared" si="288"/>
        <v>41820.957638888889</v>
      </c>
      <c r="U3681">
        <f t="shared" si="289"/>
        <v>2014</v>
      </c>
    </row>
    <row r="3682" spans="1:21"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285"/>
        <v>1.1276666666666666</v>
      </c>
      <c r="P3682">
        <f t="shared" si="286"/>
        <v>99.5</v>
      </c>
      <c r="Q3682" t="s">
        <v>8316</v>
      </c>
      <c r="R3682" t="s">
        <v>8317</v>
      </c>
      <c r="S3682" s="9">
        <f t="shared" si="287"/>
        <v>42627.204097222217</v>
      </c>
      <c r="T3682" s="9">
        <f t="shared" si="288"/>
        <v>42648.204097222217</v>
      </c>
      <c r="U3682">
        <f t="shared" si="289"/>
        <v>2016</v>
      </c>
    </row>
    <row r="3683" spans="1:21"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285"/>
        <v>1.119</v>
      </c>
      <c r="P3683">
        <f t="shared" si="286"/>
        <v>62.166666666666664</v>
      </c>
      <c r="Q3683" t="s">
        <v>8316</v>
      </c>
      <c r="R3683" t="s">
        <v>8317</v>
      </c>
      <c r="S3683" s="9">
        <f t="shared" si="287"/>
        <v>42374.401504629626</v>
      </c>
      <c r="T3683" s="9">
        <f t="shared" si="288"/>
        <v>42384.401504629626</v>
      </c>
      <c r="U3683">
        <f t="shared" si="289"/>
        <v>2016</v>
      </c>
    </row>
    <row r="3684" spans="1:21"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285"/>
        <v>1.3919999999999999</v>
      </c>
      <c r="P3684">
        <f t="shared" si="286"/>
        <v>62.328358208955223</v>
      </c>
      <c r="Q3684" t="s">
        <v>8316</v>
      </c>
      <c r="R3684" t="s">
        <v>8317</v>
      </c>
      <c r="S3684" s="9">
        <f t="shared" si="287"/>
        <v>41772.435393518521</v>
      </c>
      <c r="T3684" s="9">
        <f t="shared" si="288"/>
        <v>41806.040972222225</v>
      </c>
      <c r="U3684">
        <f t="shared" si="289"/>
        <v>2014</v>
      </c>
    </row>
    <row r="3685" spans="1:21"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285"/>
        <v>1.1085714285714285</v>
      </c>
      <c r="P3685">
        <f t="shared" si="286"/>
        <v>58.787878787878789</v>
      </c>
      <c r="Q3685" t="s">
        <v>8316</v>
      </c>
      <c r="R3685" t="s">
        <v>8317</v>
      </c>
      <c r="S3685" s="9">
        <f t="shared" si="287"/>
        <v>42632.866851851853</v>
      </c>
      <c r="T3685" s="9">
        <f t="shared" si="288"/>
        <v>42662.866851851853</v>
      </c>
      <c r="U3685">
        <f t="shared" si="289"/>
        <v>2016</v>
      </c>
    </row>
    <row r="3686" spans="1:21"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285"/>
        <v>1.3906666666666667</v>
      </c>
      <c r="P3686">
        <f t="shared" si="286"/>
        <v>45.347826086956523</v>
      </c>
      <c r="Q3686" t="s">
        <v>8316</v>
      </c>
      <c r="R3686" t="s">
        <v>8317</v>
      </c>
      <c r="S3686" s="9">
        <f t="shared" si="287"/>
        <v>42218.930393518516</v>
      </c>
      <c r="T3686" s="9">
        <f t="shared" si="288"/>
        <v>42248.930393518516</v>
      </c>
      <c r="U3686">
        <f t="shared" si="289"/>
        <v>2015</v>
      </c>
    </row>
    <row r="3687" spans="1:21"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285"/>
        <v>1.0569999999999999</v>
      </c>
      <c r="P3687">
        <f t="shared" si="286"/>
        <v>41.944444444444443</v>
      </c>
      <c r="Q3687" t="s">
        <v>8316</v>
      </c>
      <c r="R3687" t="s">
        <v>8317</v>
      </c>
      <c r="S3687" s="9">
        <f t="shared" si="287"/>
        <v>41753.343275462961</v>
      </c>
      <c r="T3687" s="9">
        <f t="shared" si="288"/>
        <v>41778.625</v>
      </c>
      <c r="U3687">
        <f t="shared" si="289"/>
        <v>2014</v>
      </c>
    </row>
    <row r="3688" spans="1:21"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285"/>
        <v>1.0142857142857142</v>
      </c>
      <c r="P3688">
        <f t="shared" si="286"/>
        <v>59.166666666666664</v>
      </c>
      <c r="Q3688" t="s">
        <v>8316</v>
      </c>
      <c r="R3688" t="s">
        <v>8317</v>
      </c>
      <c r="S3688" s="9">
        <f t="shared" si="287"/>
        <v>42230.412731481483</v>
      </c>
      <c r="T3688" s="9">
        <f t="shared" si="288"/>
        <v>42244.915972222225</v>
      </c>
      <c r="U3688">
        <f t="shared" si="289"/>
        <v>2015</v>
      </c>
    </row>
    <row r="3689" spans="1:21"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285"/>
        <v>1.0024500000000001</v>
      </c>
      <c r="P3689">
        <f t="shared" si="286"/>
        <v>200.49</v>
      </c>
      <c r="Q3689" t="s">
        <v>8316</v>
      </c>
      <c r="R3689" t="s">
        <v>8317</v>
      </c>
      <c r="S3689" s="9">
        <f t="shared" si="287"/>
        <v>41786.968229166669</v>
      </c>
      <c r="T3689" s="9">
        <f t="shared" si="288"/>
        <v>41816.968229166669</v>
      </c>
      <c r="U3689">
        <f t="shared" si="289"/>
        <v>2014</v>
      </c>
    </row>
    <row r="3690" spans="1:21"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285"/>
        <v>1.0916666666666666</v>
      </c>
      <c r="P3690">
        <f t="shared" si="286"/>
        <v>83.974358974358978</v>
      </c>
      <c r="Q3690" t="s">
        <v>8316</v>
      </c>
      <c r="R3690" t="s">
        <v>8317</v>
      </c>
      <c r="S3690" s="9">
        <f t="shared" si="287"/>
        <v>41829.537083333329</v>
      </c>
      <c r="T3690" s="9">
        <f t="shared" si="288"/>
        <v>41859.537083333329</v>
      </c>
      <c r="U3690">
        <f t="shared" si="289"/>
        <v>2014</v>
      </c>
    </row>
    <row r="3691" spans="1:21"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285"/>
        <v>1.1833333333333333</v>
      </c>
      <c r="P3691">
        <f t="shared" si="286"/>
        <v>57.258064516129032</v>
      </c>
      <c r="Q3691" t="s">
        <v>8316</v>
      </c>
      <c r="R3691" t="s">
        <v>8317</v>
      </c>
      <c r="S3691" s="9">
        <f t="shared" si="287"/>
        <v>42147.576840277776</v>
      </c>
      <c r="T3691" s="9">
        <f t="shared" si="288"/>
        <v>42176.684027777781</v>
      </c>
      <c r="U3691">
        <f t="shared" si="289"/>
        <v>2015</v>
      </c>
    </row>
    <row r="3692" spans="1:21"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285"/>
        <v>1.2</v>
      </c>
      <c r="P3692">
        <f t="shared" si="286"/>
        <v>58.064516129032256</v>
      </c>
      <c r="Q3692" t="s">
        <v>8316</v>
      </c>
      <c r="R3692" t="s">
        <v>8317</v>
      </c>
      <c r="S3692" s="9">
        <f t="shared" si="287"/>
        <v>41940.348182870373</v>
      </c>
      <c r="T3692" s="9">
        <f t="shared" si="288"/>
        <v>41970.389849537038</v>
      </c>
      <c r="U3692">
        <f t="shared" si="289"/>
        <v>2014</v>
      </c>
    </row>
    <row r="3693" spans="1:21"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285"/>
        <v>1.2796000000000001</v>
      </c>
      <c r="P3693">
        <f t="shared" si="286"/>
        <v>186.80291970802921</v>
      </c>
      <c r="Q3693" t="s">
        <v>8316</v>
      </c>
      <c r="R3693" t="s">
        <v>8317</v>
      </c>
      <c r="S3693" s="9">
        <f t="shared" si="287"/>
        <v>42020.450567129628</v>
      </c>
      <c r="T3693" s="9">
        <f t="shared" si="288"/>
        <v>42064.957638888889</v>
      </c>
      <c r="U3693">
        <f t="shared" si="289"/>
        <v>2015</v>
      </c>
    </row>
    <row r="3694" spans="1:21"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285"/>
        <v>1.26</v>
      </c>
      <c r="P3694">
        <f t="shared" si="286"/>
        <v>74.117647058823536</v>
      </c>
      <c r="Q3694" t="s">
        <v>8316</v>
      </c>
      <c r="R3694" t="s">
        <v>8317</v>
      </c>
      <c r="S3694" s="9">
        <f t="shared" si="287"/>
        <v>41891.71503472222</v>
      </c>
      <c r="T3694" s="9">
        <f t="shared" si="288"/>
        <v>41900.75</v>
      </c>
      <c r="U3694">
        <f t="shared" si="289"/>
        <v>2014</v>
      </c>
    </row>
    <row r="3695" spans="1:21"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285"/>
        <v>1.2912912912912913</v>
      </c>
      <c r="P3695">
        <f t="shared" si="286"/>
        <v>30.714285714285715</v>
      </c>
      <c r="Q3695" t="s">
        <v>8316</v>
      </c>
      <c r="R3695" t="s">
        <v>8317</v>
      </c>
      <c r="S3695" s="9">
        <f t="shared" si="287"/>
        <v>42308.941307870366</v>
      </c>
      <c r="T3695" s="9">
        <f t="shared" si="288"/>
        <v>42338.6875</v>
      </c>
      <c r="U3695">
        <f t="shared" si="289"/>
        <v>2015</v>
      </c>
    </row>
    <row r="3696" spans="1:21"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285"/>
        <v>1.0742857142857143</v>
      </c>
      <c r="P3696">
        <f t="shared" si="286"/>
        <v>62.666666666666664</v>
      </c>
      <c r="Q3696" t="s">
        <v>8316</v>
      </c>
      <c r="R3696" t="s">
        <v>8317</v>
      </c>
      <c r="S3696" s="9">
        <f t="shared" si="287"/>
        <v>42489.883877314816</v>
      </c>
      <c r="T3696" s="9">
        <f t="shared" si="288"/>
        <v>42526.833333333328</v>
      </c>
      <c r="U3696">
        <f t="shared" si="289"/>
        <v>2016</v>
      </c>
    </row>
    <row r="3697" spans="1:21"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285"/>
        <v>1.00125</v>
      </c>
      <c r="P3697">
        <f t="shared" si="286"/>
        <v>121.36363636363636</v>
      </c>
      <c r="Q3697" t="s">
        <v>8316</v>
      </c>
      <c r="R3697" t="s">
        <v>8317</v>
      </c>
      <c r="S3697" s="9">
        <f t="shared" si="287"/>
        <v>41995.620486111111</v>
      </c>
      <c r="T3697" s="9">
        <f t="shared" si="288"/>
        <v>42015.620486111111</v>
      </c>
      <c r="U3697">
        <f t="shared" si="289"/>
        <v>2014</v>
      </c>
    </row>
    <row r="3698" spans="1:21"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285"/>
        <v>1.55</v>
      </c>
      <c r="P3698">
        <f t="shared" si="286"/>
        <v>39.743589743589745</v>
      </c>
      <c r="Q3698" t="s">
        <v>8316</v>
      </c>
      <c r="R3698" t="s">
        <v>8317</v>
      </c>
      <c r="S3698" s="9">
        <f t="shared" si="287"/>
        <v>41988.367083333331</v>
      </c>
      <c r="T3698" s="9">
        <f t="shared" si="288"/>
        <v>42048.367083333331</v>
      </c>
      <c r="U3698">
        <f t="shared" si="289"/>
        <v>2014</v>
      </c>
    </row>
    <row r="3699" spans="1:21"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285"/>
        <v>1.08</v>
      </c>
      <c r="P3699">
        <f t="shared" si="286"/>
        <v>72</v>
      </c>
      <c r="Q3699" t="s">
        <v>8316</v>
      </c>
      <c r="R3699" t="s">
        <v>8317</v>
      </c>
      <c r="S3699" s="9">
        <f t="shared" si="287"/>
        <v>42479.215833333335</v>
      </c>
      <c r="T3699" s="9">
        <f t="shared" si="288"/>
        <v>42500.215833333335</v>
      </c>
      <c r="U3699">
        <f t="shared" si="289"/>
        <v>2016</v>
      </c>
    </row>
    <row r="3700" spans="1:21"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285"/>
        <v>1.1052</v>
      </c>
      <c r="P3700">
        <f t="shared" si="286"/>
        <v>40.632352941176471</v>
      </c>
      <c r="Q3700" t="s">
        <v>8316</v>
      </c>
      <c r="R3700" t="s">
        <v>8317</v>
      </c>
      <c r="S3700" s="9">
        <f t="shared" si="287"/>
        <v>42401.556562500002</v>
      </c>
      <c r="T3700" s="9">
        <f t="shared" si="288"/>
        <v>42431.556562500002</v>
      </c>
      <c r="U3700">
        <f t="shared" si="289"/>
        <v>2016</v>
      </c>
    </row>
    <row r="3701" spans="1:21"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285"/>
        <v>1.008</v>
      </c>
      <c r="P3701">
        <f t="shared" si="286"/>
        <v>63</v>
      </c>
      <c r="Q3701" t="s">
        <v>8316</v>
      </c>
      <c r="R3701" t="s">
        <v>8317</v>
      </c>
      <c r="S3701" s="9">
        <f t="shared" si="287"/>
        <v>41897.352037037039</v>
      </c>
      <c r="T3701" s="9">
        <f t="shared" si="288"/>
        <v>41927.352037037039</v>
      </c>
      <c r="U3701">
        <f t="shared" si="289"/>
        <v>2014</v>
      </c>
    </row>
    <row r="3702" spans="1:21"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285"/>
        <v>1.212</v>
      </c>
      <c r="P3702">
        <f t="shared" si="286"/>
        <v>33.666666666666664</v>
      </c>
      <c r="Q3702" t="s">
        <v>8316</v>
      </c>
      <c r="R3702" t="s">
        <v>8317</v>
      </c>
      <c r="S3702" s="9">
        <f t="shared" si="287"/>
        <v>41882.335648148146</v>
      </c>
      <c r="T3702" s="9">
        <f t="shared" si="288"/>
        <v>41912.416666666664</v>
      </c>
      <c r="U3702">
        <f t="shared" si="289"/>
        <v>2014</v>
      </c>
    </row>
    <row r="3703" spans="1:21"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285"/>
        <v>1.0033333333333334</v>
      </c>
      <c r="P3703">
        <f t="shared" si="286"/>
        <v>38.589743589743591</v>
      </c>
      <c r="Q3703" t="s">
        <v>8316</v>
      </c>
      <c r="R3703" t="s">
        <v>8317</v>
      </c>
      <c r="S3703" s="9">
        <f t="shared" si="287"/>
        <v>42129.291585648149</v>
      </c>
      <c r="T3703" s="9">
        <f t="shared" si="288"/>
        <v>42159.291585648149</v>
      </c>
      <c r="U3703">
        <f t="shared" si="289"/>
        <v>2015</v>
      </c>
    </row>
    <row r="3704" spans="1:21"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285"/>
        <v>1.0916666666666666</v>
      </c>
      <c r="P3704">
        <f t="shared" si="286"/>
        <v>155.95238095238096</v>
      </c>
      <c r="Q3704" t="s">
        <v>8316</v>
      </c>
      <c r="R3704" t="s">
        <v>8317</v>
      </c>
      <c r="S3704" s="9">
        <f t="shared" si="287"/>
        <v>42524.28800925926</v>
      </c>
      <c r="T3704" s="9">
        <f t="shared" si="288"/>
        <v>42561.707638888889</v>
      </c>
      <c r="U3704">
        <f t="shared" si="289"/>
        <v>2016</v>
      </c>
    </row>
    <row r="3705" spans="1:21"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285"/>
        <v>1.2342857142857142</v>
      </c>
      <c r="P3705">
        <f t="shared" si="286"/>
        <v>43.2</v>
      </c>
      <c r="Q3705" t="s">
        <v>8316</v>
      </c>
      <c r="R3705" t="s">
        <v>8317</v>
      </c>
      <c r="S3705" s="9">
        <f t="shared" si="287"/>
        <v>42556.254490740743</v>
      </c>
      <c r="T3705" s="9">
        <f t="shared" si="288"/>
        <v>42595.040972222225</v>
      </c>
      <c r="U3705">
        <f t="shared" si="289"/>
        <v>2016</v>
      </c>
    </row>
    <row r="3706" spans="1:21"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285"/>
        <v>1.3633666666666666</v>
      </c>
      <c r="P3706">
        <f t="shared" si="286"/>
        <v>15.148518518518518</v>
      </c>
      <c r="Q3706" t="s">
        <v>8316</v>
      </c>
      <c r="R3706" t="s">
        <v>8317</v>
      </c>
      <c r="S3706" s="9">
        <f t="shared" si="287"/>
        <v>42461.439745370371</v>
      </c>
      <c r="T3706" s="9">
        <f t="shared" si="288"/>
        <v>42521.439745370371</v>
      </c>
      <c r="U3706">
        <f t="shared" si="289"/>
        <v>2016</v>
      </c>
    </row>
    <row r="3707" spans="1:21"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285"/>
        <v>1.0346657233816767</v>
      </c>
      <c r="P3707">
        <f t="shared" si="286"/>
        <v>83.571428571428569</v>
      </c>
      <c r="Q3707" t="s">
        <v>8316</v>
      </c>
      <c r="R3707" t="s">
        <v>8317</v>
      </c>
      <c r="S3707" s="9">
        <f t="shared" si="287"/>
        <v>41792.292986111112</v>
      </c>
      <c r="T3707" s="9">
        <f t="shared" si="288"/>
        <v>41813.5</v>
      </c>
      <c r="U3707">
        <f t="shared" si="289"/>
        <v>2014</v>
      </c>
    </row>
    <row r="3708" spans="1:21"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285"/>
        <v>1.2133333333333334</v>
      </c>
      <c r="P3708">
        <f t="shared" si="286"/>
        <v>140</v>
      </c>
      <c r="Q3708" t="s">
        <v>8316</v>
      </c>
      <c r="R3708" t="s">
        <v>8317</v>
      </c>
      <c r="S3708" s="9">
        <f t="shared" si="287"/>
        <v>41879.663761574076</v>
      </c>
      <c r="T3708" s="9">
        <f t="shared" si="288"/>
        <v>41894.663761574076</v>
      </c>
      <c r="U3708">
        <f t="shared" si="289"/>
        <v>2014</v>
      </c>
    </row>
    <row r="3709" spans="1:21"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285"/>
        <v>1.86</v>
      </c>
      <c r="P3709">
        <f t="shared" si="286"/>
        <v>80.869565217391298</v>
      </c>
      <c r="Q3709" t="s">
        <v>8316</v>
      </c>
      <c r="R3709" t="s">
        <v>8317</v>
      </c>
      <c r="S3709" s="9">
        <f t="shared" si="287"/>
        <v>42551.798356481479</v>
      </c>
      <c r="T3709" s="9">
        <f t="shared" si="288"/>
        <v>42572.976388888885</v>
      </c>
      <c r="U3709">
        <f t="shared" si="289"/>
        <v>2016</v>
      </c>
    </row>
    <row r="3710" spans="1:21"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285"/>
        <v>3</v>
      </c>
      <c r="P3710">
        <f t="shared" si="286"/>
        <v>53.846153846153847</v>
      </c>
      <c r="Q3710" t="s">
        <v>8316</v>
      </c>
      <c r="R3710" t="s">
        <v>8317</v>
      </c>
      <c r="S3710" s="9">
        <f t="shared" si="287"/>
        <v>41809.892199074071</v>
      </c>
      <c r="T3710" s="9">
        <f t="shared" si="288"/>
        <v>41823.892199074071</v>
      </c>
      <c r="U3710">
        <f t="shared" si="289"/>
        <v>2014</v>
      </c>
    </row>
    <row r="3711" spans="1:21"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285"/>
        <v>1.0825</v>
      </c>
      <c r="P3711">
        <f t="shared" si="286"/>
        <v>30.928571428571427</v>
      </c>
      <c r="Q3711" t="s">
        <v>8316</v>
      </c>
      <c r="R3711" t="s">
        <v>8317</v>
      </c>
      <c r="S3711" s="9">
        <f t="shared" si="287"/>
        <v>41785.457708333335</v>
      </c>
      <c r="T3711" s="9">
        <f t="shared" si="288"/>
        <v>41815.457708333335</v>
      </c>
      <c r="U3711">
        <f t="shared" si="289"/>
        <v>2014</v>
      </c>
    </row>
    <row r="3712" spans="1:21"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285"/>
        <v>1.4115384615384616</v>
      </c>
      <c r="P3712">
        <f t="shared" si="286"/>
        <v>67.962962962962962</v>
      </c>
      <c r="Q3712" t="s">
        <v>8316</v>
      </c>
      <c r="R3712" t="s">
        <v>8317</v>
      </c>
      <c r="S3712" s="9">
        <f t="shared" si="287"/>
        <v>42072.326249999998</v>
      </c>
      <c r="T3712" s="9">
        <f t="shared" si="288"/>
        <v>42097.326249999998</v>
      </c>
      <c r="U3712">
        <f t="shared" si="289"/>
        <v>2015</v>
      </c>
    </row>
    <row r="3713" spans="1:21"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285"/>
        <v>1.1399999999999999</v>
      </c>
      <c r="P3713">
        <f t="shared" si="286"/>
        <v>27.142857142857142</v>
      </c>
      <c r="Q3713" t="s">
        <v>8316</v>
      </c>
      <c r="R3713" t="s">
        <v>8317</v>
      </c>
      <c r="S3713" s="9">
        <f t="shared" si="287"/>
        <v>41779.474224537036</v>
      </c>
      <c r="T3713" s="9">
        <f t="shared" si="288"/>
        <v>41805.416666666664</v>
      </c>
      <c r="U3713">
        <f t="shared" si="289"/>
        <v>2014</v>
      </c>
    </row>
    <row r="3714" spans="1:21"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si="285"/>
        <v>1.5373333333333334</v>
      </c>
      <c r="P3714">
        <f t="shared" si="286"/>
        <v>110.86538461538461</v>
      </c>
      <c r="Q3714" t="s">
        <v>8316</v>
      </c>
      <c r="R3714" t="s">
        <v>8317</v>
      </c>
      <c r="S3714" s="9">
        <f t="shared" si="287"/>
        <v>42133.922071759262</v>
      </c>
      <c r="T3714" s="9">
        <f t="shared" si="288"/>
        <v>42155.040972222225</v>
      </c>
      <c r="U3714">
        <f t="shared" si="289"/>
        <v>2015</v>
      </c>
    </row>
    <row r="3715" spans="1:21"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ref="O3715:O3778" si="290">E3715/D3715</f>
        <v>1.0149999999999999</v>
      </c>
      <c r="P3715">
        <f t="shared" ref="P3715:P3778" si="291">E3715/L3715</f>
        <v>106.84210526315789</v>
      </c>
      <c r="Q3715" t="s">
        <v>8316</v>
      </c>
      <c r="R3715" t="s">
        <v>8317</v>
      </c>
      <c r="S3715" s="9">
        <f t="shared" ref="S3715:S3778" si="292">((J3715/60)/60)/24+DATE(1970,1,1)+(-6/24)</f>
        <v>42505.488032407404</v>
      </c>
      <c r="T3715" s="9">
        <f t="shared" ref="T3715:T3778" si="293">((I3715/60)/60)/24+DATE(1970,1,1)+(-6/24)</f>
        <v>42525.488032407404</v>
      </c>
      <c r="U3715">
        <f t="shared" ref="U3715:U3778" si="294">YEAR(S3715)</f>
        <v>2016</v>
      </c>
    </row>
    <row r="3716" spans="1:21"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290"/>
        <v>1.0235000000000001</v>
      </c>
      <c r="P3716">
        <f t="shared" si="291"/>
        <v>105.51546391752578</v>
      </c>
      <c r="Q3716" t="s">
        <v>8316</v>
      </c>
      <c r="R3716" t="s">
        <v>8317</v>
      </c>
      <c r="S3716" s="9">
        <f t="shared" si="292"/>
        <v>42118.306331018524</v>
      </c>
      <c r="T3716" s="9">
        <f t="shared" si="293"/>
        <v>42149.915972222225</v>
      </c>
      <c r="U3716">
        <f t="shared" si="294"/>
        <v>2015</v>
      </c>
    </row>
    <row r="3717" spans="1:21"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290"/>
        <v>1.0257142857142858</v>
      </c>
      <c r="P3717">
        <f t="shared" si="291"/>
        <v>132.96296296296296</v>
      </c>
      <c r="Q3717" t="s">
        <v>8316</v>
      </c>
      <c r="R3717" t="s">
        <v>8317</v>
      </c>
      <c r="S3717" s="9">
        <f t="shared" si="292"/>
        <v>42036.745590277773</v>
      </c>
      <c r="T3717" s="9">
        <f t="shared" si="293"/>
        <v>42094.286111111112</v>
      </c>
      <c r="U3717">
        <f t="shared" si="294"/>
        <v>2015</v>
      </c>
    </row>
    <row r="3718" spans="1:21"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290"/>
        <v>1.5575000000000001</v>
      </c>
      <c r="P3718">
        <f t="shared" si="291"/>
        <v>51.916666666666664</v>
      </c>
      <c r="Q3718" t="s">
        <v>8316</v>
      </c>
      <c r="R3718" t="s">
        <v>8317</v>
      </c>
      <c r="S3718" s="9">
        <f t="shared" si="292"/>
        <v>42360.637835648144</v>
      </c>
      <c r="T3718" s="9">
        <f t="shared" si="293"/>
        <v>42390.637835648144</v>
      </c>
      <c r="U3718">
        <f t="shared" si="294"/>
        <v>2015</v>
      </c>
    </row>
    <row r="3719" spans="1:21"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290"/>
        <v>1.0075000000000001</v>
      </c>
      <c r="P3719">
        <f t="shared" si="291"/>
        <v>310</v>
      </c>
      <c r="Q3719" t="s">
        <v>8316</v>
      </c>
      <c r="R3719" t="s">
        <v>8317</v>
      </c>
      <c r="S3719" s="9">
        <f t="shared" si="292"/>
        <v>42102.616307870368</v>
      </c>
      <c r="T3719" s="9">
        <f t="shared" si="293"/>
        <v>42133.616307870368</v>
      </c>
      <c r="U3719">
        <f t="shared" si="294"/>
        <v>2015</v>
      </c>
    </row>
    <row r="3720" spans="1:21"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290"/>
        <v>2.3940000000000001</v>
      </c>
      <c r="P3720">
        <f t="shared" si="291"/>
        <v>26.021739130434781</v>
      </c>
      <c r="Q3720" t="s">
        <v>8316</v>
      </c>
      <c r="R3720" t="s">
        <v>8317</v>
      </c>
      <c r="S3720" s="9">
        <f t="shared" si="292"/>
        <v>42032.466145833328</v>
      </c>
      <c r="T3720" s="9">
        <f t="shared" si="293"/>
        <v>42062.466145833328</v>
      </c>
      <c r="U3720">
        <f t="shared" si="294"/>
        <v>2015</v>
      </c>
    </row>
    <row r="3721" spans="1:21"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290"/>
        <v>2.1</v>
      </c>
      <c r="P3721">
        <f t="shared" si="291"/>
        <v>105</v>
      </c>
      <c r="Q3721" t="s">
        <v>8316</v>
      </c>
      <c r="R3721" t="s">
        <v>8317</v>
      </c>
      <c r="S3721" s="9">
        <f t="shared" si="292"/>
        <v>42147.479930555557</v>
      </c>
      <c r="T3721" s="9">
        <f t="shared" si="293"/>
        <v>42177.479930555557</v>
      </c>
      <c r="U3721">
        <f t="shared" si="294"/>
        <v>2015</v>
      </c>
    </row>
    <row r="3722" spans="1:21"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290"/>
        <v>1.0451515151515152</v>
      </c>
      <c r="P3722">
        <f t="shared" si="291"/>
        <v>86.224999999999994</v>
      </c>
      <c r="Q3722" t="s">
        <v>8316</v>
      </c>
      <c r="R3722" t="s">
        <v>8317</v>
      </c>
      <c r="S3722" s="9">
        <f t="shared" si="292"/>
        <v>42165.743125000001</v>
      </c>
      <c r="T3722" s="9">
        <f t="shared" si="293"/>
        <v>42187.743125000001</v>
      </c>
      <c r="U3722">
        <f t="shared" si="294"/>
        <v>2015</v>
      </c>
    </row>
    <row r="3723" spans="1:21"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290"/>
        <v>1.008</v>
      </c>
      <c r="P3723">
        <f t="shared" si="291"/>
        <v>114.54545454545455</v>
      </c>
      <c r="Q3723" t="s">
        <v>8316</v>
      </c>
      <c r="R3723" t="s">
        <v>8317</v>
      </c>
      <c r="S3723" s="9">
        <f t="shared" si="292"/>
        <v>41927.686157407406</v>
      </c>
      <c r="T3723" s="9">
        <f t="shared" si="293"/>
        <v>41948.727824074071</v>
      </c>
      <c r="U3723">
        <f t="shared" si="294"/>
        <v>2014</v>
      </c>
    </row>
    <row r="3724" spans="1:21"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290"/>
        <v>1.1120000000000001</v>
      </c>
      <c r="P3724">
        <f t="shared" si="291"/>
        <v>47.657142857142858</v>
      </c>
      <c r="Q3724" t="s">
        <v>8316</v>
      </c>
      <c r="R3724" t="s">
        <v>8317</v>
      </c>
      <c r="S3724" s="9">
        <f t="shared" si="292"/>
        <v>42381.421840277777</v>
      </c>
      <c r="T3724" s="9">
        <f t="shared" si="293"/>
        <v>42411.707638888889</v>
      </c>
      <c r="U3724">
        <f t="shared" si="294"/>
        <v>2016</v>
      </c>
    </row>
    <row r="3725" spans="1:21"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290"/>
        <v>1.0204444444444445</v>
      </c>
      <c r="P3725">
        <f t="shared" si="291"/>
        <v>72.888888888888886</v>
      </c>
      <c r="Q3725" t="s">
        <v>8316</v>
      </c>
      <c r="R3725" t="s">
        <v>8317</v>
      </c>
      <c r="S3725" s="9">
        <f t="shared" si="292"/>
        <v>41943.503032407411</v>
      </c>
      <c r="T3725" s="9">
        <f t="shared" si="293"/>
        <v>41973.544699074075</v>
      </c>
      <c r="U3725">
        <f t="shared" si="294"/>
        <v>2014</v>
      </c>
    </row>
    <row r="3726" spans="1:21"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290"/>
        <v>1.0254767441860466</v>
      </c>
      <c r="P3726">
        <f t="shared" si="291"/>
        <v>49.545505617977533</v>
      </c>
      <c r="Q3726" t="s">
        <v>8316</v>
      </c>
      <c r="R3726" t="s">
        <v>8317</v>
      </c>
      <c r="S3726" s="9">
        <f t="shared" si="292"/>
        <v>42465.241435185191</v>
      </c>
      <c r="T3726" s="9">
        <f t="shared" si="293"/>
        <v>42494.708333333328</v>
      </c>
      <c r="U3726">
        <f t="shared" si="294"/>
        <v>2016</v>
      </c>
    </row>
    <row r="3727" spans="1:21"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290"/>
        <v>1.27</v>
      </c>
      <c r="P3727">
        <f t="shared" si="291"/>
        <v>25.4</v>
      </c>
      <c r="Q3727" t="s">
        <v>8316</v>
      </c>
      <c r="R3727" t="s">
        <v>8317</v>
      </c>
      <c r="S3727" s="9">
        <f t="shared" si="292"/>
        <v>42401.695219907408</v>
      </c>
      <c r="T3727" s="9">
        <f t="shared" si="293"/>
        <v>42418.645833333328</v>
      </c>
      <c r="U3727">
        <f t="shared" si="294"/>
        <v>2016</v>
      </c>
    </row>
    <row r="3728" spans="1:21"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290"/>
        <v>3.3870588235294119</v>
      </c>
      <c r="P3728">
        <f t="shared" si="291"/>
        <v>62.586956521739133</v>
      </c>
      <c r="Q3728" t="s">
        <v>8316</v>
      </c>
      <c r="R3728" t="s">
        <v>8317</v>
      </c>
      <c r="S3728" s="9">
        <f t="shared" si="292"/>
        <v>42461.890868055561</v>
      </c>
      <c r="T3728" s="9">
        <f t="shared" si="293"/>
        <v>42489.625</v>
      </c>
      <c r="U3728">
        <f t="shared" si="294"/>
        <v>2016</v>
      </c>
    </row>
    <row r="3729" spans="1:21"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290"/>
        <v>1.0075000000000001</v>
      </c>
      <c r="P3729">
        <f t="shared" si="291"/>
        <v>61.060606060606062</v>
      </c>
      <c r="Q3729" t="s">
        <v>8316</v>
      </c>
      <c r="R3729" t="s">
        <v>8317</v>
      </c>
      <c r="S3729" s="9">
        <f t="shared" si="292"/>
        <v>42632.098310185189</v>
      </c>
      <c r="T3729" s="9">
        <f t="shared" si="293"/>
        <v>42662.954861111109</v>
      </c>
      <c r="U3729">
        <f t="shared" si="294"/>
        <v>2016</v>
      </c>
    </row>
    <row r="3730" spans="1:21"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290"/>
        <v>9.3100000000000002E-2</v>
      </c>
      <c r="P3730">
        <f t="shared" si="291"/>
        <v>60.064516129032256</v>
      </c>
      <c r="Q3730" t="s">
        <v>8316</v>
      </c>
      <c r="R3730" t="s">
        <v>8317</v>
      </c>
      <c r="S3730" s="9">
        <f t="shared" si="292"/>
        <v>42204.921018518522</v>
      </c>
      <c r="T3730" s="9">
        <f t="shared" si="293"/>
        <v>42234.921018518522</v>
      </c>
      <c r="U3730">
        <f t="shared" si="294"/>
        <v>2015</v>
      </c>
    </row>
    <row r="3731" spans="1:21"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290"/>
        <v>7.2400000000000006E-2</v>
      </c>
      <c r="P3731">
        <f t="shared" si="291"/>
        <v>72.400000000000006</v>
      </c>
      <c r="Q3731" t="s">
        <v>8316</v>
      </c>
      <c r="R3731" t="s">
        <v>8317</v>
      </c>
      <c r="S3731" s="9">
        <f t="shared" si="292"/>
        <v>42040.955000000002</v>
      </c>
      <c r="T3731" s="9">
        <f t="shared" si="293"/>
        <v>42085.91333333333</v>
      </c>
      <c r="U3731">
        <f t="shared" si="294"/>
        <v>2015</v>
      </c>
    </row>
    <row r="3732" spans="1:21"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290"/>
        <v>0.1</v>
      </c>
      <c r="P3732">
        <f t="shared" si="291"/>
        <v>100</v>
      </c>
      <c r="Q3732" t="s">
        <v>8316</v>
      </c>
      <c r="R3732" t="s">
        <v>8317</v>
      </c>
      <c r="S3732" s="9">
        <f t="shared" si="292"/>
        <v>42203.427766203706</v>
      </c>
      <c r="T3732" s="9">
        <f t="shared" si="293"/>
        <v>42233.427766203706</v>
      </c>
      <c r="U3732">
        <f t="shared" si="294"/>
        <v>2015</v>
      </c>
    </row>
    <row r="3733" spans="1:21"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290"/>
        <v>0.11272727272727273</v>
      </c>
      <c r="P3733">
        <f t="shared" si="291"/>
        <v>51.666666666666664</v>
      </c>
      <c r="Q3733" t="s">
        <v>8316</v>
      </c>
      <c r="R3733" t="s">
        <v>8317</v>
      </c>
      <c r="S3733" s="9">
        <f t="shared" si="292"/>
        <v>41983.502847222218</v>
      </c>
      <c r="T3733" s="9">
        <f t="shared" si="293"/>
        <v>42013.890972222223</v>
      </c>
      <c r="U3733">
        <f t="shared" si="294"/>
        <v>2014</v>
      </c>
    </row>
    <row r="3734" spans="1:21"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290"/>
        <v>0.15411764705882353</v>
      </c>
      <c r="P3734">
        <f t="shared" si="291"/>
        <v>32.75</v>
      </c>
      <c r="Q3734" t="s">
        <v>8316</v>
      </c>
      <c r="R3734" t="s">
        <v>8317</v>
      </c>
      <c r="S3734" s="9">
        <f t="shared" si="292"/>
        <v>41968.427465277782</v>
      </c>
      <c r="T3734" s="9">
        <f t="shared" si="293"/>
        <v>42028.25</v>
      </c>
      <c r="U3734">
        <f t="shared" si="294"/>
        <v>2014</v>
      </c>
    </row>
    <row r="3735" spans="1:21"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290"/>
        <v>0</v>
      </c>
      <c r="P3735" t="e">
        <f t="shared" si="291"/>
        <v>#DIV/0!</v>
      </c>
      <c r="Q3735" t="s">
        <v>8316</v>
      </c>
      <c r="R3735" t="s">
        <v>8317</v>
      </c>
      <c r="S3735" s="9">
        <f t="shared" si="292"/>
        <v>42102.774398148147</v>
      </c>
      <c r="T3735" s="9">
        <f t="shared" si="293"/>
        <v>42112.6875</v>
      </c>
      <c r="U3735">
        <f t="shared" si="294"/>
        <v>2015</v>
      </c>
    </row>
    <row r="3736" spans="1:21"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290"/>
        <v>0.28466666666666668</v>
      </c>
      <c r="P3736">
        <f t="shared" si="291"/>
        <v>61</v>
      </c>
      <c r="Q3736" t="s">
        <v>8316</v>
      </c>
      <c r="R3736" t="s">
        <v>8317</v>
      </c>
      <c r="S3736" s="9">
        <f t="shared" si="292"/>
        <v>42089.651574074072</v>
      </c>
      <c r="T3736" s="9">
        <f t="shared" si="293"/>
        <v>42149.651574074072</v>
      </c>
      <c r="U3736">
        <f t="shared" si="294"/>
        <v>2015</v>
      </c>
    </row>
    <row r="3737" spans="1:21"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290"/>
        <v>0.13333333333333333</v>
      </c>
      <c r="P3737">
        <f t="shared" si="291"/>
        <v>10</v>
      </c>
      <c r="Q3737" t="s">
        <v>8316</v>
      </c>
      <c r="R3737" t="s">
        <v>8317</v>
      </c>
      <c r="S3737" s="9">
        <f t="shared" si="292"/>
        <v>42122.443159722221</v>
      </c>
      <c r="T3737" s="9">
        <f t="shared" si="293"/>
        <v>42152.443159722221</v>
      </c>
      <c r="U3737">
        <f t="shared" si="294"/>
        <v>2015</v>
      </c>
    </row>
    <row r="3738" spans="1:21"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290"/>
        <v>6.6666666666666671E-3</v>
      </c>
      <c r="P3738">
        <f t="shared" si="291"/>
        <v>10</v>
      </c>
      <c r="Q3738" t="s">
        <v>8316</v>
      </c>
      <c r="R3738" t="s">
        <v>8317</v>
      </c>
      <c r="S3738" s="9">
        <f t="shared" si="292"/>
        <v>42048.461724537032</v>
      </c>
      <c r="T3738" s="9">
        <f t="shared" si="293"/>
        <v>42086.5</v>
      </c>
      <c r="U3738">
        <f t="shared" si="294"/>
        <v>2015</v>
      </c>
    </row>
    <row r="3739" spans="1:21"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290"/>
        <v>0.21428571428571427</v>
      </c>
      <c r="P3739">
        <f t="shared" si="291"/>
        <v>37.5</v>
      </c>
      <c r="Q3739" t="s">
        <v>8316</v>
      </c>
      <c r="R3739" t="s">
        <v>8317</v>
      </c>
      <c r="S3739" s="9">
        <f t="shared" si="292"/>
        <v>42297.441006944442</v>
      </c>
      <c r="T3739" s="9">
        <f t="shared" si="293"/>
        <v>42320.040972222225</v>
      </c>
      <c r="U3739">
        <f t="shared" si="294"/>
        <v>2015</v>
      </c>
    </row>
    <row r="3740" spans="1:21"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290"/>
        <v>0.18</v>
      </c>
      <c r="P3740">
        <f t="shared" si="291"/>
        <v>45</v>
      </c>
      <c r="Q3740" t="s">
        <v>8316</v>
      </c>
      <c r="R3740" t="s">
        <v>8317</v>
      </c>
      <c r="S3740" s="9">
        <f t="shared" si="292"/>
        <v>41813.688715277778</v>
      </c>
      <c r="T3740" s="9">
        <f t="shared" si="293"/>
        <v>41835.666666666664</v>
      </c>
      <c r="U3740">
        <f t="shared" si="294"/>
        <v>2014</v>
      </c>
    </row>
    <row r="3741" spans="1:21"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290"/>
        <v>0.20125000000000001</v>
      </c>
      <c r="P3741">
        <f t="shared" si="291"/>
        <v>100.625</v>
      </c>
      <c r="Q3741" t="s">
        <v>8316</v>
      </c>
      <c r="R3741" t="s">
        <v>8317</v>
      </c>
      <c r="S3741" s="9">
        <f t="shared" si="292"/>
        <v>42548.199861111112</v>
      </c>
      <c r="T3741" s="9">
        <f t="shared" si="293"/>
        <v>42568.199861111112</v>
      </c>
      <c r="U3741">
        <f t="shared" si="294"/>
        <v>2016</v>
      </c>
    </row>
    <row r="3742" spans="1:21"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290"/>
        <v>0.17899999999999999</v>
      </c>
      <c r="P3742">
        <f t="shared" si="291"/>
        <v>25.571428571428573</v>
      </c>
      <c r="Q3742" t="s">
        <v>8316</v>
      </c>
      <c r="R3742" t="s">
        <v>8317</v>
      </c>
      <c r="S3742" s="9">
        <f t="shared" si="292"/>
        <v>41832.839756944442</v>
      </c>
      <c r="T3742" s="9">
        <f t="shared" si="293"/>
        <v>41862.829143518517</v>
      </c>
      <c r="U3742">
        <f t="shared" si="294"/>
        <v>2014</v>
      </c>
    </row>
    <row r="3743" spans="1:21"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290"/>
        <v>0</v>
      </c>
      <c r="P3743" t="e">
        <f t="shared" si="291"/>
        <v>#DIV/0!</v>
      </c>
      <c r="Q3743" t="s">
        <v>8316</v>
      </c>
      <c r="R3743" t="s">
        <v>8317</v>
      </c>
      <c r="S3743" s="9">
        <f t="shared" si="292"/>
        <v>42325.670717592591</v>
      </c>
      <c r="T3743" s="9">
        <f t="shared" si="293"/>
        <v>42355.670717592591</v>
      </c>
      <c r="U3743">
        <f t="shared" si="294"/>
        <v>2015</v>
      </c>
    </row>
    <row r="3744" spans="1:21"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290"/>
        <v>0.02</v>
      </c>
      <c r="P3744">
        <f t="shared" si="291"/>
        <v>25</v>
      </c>
      <c r="Q3744" t="s">
        <v>8316</v>
      </c>
      <c r="R3744" t="s">
        <v>8317</v>
      </c>
      <c r="S3744" s="9">
        <f t="shared" si="292"/>
        <v>41857.964629629627</v>
      </c>
      <c r="T3744" s="9">
        <f t="shared" si="293"/>
        <v>41887.964629629627</v>
      </c>
      <c r="U3744">
        <f t="shared" si="294"/>
        <v>2014</v>
      </c>
    </row>
    <row r="3745" spans="1:21"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290"/>
        <v>0</v>
      </c>
      <c r="P3745" t="e">
        <f t="shared" si="291"/>
        <v>#DIV/0!</v>
      </c>
      <c r="Q3745" t="s">
        <v>8316</v>
      </c>
      <c r="R3745" t="s">
        <v>8317</v>
      </c>
      <c r="S3745" s="9">
        <f t="shared" si="292"/>
        <v>41793.460231481484</v>
      </c>
      <c r="T3745" s="9">
        <f t="shared" si="293"/>
        <v>41823.460231481484</v>
      </c>
      <c r="U3745">
        <f t="shared" si="294"/>
        <v>2014</v>
      </c>
    </row>
    <row r="3746" spans="1:21"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290"/>
        <v>0</v>
      </c>
      <c r="P3746" t="e">
        <f t="shared" si="291"/>
        <v>#DIV/0!</v>
      </c>
      <c r="Q3746" t="s">
        <v>8316</v>
      </c>
      <c r="R3746" t="s">
        <v>8317</v>
      </c>
      <c r="S3746" s="9">
        <f t="shared" si="292"/>
        <v>41793.564259259263</v>
      </c>
      <c r="T3746" s="9">
        <f t="shared" si="293"/>
        <v>41824.915972222225</v>
      </c>
      <c r="U3746">
        <f t="shared" si="294"/>
        <v>2014</v>
      </c>
    </row>
    <row r="3747" spans="1:21"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290"/>
        <v>0.1</v>
      </c>
      <c r="P3747">
        <f t="shared" si="291"/>
        <v>10</v>
      </c>
      <c r="Q3747" t="s">
        <v>8316</v>
      </c>
      <c r="R3747" t="s">
        <v>8317</v>
      </c>
      <c r="S3747" s="9">
        <f t="shared" si="292"/>
        <v>41831.447939814818</v>
      </c>
      <c r="T3747" s="9">
        <f t="shared" si="293"/>
        <v>41861.447939814818</v>
      </c>
      <c r="U3747">
        <f t="shared" si="294"/>
        <v>2014</v>
      </c>
    </row>
    <row r="3748" spans="1:21"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290"/>
        <v>2.3764705882352941E-2</v>
      </c>
      <c r="P3748">
        <f t="shared" si="291"/>
        <v>202</v>
      </c>
      <c r="Q3748" t="s">
        <v>8316</v>
      </c>
      <c r="R3748" t="s">
        <v>8317</v>
      </c>
      <c r="S3748" s="9">
        <f t="shared" si="292"/>
        <v>42621.139340277776</v>
      </c>
      <c r="T3748" s="9">
        <f t="shared" si="293"/>
        <v>42651.139340277776</v>
      </c>
      <c r="U3748">
        <f t="shared" si="294"/>
        <v>2016</v>
      </c>
    </row>
    <row r="3749" spans="1:21"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290"/>
        <v>0.01</v>
      </c>
      <c r="P3749">
        <f t="shared" si="291"/>
        <v>25</v>
      </c>
      <c r="Q3749" t="s">
        <v>8316</v>
      </c>
      <c r="R3749" t="s">
        <v>8317</v>
      </c>
      <c r="S3749" s="9">
        <f t="shared" si="292"/>
        <v>42164.049722222218</v>
      </c>
      <c r="T3749" s="9">
        <f t="shared" si="293"/>
        <v>42190.707638888889</v>
      </c>
      <c r="U3749">
        <f t="shared" si="294"/>
        <v>2015</v>
      </c>
    </row>
    <row r="3750" spans="1:21"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290"/>
        <v>1.0351999999999999</v>
      </c>
      <c r="P3750">
        <f t="shared" si="291"/>
        <v>99.538461538461533</v>
      </c>
      <c r="Q3750" t="s">
        <v>8316</v>
      </c>
      <c r="R3750" t="s">
        <v>8358</v>
      </c>
      <c r="S3750" s="9">
        <f t="shared" si="292"/>
        <v>42395.456435185188</v>
      </c>
      <c r="T3750" s="9">
        <f t="shared" si="293"/>
        <v>42415.999305555553</v>
      </c>
      <c r="U3750">
        <f t="shared" si="294"/>
        <v>2016</v>
      </c>
    </row>
    <row r="3751" spans="1:21"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290"/>
        <v>1.05</v>
      </c>
      <c r="P3751">
        <f t="shared" si="291"/>
        <v>75</v>
      </c>
      <c r="Q3751" t="s">
        <v>8316</v>
      </c>
      <c r="R3751" t="s">
        <v>8358</v>
      </c>
      <c r="S3751" s="9">
        <f t="shared" si="292"/>
        <v>42457.877175925925</v>
      </c>
      <c r="T3751" s="9">
        <f t="shared" si="293"/>
        <v>42488.915972222225</v>
      </c>
      <c r="U3751">
        <f t="shared" si="294"/>
        <v>2016</v>
      </c>
    </row>
    <row r="3752" spans="1:21"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290"/>
        <v>1.0044999999999999</v>
      </c>
      <c r="P3752">
        <f t="shared" si="291"/>
        <v>215.25</v>
      </c>
      <c r="Q3752" t="s">
        <v>8316</v>
      </c>
      <c r="R3752" t="s">
        <v>8358</v>
      </c>
      <c r="S3752" s="9">
        <f t="shared" si="292"/>
        <v>42016.731574074074</v>
      </c>
      <c r="T3752" s="9">
        <f t="shared" si="293"/>
        <v>42045.082638888889</v>
      </c>
      <c r="U3752">
        <f t="shared" si="294"/>
        <v>2015</v>
      </c>
    </row>
    <row r="3753" spans="1:21"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290"/>
        <v>1.3260000000000001</v>
      </c>
      <c r="P3753">
        <f t="shared" si="291"/>
        <v>120.54545454545455</v>
      </c>
      <c r="Q3753" t="s">
        <v>8316</v>
      </c>
      <c r="R3753" t="s">
        <v>8358</v>
      </c>
      <c r="S3753" s="9">
        <f t="shared" si="292"/>
        <v>42402.785567129627</v>
      </c>
      <c r="T3753" s="9">
        <f t="shared" si="293"/>
        <v>42462.743900462956</v>
      </c>
      <c r="U3753">
        <f t="shared" si="294"/>
        <v>2016</v>
      </c>
    </row>
    <row r="3754" spans="1:21"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290"/>
        <v>1.1299999999999999</v>
      </c>
      <c r="P3754">
        <f t="shared" si="291"/>
        <v>37.666666666666664</v>
      </c>
      <c r="Q3754" t="s">
        <v>8316</v>
      </c>
      <c r="R3754" t="s">
        <v>8358</v>
      </c>
      <c r="S3754" s="9">
        <f t="shared" si="292"/>
        <v>42619.552488425921</v>
      </c>
      <c r="T3754" s="9">
        <f t="shared" si="293"/>
        <v>42659.625</v>
      </c>
      <c r="U3754">
        <f t="shared" si="294"/>
        <v>2016</v>
      </c>
    </row>
    <row r="3755" spans="1:21"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290"/>
        <v>1.0334000000000001</v>
      </c>
      <c r="P3755">
        <f t="shared" si="291"/>
        <v>172.23333333333332</v>
      </c>
      <c r="Q3755" t="s">
        <v>8316</v>
      </c>
      <c r="R3755" t="s">
        <v>8358</v>
      </c>
      <c r="S3755" s="9">
        <f t="shared" si="292"/>
        <v>42128.574074074073</v>
      </c>
      <c r="T3755" s="9">
        <f t="shared" si="293"/>
        <v>42157.75</v>
      </c>
      <c r="U3755">
        <f t="shared" si="294"/>
        <v>2015</v>
      </c>
    </row>
    <row r="3756" spans="1:21"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290"/>
        <v>1.2</v>
      </c>
      <c r="P3756">
        <f t="shared" si="291"/>
        <v>111.11111111111111</v>
      </c>
      <c r="Q3756" t="s">
        <v>8316</v>
      </c>
      <c r="R3756" t="s">
        <v>8358</v>
      </c>
      <c r="S3756" s="9">
        <f t="shared" si="292"/>
        <v>41808.631215277775</v>
      </c>
      <c r="T3756" s="9">
        <f t="shared" si="293"/>
        <v>41845.957638888889</v>
      </c>
      <c r="U3756">
        <f t="shared" si="294"/>
        <v>2014</v>
      </c>
    </row>
    <row r="3757" spans="1:21"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290"/>
        <v>1.2963636363636364</v>
      </c>
      <c r="P3757">
        <f t="shared" si="291"/>
        <v>25.464285714285715</v>
      </c>
      <c r="Q3757" t="s">
        <v>8316</v>
      </c>
      <c r="R3757" t="s">
        <v>8358</v>
      </c>
      <c r="S3757" s="9">
        <f t="shared" si="292"/>
        <v>42445.616979166662</v>
      </c>
      <c r="T3757" s="9">
        <f t="shared" si="293"/>
        <v>42475.616979166662</v>
      </c>
      <c r="U3757">
        <f t="shared" si="294"/>
        <v>2016</v>
      </c>
    </row>
    <row r="3758" spans="1:21"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290"/>
        <v>1.0111111111111111</v>
      </c>
      <c r="P3758">
        <f t="shared" si="291"/>
        <v>267.64705882352939</v>
      </c>
      <c r="Q3758" t="s">
        <v>8316</v>
      </c>
      <c r="R3758" t="s">
        <v>8358</v>
      </c>
      <c r="S3758" s="9">
        <f t="shared" si="292"/>
        <v>41771.564791666664</v>
      </c>
      <c r="T3758" s="9">
        <f t="shared" si="293"/>
        <v>41801.564791666664</v>
      </c>
      <c r="U3758">
        <f t="shared" si="294"/>
        <v>2014</v>
      </c>
    </row>
    <row r="3759" spans="1:21"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290"/>
        <v>1.0851428571428572</v>
      </c>
      <c r="P3759">
        <f t="shared" si="291"/>
        <v>75.959999999999994</v>
      </c>
      <c r="Q3759" t="s">
        <v>8316</v>
      </c>
      <c r="R3759" t="s">
        <v>8358</v>
      </c>
      <c r="S3759" s="9">
        <f t="shared" si="292"/>
        <v>41954.600868055553</v>
      </c>
      <c r="T3759" s="9">
        <f t="shared" si="293"/>
        <v>41974.600868055553</v>
      </c>
      <c r="U3759">
        <f t="shared" si="294"/>
        <v>2014</v>
      </c>
    </row>
    <row r="3760" spans="1:21"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290"/>
        <v>1.0233333333333334</v>
      </c>
      <c r="P3760">
        <f t="shared" si="291"/>
        <v>59.03846153846154</v>
      </c>
      <c r="Q3760" t="s">
        <v>8316</v>
      </c>
      <c r="R3760" t="s">
        <v>8358</v>
      </c>
      <c r="S3760" s="9">
        <f t="shared" si="292"/>
        <v>41747.221504629626</v>
      </c>
      <c r="T3760" s="9">
        <f t="shared" si="293"/>
        <v>41777.958333333336</v>
      </c>
      <c r="U3760">
        <f t="shared" si="294"/>
        <v>2014</v>
      </c>
    </row>
    <row r="3761" spans="1:21"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290"/>
        <v>1.1024425000000002</v>
      </c>
      <c r="P3761">
        <f t="shared" si="291"/>
        <v>50.111022727272733</v>
      </c>
      <c r="Q3761" t="s">
        <v>8316</v>
      </c>
      <c r="R3761" t="s">
        <v>8358</v>
      </c>
      <c r="S3761" s="9">
        <f t="shared" si="292"/>
        <v>42181.858252314814</v>
      </c>
      <c r="T3761" s="9">
        <f t="shared" si="293"/>
        <v>42241.858252314814</v>
      </c>
      <c r="U3761">
        <f t="shared" si="294"/>
        <v>2015</v>
      </c>
    </row>
    <row r="3762" spans="1:21"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290"/>
        <v>1.010154</v>
      </c>
      <c r="P3762">
        <f t="shared" si="291"/>
        <v>55.502967032967035</v>
      </c>
      <c r="Q3762" t="s">
        <v>8316</v>
      </c>
      <c r="R3762" t="s">
        <v>8358</v>
      </c>
      <c r="S3762" s="9">
        <f t="shared" si="292"/>
        <v>41739.275300925925</v>
      </c>
      <c r="T3762" s="9">
        <f t="shared" si="293"/>
        <v>41764.275300925925</v>
      </c>
      <c r="U3762">
        <f t="shared" si="294"/>
        <v>2014</v>
      </c>
    </row>
    <row r="3763" spans="1:21"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290"/>
        <v>1</v>
      </c>
      <c r="P3763">
        <f t="shared" si="291"/>
        <v>166.66666666666666</v>
      </c>
      <c r="Q3763" t="s">
        <v>8316</v>
      </c>
      <c r="R3763" t="s">
        <v>8358</v>
      </c>
      <c r="S3763" s="9">
        <f t="shared" si="292"/>
        <v>42173.216863425929</v>
      </c>
      <c r="T3763" s="9">
        <f t="shared" si="293"/>
        <v>42226.708333333328</v>
      </c>
      <c r="U3763">
        <f t="shared" si="294"/>
        <v>2015</v>
      </c>
    </row>
    <row r="3764" spans="1:21"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290"/>
        <v>1.0624</v>
      </c>
      <c r="P3764">
        <f t="shared" si="291"/>
        <v>47.428571428571431</v>
      </c>
      <c r="Q3764" t="s">
        <v>8316</v>
      </c>
      <c r="R3764" t="s">
        <v>8358</v>
      </c>
      <c r="S3764" s="9">
        <f t="shared" si="292"/>
        <v>42193.563530092593</v>
      </c>
      <c r="T3764" s="9">
        <f t="shared" si="293"/>
        <v>42218.563530092593</v>
      </c>
      <c r="U3764">
        <f t="shared" si="294"/>
        <v>2015</v>
      </c>
    </row>
    <row r="3765" spans="1:21"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290"/>
        <v>1</v>
      </c>
      <c r="P3765">
        <f t="shared" si="291"/>
        <v>64.935064935064929</v>
      </c>
      <c r="Q3765" t="s">
        <v>8316</v>
      </c>
      <c r="R3765" t="s">
        <v>8358</v>
      </c>
      <c r="S3765" s="9">
        <f t="shared" si="292"/>
        <v>42065.500300925924</v>
      </c>
      <c r="T3765" s="9">
        <f t="shared" si="293"/>
        <v>42095.458634259259</v>
      </c>
      <c r="U3765">
        <f t="shared" si="294"/>
        <v>2015</v>
      </c>
    </row>
    <row r="3766" spans="1:21"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290"/>
        <v>1</v>
      </c>
      <c r="P3766">
        <f t="shared" si="291"/>
        <v>55.555555555555557</v>
      </c>
      <c r="Q3766" t="s">
        <v>8316</v>
      </c>
      <c r="R3766" t="s">
        <v>8358</v>
      </c>
      <c r="S3766" s="9">
        <f t="shared" si="292"/>
        <v>42499.592962962968</v>
      </c>
      <c r="T3766" s="9">
        <f t="shared" si="293"/>
        <v>42518.774999999994</v>
      </c>
      <c r="U3766">
        <f t="shared" si="294"/>
        <v>2016</v>
      </c>
    </row>
    <row r="3767" spans="1:21"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290"/>
        <v>1.1345714285714286</v>
      </c>
      <c r="P3767">
        <f t="shared" si="291"/>
        <v>74.224299065420567</v>
      </c>
      <c r="Q3767" t="s">
        <v>8316</v>
      </c>
      <c r="R3767" t="s">
        <v>8358</v>
      </c>
      <c r="S3767" s="9">
        <f t="shared" si="292"/>
        <v>41820.526412037041</v>
      </c>
      <c r="T3767" s="9">
        <f t="shared" si="293"/>
        <v>41850.526412037041</v>
      </c>
      <c r="U3767">
        <f t="shared" si="294"/>
        <v>2014</v>
      </c>
    </row>
    <row r="3768" spans="1:21"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290"/>
        <v>1.0265010000000001</v>
      </c>
      <c r="P3768">
        <f t="shared" si="291"/>
        <v>106.9271875</v>
      </c>
      <c r="Q3768" t="s">
        <v>8316</v>
      </c>
      <c r="R3768" t="s">
        <v>8358</v>
      </c>
      <c r="S3768" s="9">
        <f t="shared" si="292"/>
        <v>41787.917187500003</v>
      </c>
      <c r="T3768" s="9">
        <f t="shared" si="293"/>
        <v>41822.917187500003</v>
      </c>
      <c r="U3768">
        <f t="shared" si="294"/>
        <v>2014</v>
      </c>
    </row>
    <row r="3769" spans="1:21"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290"/>
        <v>1.1675</v>
      </c>
      <c r="P3769">
        <f t="shared" si="291"/>
        <v>41.696428571428569</v>
      </c>
      <c r="Q3769" t="s">
        <v>8316</v>
      </c>
      <c r="R3769" t="s">
        <v>8358</v>
      </c>
      <c r="S3769" s="9">
        <f t="shared" si="292"/>
        <v>42049.769641203704</v>
      </c>
      <c r="T3769" s="9">
        <f t="shared" si="293"/>
        <v>42063.957638888889</v>
      </c>
      <c r="U3769">
        <f t="shared" si="294"/>
        <v>2015</v>
      </c>
    </row>
    <row r="3770" spans="1:21"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290"/>
        <v>1.0765274999999999</v>
      </c>
      <c r="P3770">
        <f t="shared" si="291"/>
        <v>74.243275862068955</v>
      </c>
      <c r="Q3770" t="s">
        <v>8316</v>
      </c>
      <c r="R3770" t="s">
        <v>8358</v>
      </c>
      <c r="S3770" s="9">
        <f t="shared" si="292"/>
        <v>41772.477893518517</v>
      </c>
      <c r="T3770" s="9">
        <f t="shared" si="293"/>
        <v>41802.477893518517</v>
      </c>
      <c r="U3770">
        <f t="shared" si="294"/>
        <v>2014</v>
      </c>
    </row>
    <row r="3771" spans="1:21"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290"/>
        <v>1</v>
      </c>
      <c r="P3771">
        <f t="shared" si="291"/>
        <v>73.333333333333329</v>
      </c>
      <c r="Q3771" t="s">
        <v>8316</v>
      </c>
      <c r="R3771" t="s">
        <v>8358</v>
      </c>
      <c r="S3771" s="9">
        <f t="shared" si="292"/>
        <v>42445.348136574074</v>
      </c>
      <c r="T3771" s="9">
        <f t="shared" si="293"/>
        <v>42475.348136574074</v>
      </c>
      <c r="U3771">
        <f t="shared" si="294"/>
        <v>2016</v>
      </c>
    </row>
    <row r="3772" spans="1:21"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290"/>
        <v>1</v>
      </c>
      <c r="P3772">
        <f t="shared" si="291"/>
        <v>100</v>
      </c>
      <c r="Q3772" t="s">
        <v>8316</v>
      </c>
      <c r="R3772" t="s">
        <v>8358</v>
      </c>
      <c r="S3772" s="9">
        <f t="shared" si="292"/>
        <v>42138.680671296301</v>
      </c>
      <c r="T3772" s="9">
        <f t="shared" si="293"/>
        <v>42168.680671296301</v>
      </c>
      <c r="U3772">
        <f t="shared" si="294"/>
        <v>2015</v>
      </c>
    </row>
    <row r="3773" spans="1:21"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290"/>
        <v>1.46</v>
      </c>
      <c r="P3773">
        <f t="shared" si="291"/>
        <v>38.421052631578945</v>
      </c>
      <c r="Q3773" t="s">
        <v>8316</v>
      </c>
      <c r="R3773" t="s">
        <v>8358</v>
      </c>
      <c r="S3773" s="9">
        <f t="shared" si="292"/>
        <v>42493.607083333336</v>
      </c>
      <c r="T3773" s="9">
        <f t="shared" si="293"/>
        <v>42507.75</v>
      </c>
      <c r="U3773">
        <f t="shared" si="294"/>
        <v>2016</v>
      </c>
    </row>
    <row r="3774" spans="1:21"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290"/>
        <v>1.1020000000000001</v>
      </c>
      <c r="P3774">
        <f t="shared" si="291"/>
        <v>166.96969696969697</v>
      </c>
      <c r="Q3774" t="s">
        <v>8316</v>
      </c>
      <c r="R3774" t="s">
        <v>8358</v>
      </c>
      <c r="S3774" s="9">
        <f t="shared" si="292"/>
        <v>42682.366967592592</v>
      </c>
      <c r="T3774" s="9">
        <f t="shared" si="293"/>
        <v>42703</v>
      </c>
      <c r="U3774">
        <f t="shared" si="294"/>
        <v>2016</v>
      </c>
    </row>
    <row r="3775" spans="1:21"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290"/>
        <v>1.0820000000000001</v>
      </c>
      <c r="P3775">
        <f t="shared" si="291"/>
        <v>94.912280701754383</v>
      </c>
      <c r="Q3775" t="s">
        <v>8316</v>
      </c>
      <c r="R3775" t="s">
        <v>8358</v>
      </c>
      <c r="S3775" s="9">
        <f t="shared" si="292"/>
        <v>42655.755173611105</v>
      </c>
      <c r="T3775" s="9">
        <f t="shared" si="293"/>
        <v>42688.838888888888</v>
      </c>
      <c r="U3775">
        <f t="shared" si="294"/>
        <v>2016</v>
      </c>
    </row>
    <row r="3776" spans="1:21"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290"/>
        <v>1</v>
      </c>
      <c r="P3776">
        <f t="shared" si="291"/>
        <v>100</v>
      </c>
      <c r="Q3776" t="s">
        <v>8316</v>
      </c>
      <c r="R3776" t="s">
        <v>8358</v>
      </c>
      <c r="S3776" s="9">
        <f t="shared" si="292"/>
        <v>42087.542303240742</v>
      </c>
      <c r="T3776" s="9">
        <f t="shared" si="293"/>
        <v>42103.542303240742</v>
      </c>
      <c r="U3776">
        <f t="shared" si="294"/>
        <v>2015</v>
      </c>
    </row>
    <row r="3777" spans="1:21"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290"/>
        <v>1.0024999999999999</v>
      </c>
      <c r="P3777">
        <f t="shared" si="291"/>
        <v>143.21428571428572</v>
      </c>
      <c r="Q3777" t="s">
        <v>8316</v>
      </c>
      <c r="R3777" t="s">
        <v>8358</v>
      </c>
      <c r="S3777" s="9">
        <f t="shared" si="292"/>
        <v>42075.692627314813</v>
      </c>
      <c r="T3777" s="9">
        <f t="shared" si="293"/>
        <v>42102.916666666672</v>
      </c>
      <c r="U3777">
        <f t="shared" si="294"/>
        <v>2015</v>
      </c>
    </row>
    <row r="3778" spans="1:21"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si="290"/>
        <v>1.0671250000000001</v>
      </c>
      <c r="P3778">
        <f t="shared" si="291"/>
        <v>90.819148936170208</v>
      </c>
      <c r="Q3778" t="s">
        <v>8316</v>
      </c>
      <c r="R3778" t="s">
        <v>8358</v>
      </c>
      <c r="S3778" s="9">
        <f t="shared" si="292"/>
        <v>41814.117800925924</v>
      </c>
      <c r="T3778" s="9">
        <f t="shared" si="293"/>
        <v>41851.791666666664</v>
      </c>
      <c r="U3778">
        <f t="shared" si="294"/>
        <v>2014</v>
      </c>
    </row>
    <row r="3779" spans="1:21"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ref="O3779:O3842" si="295">E3779/D3779</f>
        <v>1.4319999999999999</v>
      </c>
      <c r="P3779">
        <f t="shared" ref="P3779:P3842" si="296">E3779/L3779</f>
        <v>48.542372881355931</v>
      </c>
      <c r="Q3779" t="s">
        <v>8316</v>
      </c>
      <c r="R3779" t="s">
        <v>8358</v>
      </c>
      <c r="S3779" s="9">
        <f t="shared" ref="S3779:S3842" si="297">((J3779/60)/60)/24+DATE(1970,1,1)+(-6/24)</f>
        <v>41886.861354166671</v>
      </c>
      <c r="T3779" s="9">
        <f t="shared" ref="T3779:T3842" si="298">((I3779/60)/60)/24+DATE(1970,1,1)+(-6/24)</f>
        <v>41908.916666666664</v>
      </c>
      <c r="U3779">
        <f t="shared" ref="U3779:U3842" si="299">YEAR(S3779)</f>
        <v>2014</v>
      </c>
    </row>
    <row r="3780" spans="1:21"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295"/>
        <v>1.0504166666666668</v>
      </c>
      <c r="P3780">
        <f t="shared" si="296"/>
        <v>70.027777777777771</v>
      </c>
      <c r="Q3780" t="s">
        <v>8316</v>
      </c>
      <c r="R3780" t="s">
        <v>8358</v>
      </c>
      <c r="S3780" s="9">
        <f t="shared" si="297"/>
        <v>41989.569212962961</v>
      </c>
      <c r="T3780" s="9">
        <f t="shared" si="298"/>
        <v>42049.569212962961</v>
      </c>
      <c r="U3780">
        <f t="shared" si="299"/>
        <v>2014</v>
      </c>
    </row>
    <row r="3781" spans="1:21"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295"/>
        <v>1.0398000000000001</v>
      </c>
      <c r="P3781">
        <f t="shared" si="296"/>
        <v>135.62608695652173</v>
      </c>
      <c r="Q3781" t="s">
        <v>8316</v>
      </c>
      <c r="R3781" t="s">
        <v>8358</v>
      </c>
      <c r="S3781" s="9">
        <f t="shared" si="297"/>
        <v>42425.485416666663</v>
      </c>
      <c r="T3781" s="9">
        <f t="shared" si="298"/>
        <v>42455.443750000006</v>
      </c>
      <c r="U3781">
        <f t="shared" si="299"/>
        <v>2016</v>
      </c>
    </row>
    <row r="3782" spans="1:21"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295"/>
        <v>1.2</v>
      </c>
      <c r="P3782">
        <f t="shared" si="296"/>
        <v>100</v>
      </c>
      <c r="Q3782" t="s">
        <v>8316</v>
      </c>
      <c r="R3782" t="s">
        <v>8358</v>
      </c>
      <c r="S3782" s="9">
        <f t="shared" si="297"/>
        <v>42165.969733796301</v>
      </c>
      <c r="T3782" s="9">
        <f t="shared" si="298"/>
        <v>42198.587499999994</v>
      </c>
      <c r="U3782">
        <f t="shared" si="299"/>
        <v>2015</v>
      </c>
    </row>
    <row r="3783" spans="1:21"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295"/>
        <v>1.0966666666666667</v>
      </c>
      <c r="P3783">
        <f t="shared" si="296"/>
        <v>94.90384615384616</v>
      </c>
      <c r="Q3783" t="s">
        <v>8316</v>
      </c>
      <c r="R3783" t="s">
        <v>8358</v>
      </c>
      <c r="S3783" s="9">
        <f t="shared" si="297"/>
        <v>41865.632928240739</v>
      </c>
      <c r="T3783" s="9">
        <f t="shared" si="298"/>
        <v>41890.632928240739</v>
      </c>
      <c r="U3783">
        <f t="shared" si="299"/>
        <v>2014</v>
      </c>
    </row>
    <row r="3784" spans="1:21"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295"/>
        <v>1.0175000000000001</v>
      </c>
      <c r="P3784">
        <f t="shared" si="296"/>
        <v>75.370370370370367</v>
      </c>
      <c r="Q3784" t="s">
        <v>8316</v>
      </c>
      <c r="R3784" t="s">
        <v>8358</v>
      </c>
      <c r="S3784" s="9">
        <f t="shared" si="297"/>
        <v>42546.612233796302</v>
      </c>
      <c r="T3784" s="9">
        <f t="shared" si="298"/>
        <v>42575.708333333328</v>
      </c>
      <c r="U3784">
        <f t="shared" si="299"/>
        <v>2016</v>
      </c>
    </row>
    <row r="3785" spans="1:21"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295"/>
        <v>1.2891666666666666</v>
      </c>
      <c r="P3785">
        <f t="shared" si="296"/>
        <v>64.458333333333329</v>
      </c>
      <c r="Q3785" t="s">
        <v>8316</v>
      </c>
      <c r="R3785" t="s">
        <v>8358</v>
      </c>
      <c r="S3785" s="9">
        <f t="shared" si="297"/>
        <v>42419.890277777777</v>
      </c>
      <c r="T3785" s="9">
        <f t="shared" si="298"/>
        <v>42444.416666666672</v>
      </c>
      <c r="U3785">
        <f t="shared" si="299"/>
        <v>2016</v>
      </c>
    </row>
    <row r="3786" spans="1:21"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295"/>
        <v>1.1499999999999999</v>
      </c>
      <c r="P3786">
        <f t="shared" si="296"/>
        <v>115</v>
      </c>
      <c r="Q3786" t="s">
        <v>8316</v>
      </c>
      <c r="R3786" t="s">
        <v>8358</v>
      </c>
      <c r="S3786" s="9">
        <f t="shared" si="297"/>
        <v>42531.730694444443</v>
      </c>
      <c r="T3786" s="9">
        <f t="shared" si="298"/>
        <v>42561.730694444443</v>
      </c>
      <c r="U3786">
        <f t="shared" si="299"/>
        <v>2016</v>
      </c>
    </row>
    <row r="3787" spans="1:21"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295"/>
        <v>1.5075000000000001</v>
      </c>
      <c r="P3787">
        <f t="shared" si="296"/>
        <v>100.5</v>
      </c>
      <c r="Q3787" t="s">
        <v>8316</v>
      </c>
      <c r="R3787" t="s">
        <v>8358</v>
      </c>
      <c r="S3787" s="9">
        <f t="shared" si="297"/>
        <v>42548.38853009259</v>
      </c>
      <c r="T3787" s="9">
        <f t="shared" si="298"/>
        <v>42584.168749999997</v>
      </c>
      <c r="U3787">
        <f t="shared" si="299"/>
        <v>2016</v>
      </c>
    </row>
    <row r="3788" spans="1:21"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295"/>
        <v>1.1096666666666666</v>
      </c>
      <c r="P3788">
        <f t="shared" si="296"/>
        <v>93.774647887323937</v>
      </c>
      <c r="Q3788" t="s">
        <v>8316</v>
      </c>
      <c r="R3788" t="s">
        <v>8358</v>
      </c>
      <c r="S3788" s="9">
        <f t="shared" si="297"/>
        <v>42486.787905092591</v>
      </c>
      <c r="T3788" s="9">
        <f t="shared" si="298"/>
        <v>42516.787905092591</v>
      </c>
      <c r="U3788">
        <f t="shared" si="299"/>
        <v>2016</v>
      </c>
    </row>
    <row r="3789" spans="1:21"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295"/>
        <v>1.0028571428571429</v>
      </c>
      <c r="P3789">
        <f t="shared" si="296"/>
        <v>35.1</v>
      </c>
      <c r="Q3789" t="s">
        <v>8316</v>
      </c>
      <c r="R3789" t="s">
        <v>8358</v>
      </c>
      <c r="S3789" s="9">
        <f t="shared" si="297"/>
        <v>42167.284791666665</v>
      </c>
      <c r="T3789" s="9">
        <f t="shared" si="298"/>
        <v>42195.915972222225</v>
      </c>
      <c r="U3789">
        <f t="shared" si="299"/>
        <v>2015</v>
      </c>
    </row>
    <row r="3790" spans="1:21"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295"/>
        <v>6.6666666666666671E-3</v>
      </c>
      <c r="P3790">
        <f t="shared" si="296"/>
        <v>500</v>
      </c>
      <c r="Q3790" t="s">
        <v>8316</v>
      </c>
      <c r="R3790" t="s">
        <v>8358</v>
      </c>
      <c r="S3790" s="9">
        <f t="shared" si="297"/>
        <v>42333.445821759262</v>
      </c>
      <c r="T3790" s="9">
        <f t="shared" si="298"/>
        <v>42361.429166666669</v>
      </c>
      <c r="U3790">
        <f t="shared" si="299"/>
        <v>2015</v>
      </c>
    </row>
    <row r="3791" spans="1:21"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295"/>
        <v>3.267605633802817E-2</v>
      </c>
      <c r="P3791">
        <f t="shared" si="296"/>
        <v>29</v>
      </c>
      <c r="Q3791" t="s">
        <v>8316</v>
      </c>
      <c r="R3791" t="s">
        <v>8358</v>
      </c>
      <c r="S3791" s="9">
        <f t="shared" si="297"/>
        <v>42138.548819444448</v>
      </c>
      <c r="T3791" s="9">
        <f t="shared" si="298"/>
        <v>42170.548819444448</v>
      </c>
      <c r="U3791">
        <f t="shared" si="299"/>
        <v>2015</v>
      </c>
    </row>
    <row r="3792" spans="1:21"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295"/>
        <v>0</v>
      </c>
      <c r="P3792" t="e">
        <f t="shared" si="296"/>
        <v>#DIV/0!</v>
      </c>
      <c r="Q3792" t="s">
        <v>8316</v>
      </c>
      <c r="R3792" t="s">
        <v>8358</v>
      </c>
      <c r="S3792" s="9">
        <f t="shared" si="297"/>
        <v>42666.416932870372</v>
      </c>
      <c r="T3792" s="9">
        <f t="shared" si="298"/>
        <v>42696.458599537036</v>
      </c>
      <c r="U3792">
        <f t="shared" si="299"/>
        <v>2016</v>
      </c>
    </row>
    <row r="3793" spans="1:21"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295"/>
        <v>0</v>
      </c>
      <c r="P3793" t="e">
        <f t="shared" si="296"/>
        <v>#DIV/0!</v>
      </c>
      <c r="Q3793" t="s">
        <v>8316</v>
      </c>
      <c r="R3793" t="s">
        <v>8358</v>
      </c>
      <c r="S3793" s="9">
        <f t="shared" si="297"/>
        <v>41766.442037037035</v>
      </c>
      <c r="T3793" s="9">
        <f t="shared" si="298"/>
        <v>41826.442037037035</v>
      </c>
      <c r="U3793">
        <f t="shared" si="299"/>
        <v>2014</v>
      </c>
    </row>
    <row r="3794" spans="1:21"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295"/>
        <v>2.8E-3</v>
      </c>
      <c r="P3794">
        <f t="shared" si="296"/>
        <v>17.5</v>
      </c>
      <c r="Q3794" t="s">
        <v>8316</v>
      </c>
      <c r="R3794" t="s">
        <v>8358</v>
      </c>
      <c r="S3794" s="9">
        <f t="shared" si="297"/>
        <v>42170.197013888886</v>
      </c>
      <c r="T3794" s="9">
        <f t="shared" si="298"/>
        <v>42200.197013888886</v>
      </c>
      <c r="U3794">
        <f t="shared" si="299"/>
        <v>2015</v>
      </c>
    </row>
    <row r="3795" spans="1:21"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295"/>
        <v>0.59657142857142853</v>
      </c>
      <c r="P3795">
        <f t="shared" si="296"/>
        <v>174</v>
      </c>
      <c r="Q3795" t="s">
        <v>8316</v>
      </c>
      <c r="R3795" t="s">
        <v>8358</v>
      </c>
      <c r="S3795" s="9">
        <f t="shared" si="297"/>
        <v>41968.688993055555</v>
      </c>
      <c r="T3795" s="9">
        <f t="shared" si="298"/>
        <v>41989.688993055555</v>
      </c>
      <c r="U3795">
        <f t="shared" si="299"/>
        <v>2014</v>
      </c>
    </row>
    <row r="3796" spans="1:21"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295"/>
        <v>0.01</v>
      </c>
      <c r="P3796">
        <f t="shared" si="296"/>
        <v>50</v>
      </c>
      <c r="Q3796" t="s">
        <v>8316</v>
      </c>
      <c r="R3796" t="s">
        <v>8358</v>
      </c>
      <c r="S3796" s="9">
        <f t="shared" si="297"/>
        <v>42132.33048611111</v>
      </c>
      <c r="T3796" s="9">
        <f t="shared" si="298"/>
        <v>42162.33048611111</v>
      </c>
      <c r="U3796">
        <f t="shared" si="299"/>
        <v>2015</v>
      </c>
    </row>
    <row r="3797" spans="1:21"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295"/>
        <v>1.6666666666666666E-2</v>
      </c>
      <c r="P3797">
        <f t="shared" si="296"/>
        <v>5</v>
      </c>
      <c r="Q3797" t="s">
        <v>8316</v>
      </c>
      <c r="R3797" t="s">
        <v>8358</v>
      </c>
      <c r="S3797" s="9">
        <f t="shared" si="297"/>
        <v>42201.186226851853</v>
      </c>
      <c r="T3797" s="9">
        <f t="shared" si="298"/>
        <v>42244.6875</v>
      </c>
      <c r="U3797">
        <f t="shared" si="299"/>
        <v>2015</v>
      </c>
    </row>
    <row r="3798" spans="1:21"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295"/>
        <v>4.4444444444444447E-5</v>
      </c>
      <c r="P3798">
        <f t="shared" si="296"/>
        <v>1</v>
      </c>
      <c r="Q3798" t="s">
        <v>8316</v>
      </c>
      <c r="R3798" t="s">
        <v>8358</v>
      </c>
      <c r="S3798" s="9">
        <f t="shared" si="297"/>
        <v>42688.779583333337</v>
      </c>
      <c r="T3798" s="9">
        <f t="shared" si="298"/>
        <v>42748.779583333337</v>
      </c>
      <c r="U3798">
        <f t="shared" si="299"/>
        <v>2016</v>
      </c>
    </row>
    <row r="3799" spans="1:21"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295"/>
        <v>0.89666666666666661</v>
      </c>
      <c r="P3799">
        <f t="shared" si="296"/>
        <v>145.40540540540542</v>
      </c>
      <c r="Q3799" t="s">
        <v>8316</v>
      </c>
      <c r="R3799" t="s">
        <v>8358</v>
      </c>
      <c r="S3799" s="9">
        <f t="shared" si="297"/>
        <v>42084.631539351853</v>
      </c>
      <c r="T3799" s="9">
        <f t="shared" si="298"/>
        <v>42114.631539351853</v>
      </c>
      <c r="U3799">
        <f t="shared" si="299"/>
        <v>2015</v>
      </c>
    </row>
    <row r="3800" spans="1:21"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295"/>
        <v>1.4642857142857143E-2</v>
      </c>
      <c r="P3800">
        <f t="shared" si="296"/>
        <v>205</v>
      </c>
      <c r="Q3800" t="s">
        <v>8316</v>
      </c>
      <c r="R3800" t="s">
        <v>8358</v>
      </c>
      <c r="S3800" s="9">
        <f t="shared" si="297"/>
        <v>41831.472777777781</v>
      </c>
      <c r="T3800" s="9">
        <f t="shared" si="298"/>
        <v>41861.472777777781</v>
      </c>
      <c r="U3800">
        <f t="shared" si="299"/>
        <v>2014</v>
      </c>
    </row>
    <row r="3801" spans="1:21"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295"/>
        <v>4.02E-2</v>
      </c>
      <c r="P3801">
        <f t="shared" si="296"/>
        <v>100.5</v>
      </c>
      <c r="Q3801" t="s">
        <v>8316</v>
      </c>
      <c r="R3801" t="s">
        <v>8358</v>
      </c>
      <c r="S3801" s="9">
        <f t="shared" si="297"/>
        <v>42410.68105324074</v>
      </c>
      <c r="T3801" s="9">
        <f t="shared" si="298"/>
        <v>42440.68105324074</v>
      </c>
      <c r="U3801">
        <f t="shared" si="299"/>
        <v>2016</v>
      </c>
    </row>
    <row r="3802" spans="1:21"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295"/>
        <v>4.0045454545454544E-2</v>
      </c>
      <c r="P3802">
        <f t="shared" si="296"/>
        <v>55.0625</v>
      </c>
      <c r="Q3802" t="s">
        <v>8316</v>
      </c>
      <c r="R3802" t="s">
        <v>8358</v>
      </c>
      <c r="S3802" s="9">
        <f t="shared" si="297"/>
        <v>41982.487071759257</v>
      </c>
      <c r="T3802" s="9">
        <f t="shared" si="298"/>
        <v>42014.957638888889</v>
      </c>
      <c r="U3802">
        <f t="shared" si="299"/>
        <v>2014</v>
      </c>
    </row>
    <row r="3803" spans="1:21"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295"/>
        <v>8.5199999999999998E-2</v>
      </c>
      <c r="P3803">
        <f t="shared" si="296"/>
        <v>47.333333333333336</v>
      </c>
      <c r="Q3803" t="s">
        <v>8316</v>
      </c>
      <c r="R3803" t="s">
        <v>8358</v>
      </c>
      <c r="S3803" s="9">
        <f t="shared" si="297"/>
        <v>41975.426111111112</v>
      </c>
      <c r="T3803" s="9">
        <f t="shared" si="298"/>
        <v>42006.426111111112</v>
      </c>
      <c r="U3803">
        <f t="shared" si="299"/>
        <v>2014</v>
      </c>
    </row>
    <row r="3804" spans="1:21"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295"/>
        <v>0</v>
      </c>
      <c r="P3804" t="e">
        <f t="shared" si="296"/>
        <v>#DIV/0!</v>
      </c>
      <c r="Q3804" t="s">
        <v>8316</v>
      </c>
      <c r="R3804" t="s">
        <v>8358</v>
      </c>
      <c r="S3804" s="9">
        <f t="shared" si="297"/>
        <v>42268.876226851848</v>
      </c>
      <c r="T3804" s="9">
        <f t="shared" si="298"/>
        <v>42298.876226851848</v>
      </c>
      <c r="U3804">
        <f t="shared" si="299"/>
        <v>2015</v>
      </c>
    </row>
    <row r="3805" spans="1:21"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295"/>
        <v>0.19650000000000001</v>
      </c>
      <c r="P3805">
        <f t="shared" si="296"/>
        <v>58.95</v>
      </c>
      <c r="Q3805" t="s">
        <v>8316</v>
      </c>
      <c r="R3805" t="s">
        <v>8358</v>
      </c>
      <c r="S3805" s="9">
        <f t="shared" si="297"/>
        <v>42403.721851851849</v>
      </c>
      <c r="T3805" s="9">
        <f t="shared" si="298"/>
        <v>42433.721851851849</v>
      </c>
      <c r="U3805">
        <f t="shared" si="299"/>
        <v>2016</v>
      </c>
    </row>
    <row r="3806" spans="1:21"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295"/>
        <v>0</v>
      </c>
      <c r="P3806" t="e">
        <f t="shared" si="296"/>
        <v>#DIV/0!</v>
      </c>
      <c r="Q3806" t="s">
        <v>8316</v>
      </c>
      <c r="R3806" t="s">
        <v>8358</v>
      </c>
      <c r="S3806" s="9">
        <f t="shared" si="297"/>
        <v>42526.75953703704</v>
      </c>
      <c r="T3806" s="9">
        <f t="shared" si="298"/>
        <v>42582.041666666672</v>
      </c>
      <c r="U3806">
        <f t="shared" si="299"/>
        <v>2016</v>
      </c>
    </row>
    <row r="3807" spans="1:21"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295"/>
        <v>2.0000000000000002E-5</v>
      </c>
      <c r="P3807">
        <f t="shared" si="296"/>
        <v>1.5</v>
      </c>
      <c r="Q3807" t="s">
        <v>8316</v>
      </c>
      <c r="R3807" t="s">
        <v>8358</v>
      </c>
      <c r="S3807" s="9">
        <f t="shared" si="297"/>
        <v>41849.637037037035</v>
      </c>
      <c r="T3807" s="9">
        <f t="shared" si="298"/>
        <v>41909.637037037035</v>
      </c>
      <c r="U3807">
        <f t="shared" si="299"/>
        <v>2014</v>
      </c>
    </row>
    <row r="3808" spans="1:21"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295"/>
        <v>6.6666666666666664E-4</v>
      </c>
      <c r="P3808">
        <f t="shared" si="296"/>
        <v>5</v>
      </c>
      <c r="Q3808" t="s">
        <v>8316</v>
      </c>
      <c r="R3808" t="s">
        <v>8358</v>
      </c>
      <c r="S3808" s="9">
        <f t="shared" si="297"/>
        <v>41799.009039351848</v>
      </c>
      <c r="T3808" s="9">
        <f t="shared" si="298"/>
        <v>41819.009039351848</v>
      </c>
      <c r="U3808">
        <f t="shared" si="299"/>
        <v>2014</v>
      </c>
    </row>
    <row r="3809" spans="1:21"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295"/>
        <v>0.30333333333333334</v>
      </c>
      <c r="P3809">
        <f t="shared" si="296"/>
        <v>50.555555555555557</v>
      </c>
      <c r="Q3809" t="s">
        <v>8316</v>
      </c>
      <c r="R3809" t="s">
        <v>8358</v>
      </c>
      <c r="S3809" s="9">
        <f t="shared" si="297"/>
        <v>42090.659016203703</v>
      </c>
      <c r="T3809" s="9">
        <f t="shared" si="298"/>
        <v>42097.659016203703</v>
      </c>
      <c r="U3809">
        <f t="shared" si="299"/>
        <v>2015</v>
      </c>
    </row>
    <row r="3810" spans="1:21"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295"/>
        <v>1</v>
      </c>
      <c r="P3810">
        <f t="shared" si="296"/>
        <v>41.666666666666664</v>
      </c>
      <c r="Q3810" t="s">
        <v>8316</v>
      </c>
      <c r="R3810" t="s">
        <v>8317</v>
      </c>
      <c r="S3810" s="9">
        <f t="shared" si="297"/>
        <v>42059.203923611116</v>
      </c>
      <c r="T3810" s="9">
        <f t="shared" si="298"/>
        <v>42119.162256944444</v>
      </c>
      <c r="U3810">
        <f t="shared" si="299"/>
        <v>2015</v>
      </c>
    </row>
    <row r="3811" spans="1:21"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295"/>
        <v>1.0125</v>
      </c>
      <c r="P3811">
        <f t="shared" si="296"/>
        <v>53.289473684210527</v>
      </c>
      <c r="Q3811" t="s">
        <v>8316</v>
      </c>
      <c r="R3811" t="s">
        <v>8317</v>
      </c>
      <c r="S3811" s="9">
        <f t="shared" si="297"/>
        <v>41800.276701388888</v>
      </c>
      <c r="T3811" s="9">
        <f t="shared" si="298"/>
        <v>41850.708333333336</v>
      </c>
      <c r="U3811">
        <f t="shared" si="299"/>
        <v>2014</v>
      </c>
    </row>
    <row r="3812" spans="1:21"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295"/>
        <v>1.2173333333333334</v>
      </c>
      <c r="P3812">
        <f t="shared" si="296"/>
        <v>70.230769230769226</v>
      </c>
      <c r="Q3812" t="s">
        <v>8316</v>
      </c>
      <c r="R3812" t="s">
        <v>8317</v>
      </c>
      <c r="S3812" s="9">
        <f t="shared" si="297"/>
        <v>42054.599050925928</v>
      </c>
      <c r="T3812" s="9">
        <f t="shared" si="298"/>
        <v>42084.557384259257</v>
      </c>
      <c r="U3812">
        <f t="shared" si="299"/>
        <v>2015</v>
      </c>
    </row>
    <row r="3813" spans="1:21"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295"/>
        <v>3.3</v>
      </c>
      <c r="P3813">
        <f t="shared" si="296"/>
        <v>43.421052631578945</v>
      </c>
      <c r="Q3813" t="s">
        <v>8316</v>
      </c>
      <c r="R3813" t="s">
        <v>8317</v>
      </c>
      <c r="S3813" s="9">
        <f t="shared" si="297"/>
        <v>42487.37700231481</v>
      </c>
      <c r="T3813" s="9">
        <f t="shared" si="298"/>
        <v>42521.208333333328</v>
      </c>
      <c r="U3813">
        <f t="shared" si="299"/>
        <v>2016</v>
      </c>
    </row>
    <row r="3814" spans="1:21"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295"/>
        <v>1.0954999999999999</v>
      </c>
      <c r="P3814">
        <f t="shared" si="296"/>
        <v>199.18181818181819</v>
      </c>
      <c r="Q3814" t="s">
        <v>8316</v>
      </c>
      <c r="R3814" t="s">
        <v>8317</v>
      </c>
      <c r="S3814" s="9">
        <f t="shared" si="297"/>
        <v>42109.501250000001</v>
      </c>
      <c r="T3814" s="9">
        <f t="shared" si="298"/>
        <v>42155.915972222225</v>
      </c>
      <c r="U3814">
        <f t="shared" si="299"/>
        <v>2015</v>
      </c>
    </row>
    <row r="3815" spans="1:21"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295"/>
        <v>1.0095190476190474</v>
      </c>
      <c r="P3815">
        <f t="shared" si="296"/>
        <v>78.518148148148143</v>
      </c>
      <c r="Q3815" t="s">
        <v>8316</v>
      </c>
      <c r="R3815" t="s">
        <v>8317</v>
      </c>
      <c r="S3815" s="9">
        <f t="shared" si="297"/>
        <v>42497.025706018518</v>
      </c>
      <c r="T3815" s="9">
        <f t="shared" si="298"/>
        <v>42535.654861111107</v>
      </c>
      <c r="U3815">
        <f t="shared" si="299"/>
        <v>2016</v>
      </c>
    </row>
    <row r="3816" spans="1:21"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295"/>
        <v>1.4013333333333333</v>
      </c>
      <c r="P3816">
        <f t="shared" si="296"/>
        <v>61.823529411764703</v>
      </c>
      <c r="Q3816" t="s">
        <v>8316</v>
      </c>
      <c r="R3816" t="s">
        <v>8317</v>
      </c>
      <c r="S3816" s="9">
        <f t="shared" si="297"/>
        <v>42058.654074074075</v>
      </c>
      <c r="T3816" s="9">
        <f t="shared" si="298"/>
        <v>42094.915972222225</v>
      </c>
      <c r="U3816">
        <f t="shared" si="299"/>
        <v>2015</v>
      </c>
    </row>
    <row r="3817" spans="1:21"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295"/>
        <v>1.0000100000000001</v>
      </c>
      <c r="P3817">
        <f t="shared" si="296"/>
        <v>50.000500000000002</v>
      </c>
      <c r="Q3817" t="s">
        <v>8316</v>
      </c>
      <c r="R3817" t="s">
        <v>8317</v>
      </c>
      <c r="S3817" s="9">
        <f t="shared" si="297"/>
        <v>42207.009918981479</v>
      </c>
      <c r="T3817" s="9">
        <f t="shared" si="298"/>
        <v>42236.708333333328</v>
      </c>
      <c r="U3817">
        <f t="shared" si="299"/>
        <v>2015</v>
      </c>
    </row>
    <row r="3818" spans="1:21"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295"/>
        <v>1.19238</v>
      </c>
      <c r="P3818">
        <f t="shared" si="296"/>
        <v>48.339729729729726</v>
      </c>
      <c r="Q3818" t="s">
        <v>8316</v>
      </c>
      <c r="R3818" t="s">
        <v>8317</v>
      </c>
      <c r="S3818" s="9">
        <f t="shared" si="297"/>
        <v>41807.440081018518</v>
      </c>
      <c r="T3818" s="9">
        <f t="shared" si="298"/>
        <v>41837.440081018518</v>
      </c>
      <c r="U3818">
        <f t="shared" si="299"/>
        <v>2014</v>
      </c>
    </row>
    <row r="3819" spans="1:21"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295"/>
        <v>1.0725</v>
      </c>
      <c r="P3819">
        <f t="shared" si="296"/>
        <v>107.25</v>
      </c>
      <c r="Q3819" t="s">
        <v>8316</v>
      </c>
      <c r="R3819" t="s">
        <v>8317</v>
      </c>
      <c r="S3819" s="9">
        <f t="shared" si="297"/>
        <v>42284.44694444444</v>
      </c>
      <c r="T3819" s="9">
        <f t="shared" si="298"/>
        <v>42300.915972222225</v>
      </c>
      <c r="U3819">
        <f t="shared" si="299"/>
        <v>2015</v>
      </c>
    </row>
    <row r="3820" spans="1:21"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295"/>
        <v>2.2799999999999998</v>
      </c>
      <c r="P3820">
        <f t="shared" si="296"/>
        <v>57</v>
      </c>
      <c r="Q3820" t="s">
        <v>8316</v>
      </c>
      <c r="R3820" t="s">
        <v>8317</v>
      </c>
      <c r="S3820" s="9">
        <f t="shared" si="297"/>
        <v>42045.59238425926</v>
      </c>
      <c r="T3820" s="9">
        <f t="shared" si="298"/>
        <v>42075.550717592589</v>
      </c>
      <c r="U3820">
        <f t="shared" si="299"/>
        <v>2015</v>
      </c>
    </row>
    <row r="3821" spans="1:21"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295"/>
        <v>1.0640000000000001</v>
      </c>
      <c r="P3821">
        <f t="shared" si="296"/>
        <v>40.92307692307692</v>
      </c>
      <c r="Q3821" t="s">
        <v>8316</v>
      </c>
      <c r="R3821" t="s">
        <v>8317</v>
      </c>
      <c r="S3821" s="9">
        <f t="shared" si="297"/>
        <v>42183.959537037037</v>
      </c>
      <c r="T3821" s="9">
        <f t="shared" si="298"/>
        <v>42202.626388888893</v>
      </c>
      <c r="U3821">
        <f t="shared" si="299"/>
        <v>2015</v>
      </c>
    </row>
    <row r="3822" spans="1:21"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295"/>
        <v>1.4333333333333333</v>
      </c>
      <c r="P3822">
        <f t="shared" si="296"/>
        <v>21.5</v>
      </c>
      <c r="Q3822" t="s">
        <v>8316</v>
      </c>
      <c r="R3822" t="s">
        <v>8317</v>
      </c>
      <c r="S3822" s="9">
        <f t="shared" si="297"/>
        <v>42160.401817129634</v>
      </c>
      <c r="T3822" s="9">
        <f t="shared" si="298"/>
        <v>42190.401817129634</v>
      </c>
      <c r="U3822">
        <f t="shared" si="299"/>
        <v>2015</v>
      </c>
    </row>
    <row r="3823" spans="1:21"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295"/>
        <v>1.0454285714285714</v>
      </c>
      <c r="P3823">
        <f t="shared" si="296"/>
        <v>79.543478260869563</v>
      </c>
      <c r="Q3823" t="s">
        <v>8316</v>
      </c>
      <c r="R3823" t="s">
        <v>8317</v>
      </c>
      <c r="S3823" s="9">
        <f t="shared" si="297"/>
        <v>42340.930636574078</v>
      </c>
      <c r="T3823" s="9">
        <f t="shared" si="298"/>
        <v>42372.930636574078</v>
      </c>
      <c r="U3823">
        <f t="shared" si="299"/>
        <v>2015</v>
      </c>
    </row>
    <row r="3824" spans="1:21"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295"/>
        <v>1.1002000000000001</v>
      </c>
      <c r="P3824">
        <f t="shared" si="296"/>
        <v>72.381578947368425</v>
      </c>
      <c r="Q3824" t="s">
        <v>8316</v>
      </c>
      <c r="R3824" t="s">
        <v>8317</v>
      </c>
      <c r="S3824" s="9">
        <f t="shared" si="297"/>
        <v>42329.588159722218</v>
      </c>
      <c r="T3824" s="9">
        <f t="shared" si="298"/>
        <v>42388.707638888889</v>
      </c>
      <c r="U3824">
        <f t="shared" si="299"/>
        <v>2015</v>
      </c>
    </row>
    <row r="3825" spans="1:21"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295"/>
        <v>1.06</v>
      </c>
      <c r="P3825">
        <f t="shared" si="296"/>
        <v>64.634146341463421</v>
      </c>
      <c r="Q3825" t="s">
        <v>8316</v>
      </c>
      <c r="R3825" t="s">
        <v>8317</v>
      </c>
      <c r="S3825" s="9">
        <f t="shared" si="297"/>
        <v>42170.660231481481</v>
      </c>
      <c r="T3825" s="9">
        <f t="shared" si="298"/>
        <v>42204.915972222225</v>
      </c>
      <c r="U3825">
        <f t="shared" si="299"/>
        <v>2015</v>
      </c>
    </row>
    <row r="3826" spans="1:21"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295"/>
        <v>1.08</v>
      </c>
      <c r="P3826">
        <f t="shared" si="296"/>
        <v>38.571428571428569</v>
      </c>
      <c r="Q3826" t="s">
        <v>8316</v>
      </c>
      <c r="R3826" t="s">
        <v>8317</v>
      </c>
      <c r="S3826" s="9">
        <f t="shared" si="297"/>
        <v>42571.376192129625</v>
      </c>
      <c r="T3826" s="9">
        <f t="shared" si="298"/>
        <v>42583.320138888885</v>
      </c>
      <c r="U3826">
        <f t="shared" si="299"/>
        <v>2016</v>
      </c>
    </row>
    <row r="3827" spans="1:21"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295"/>
        <v>1.0542</v>
      </c>
      <c r="P3827">
        <f t="shared" si="296"/>
        <v>107.57142857142857</v>
      </c>
      <c r="Q3827" t="s">
        <v>8316</v>
      </c>
      <c r="R3827" t="s">
        <v>8317</v>
      </c>
      <c r="S3827" s="9">
        <f t="shared" si="297"/>
        <v>42150.819606481484</v>
      </c>
      <c r="T3827" s="9">
        <f t="shared" si="298"/>
        <v>42171.819606481484</v>
      </c>
      <c r="U3827">
        <f t="shared" si="299"/>
        <v>2015</v>
      </c>
    </row>
    <row r="3828" spans="1:21"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295"/>
        <v>1.1916666666666667</v>
      </c>
      <c r="P3828">
        <f t="shared" si="296"/>
        <v>27.5</v>
      </c>
      <c r="Q3828" t="s">
        <v>8316</v>
      </c>
      <c r="R3828" t="s">
        <v>8317</v>
      </c>
      <c r="S3828" s="9">
        <f t="shared" si="297"/>
        <v>42101.173541666663</v>
      </c>
      <c r="T3828" s="9">
        <f t="shared" si="298"/>
        <v>42131.173541666663</v>
      </c>
      <c r="U3828">
        <f t="shared" si="299"/>
        <v>2015</v>
      </c>
    </row>
    <row r="3829" spans="1:21"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295"/>
        <v>1.5266666666666666</v>
      </c>
      <c r="P3829">
        <f t="shared" si="296"/>
        <v>70.461538461538467</v>
      </c>
      <c r="Q3829" t="s">
        <v>8316</v>
      </c>
      <c r="R3829" t="s">
        <v>8317</v>
      </c>
      <c r="S3829" s="9">
        <f t="shared" si="297"/>
        <v>42034.678252314814</v>
      </c>
      <c r="T3829" s="9">
        <f t="shared" si="298"/>
        <v>42089.75</v>
      </c>
      <c r="U3829">
        <f t="shared" si="299"/>
        <v>2015</v>
      </c>
    </row>
    <row r="3830" spans="1:21"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295"/>
        <v>1</v>
      </c>
      <c r="P3830">
        <f t="shared" si="296"/>
        <v>178.57142857142858</v>
      </c>
      <c r="Q3830" t="s">
        <v>8316</v>
      </c>
      <c r="R3830" t="s">
        <v>8317</v>
      </c>
      <c r="S3830" s="9">
        <f t="shared" si="297"/>
        <v>41944.277627314819</v>
      </c>
      <c r="T3830" s="9">
        <f t="shared" si="298"/>
        <v>42004.319293981483</v>
      </c>
      <c r="U3830">
        <f t="shared" si="299"/>
        <v>2014</v>
      </c>
    </row>
    <row r="3831" spans="1:21"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295"/>
        <v>1.002</v>
      </c>
      <c r="P3831">
        <f t="shared" si="296"/>
        <v>62.625</v>
      </c>
      <c r="Q3831" t="s">
        <v>8316</v>
      </c>
      <c r="R3831" t="s">
        <v>8317</v>
      </c>
      <c r="S3831" s="9">
        <f t="shared" si="297"/>
        <v>42593.615405092598</v>
      </c>
      <c r="T3831" s="9">
        <f t="shared" si="298"/>
        <v>42613.615405092598</v>
      </c>
      <c r="U3831">
        <f t="shared" si="299"/>
        <v>2016</v>
      </c>
    </row>
    <row r="3832" spans="1:21"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295"/>
        <v>2.25</v>
      </c>
      <c r="P3832">
        <f t="shared" si="296"/>
        <v>75</v>
      </c>
      <c r="Q3832" t="s">
        <v>8316</v>
      </c>
      <c r="R3832" t="s">
        <v>8317</v>
      </c>
      <c r="S3832" s="9">
        <f t="shared" si="297"/>
        <v>42503.490868055553</v>
      </c>
      <c r="T3832" s="9">
        <f t="shared" si="298"/>
        <v>42517.490868055553</v>
      </c>
      <c r="U3832">
        <f t="shared" si="299"/>
        <v>2016</v>
      </c>
    </row>
    <row r="3833" spans="1:21"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295"/>
        <v>1.0602199999999999</v>
      </c>
      <c r="P3833">
        <f t="shared" si="296"/>
        <v>58.901111111111113</v>
      </c>
      <c r="Q3833" t="s">
        <v>8316</v>
      </c>
      <c r="R3833" t="s">
        <v>8317</v>
      </c>
      <c r="S3833" s="9">
        <f t="shared" si="297"/>
        <v>41927.598900462966</v>
      </c>
      <c r="T3833" s="9">
        <f t="shared" si="298"/>
        <v>41948.640567129631</v>
      </c>
      <c r="U3833">
        <f t="shared" si="299"/>
        <v>2014</v>
      </c>
    </row>
    <row r="3834" spans="1:21"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295"/>
        <v>1.0466666666666666</v>
      </c>
      <c r="P3834">
        <f t="shared" si="296"/>
        <v>139.55555555555554</v>
      </c>
      <c r="Q3834" t="s">
        <v>8316</v>
      </c>
      <c r="R3834" t="s">
        <v>8317</v>
      </c>
      <c r="S3834" s="9">
        <f t="shared" si="297"/>
        <v>42374.864988425921</v>
      </c>
      <c r="T3834" s="9">
        <f t="shared" si="298"/>
        <v>42419.864988425921</v>
      </c>
      <c r="U3834">
        <f t="shared" si="299"/>
        <v>2016</v>
      </c>
    </row>
    <row r="3835" spans="1:21"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295"/>
        <v>1.1666666666666667</v>
      </c>
      <c r="P3835">
        <f t="shared" si="296"/>
        <v>70</v>
      </c>
      <c r="Q3835" t="s">
        <v>8316</v>
      </c>
      <c r="R3835" t="s">
        <v>8317</v>
      </c>
      <c r="S3835" s="9">
        <f t="shared" si="297"/>
        <v>41963.622361111105</v>
      </c>
      <c r="T3835" s="9">
        <f t="shared" si="298"/>
        <v>41974.547916666663</v>
      </c>
      <c r="U3835">
        <f t="shared" si="299"/>
        <v>2014</v>
      </c>
    </row>
    <row r="3836" spans="1:21"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295"/>
        <v>1.0903333333333334</v>
      </c>
      <c r="P3836">
        <f t="shared" si="296"/>
        <v>57.385964912280699</v>
      </c>
      <c r="Q3836" t="s">
        <v>8316</v>
      </c>
      <c r="R3836" t="s">
        <v>8317</v>
      </c>
      <c r="S3836" s="9">
        <f t="shared" si="297"/>
        <v>42143.195219907408</v>
      </c>
      <c r="T3836" s="9">
        <f t="shared" si="298"/>
        <v>42173.195219907408</v>
      </c>
      <c r="U3836">
        <f t="shared" si="299"/>
        <v>2015</v>
      </c>
    </row>
    <row r="3837" spans="1:21"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295"/>
        <v>1.6</v>
      </c>
      <c r="P3837">
        <f t="shared" si="296"/>
        <v>40</v>
      </c>
      <c r="Q3837" t="s">
        <v>8316</v>
      </c>
      <c r="R3837" t="s">
        <v>8317</v>
      </c>
      <c r="S3837" s="9">
        <f t="shared" si="297"/>
        <v>42460.69222222222</v>
      </c>
      <c r="T3837" s="9">
        <f t="shared" si="298"/>
        <v>42481.69222222222</v>
      </c>
      <c r="U3837">
        <f t="shared" si="299"/>
        <v>2016</v>
      </c>
    </row>
    <row r="3838" spans="1:21"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295"/>
        <v>1.125</v>
      </c>
      <c r="P3838">
        <f t="shared" si="296"/>
        <v>64.285714285714292</v>
      </c>
      <c r="Q3838" t="s">
        <v>8316</v>
      </c>
      <c r="R3838" t="s">
        <v>8317</v>
      </c>
      <c r="S3838" s="9">
        <f t="shared" si="297"/>
        <v>42553.676527777774</v>
      </c>
      <c r="T3838" s="9">
        <f t="shared" si="298"/>
        <v>42584.922916666663</v>
      </c>
      <c r="U3838">
        <f t="shared" si="299"/>
        <v>2016</v>
      </c>
    </row>
    <row r="3839" spans="1:21"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295"/>
        <v>1.0209999999999999</v>
      </c>
      <c r="P3839">
        <f t="shared" si="296"/>
        <v>120.11764705882354</v>
      </c>
      <c r="Q3839" t="s">
        <v>8316</v>
      </c>
      <c r="R3839" t="s">
        <v>8317</v>
      </c>
      <c r="S3839" s="9">
        <f t="shared" si="297"/>
        <v>42152.515717592592</v>
      </c>
      <c r="T3839" s="9">
        <f t="shared" si="298"/>
        <v>42188.515717592592</v>
      </c>
      <c r="U3839">
        <f t="shared" si="299"/>
        <v>2015</v>
      </c>
    </row>
    <row r="3840" spans="1:21"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295"/>
        <v>1.00824</v>
      </c>
      <c r="P3840">
        <f t="shared" si="296"/>
        <v>1008.24</v>
      </c>
      <c r="Q3840" t="s">
        <v>8316</v>
      </c>
      <c r="R3840" t="s">
        <v>8317</v>
      </c>
      <c r="S3840" s="9">
        <f t="shared" si="297"/>
        <v>42116.460752314815</v>
      </c>
      <c r="T3840" s="9">
        <f t="shared" si="298"/>
        <v>42146.460752314815</v>
      </c>
      <c r="U3840">
        <f t="shared" si="299"/>
        <v>2015</v>
      </c>
    </row>
    <row r="3841" spans="1:21"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295"/>
        <v>1.0125</v>
      </c>
      <c r="P3841">
        <f t="shared" si="296"/>
        <v>63.28125</v>
      </c>
      <c r="Q3841" t="s">
        <v>8316</v>
      </c>
      <c r="R3841" t="s">
        <v>8317</v>
      </c>
      <c r="S3841" s="9">
        <f t="shared" si="297"/>
        <v>42154.892638888887</v>
      </c>
      <c r="T3841" s="9">
        <f t="shared" si="298"/>
        <v>42214.892638888887</v>
      </c>
      <c r="U3841">
        <f t="shared" si="299"/>
        <v>2015</v>
      </c>
    </row>
    <row r="3842" spans="1:21"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si="295"/>
        <v>65</v>
      </c>
      <c r="P3842">
        <f t="shared" si="296"/>
        <v>21.666666666666668</v>
      </c>
      <c r="Q3842" t="s">
        <v>8316</v>
      </c>
      <c r="R3842" t="s">
        <v>8317</v>
      </c>
      <c r="S3842" s="9">
        <f t="shared" si="297"/>
        <v>42432.451724537037</v>
      </c>
      <c r="T3842" s="9">
        <f t="shared" si="298"/>
        <v>42457.410057870366</v>
      </c>
      <c r="U3842">
        <f t="shared" si="299"/>
        <v>2016</v>
      </c>
    </row>
    <row r="3843" spans="1:21"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ref="O3843:O3906" si="300">E3843/D3843</f>
        <v>8.72E-2</v>
      </c>
      <c r="P3843">
        <f t="shared" ref="P3843:P3906" si="301">E3843/L3843</f>
        <v>25.647058823529413</v>
      </c>
      <c r="Q3843" t="s">
        <v>8316</v>
      </c>
      <c r="R3843" t="s">
        <v>8317</v>
      </c>
      <c r="S3843" s="9">
        <f t="shared" ref="S3843:S3906" si="302">((J3843/60)/60)/24+DATE(1970,1,1)+(-6/24)</f>
        <v>41780.535729166666</v>
      </c>
      <c r="T3843" s="9">
        <f t="shared" ref="T3843:T3906" si="303">((I3843/60)/60)/24+DATE(1970,1,1)+(-6/24)</f>
        <v>41840.535729166666</v>
      </c>
      <c r="U3843">
        <f t="shared" ref="U3843:U3906" si="304">YEAR(S3843)</f>
        <v>2014</v>
      </c>
    </row>
    <row r="3844" spans="1:21"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300"/>
        <v>0.21940000000000001</v>
      </c>
      <c r="P3844">
        <f t="shared" si="301"/>
        <v>47.695652173913047</v>
      </c>
      <c r="Q3844" t="s">
        <v>8316</v>
      </c>
      <c r="R3844" t="s">
        <v>8317</v>
      </c>
      <c r="S3844" s="9">
        <f t="shared" si="302"/>
        <v>41740.243657407409</v>
      </c>
      <c r="T3844" s="9">
        <f t="shared" si="303"/>
        <v>41770.243657407409</v>
      </c>
      <c r="U3844">
        <f t="shared" si="304"/>
        <v>2014</v>
      </c>
    </row>
    <row r="3845" spans="1:21"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300"/>
        <v>0.21299999999999999</v>
      </c>
      <c r="P3845">
        <f t="shared" si="301"/>
        <v>56.05263157894737</v>
      </c>
      <c r="Q3845" t="s">
        <v>8316</v>
      </c>
      <c r="R3845" t="s">
        <v>8317</v>
      </c>
      <c r="S3845" s="9">
        <f t="shared" si="302"/>
        <v>41765.822500000002</v>
      </c>
      <c r="T3845" s="9">
        <f t="shared" si="303"/>
        <v>41790.822500000002</v>
      </c>
      <c r="U3845">
        <f t="shared" si="304"/>
        <v>2014</v>
      </c>
    </row>
    <row r="3846" spans="1:21"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300"/>
        <v>0.41489795918367345</v>
      </c>
      <c r="P3846">
        <f t="shared" si="301"/>
        <v>81.319999999999993</v>
      </c>
      <c r="Q3846" t="s">
        <v>8316</v>
      </c>
      <c r="R3846" t="s">
        <v>8317</v>
      </c>
      <c r="S3846" s="9">
        <f t="shared" si="302"/>
        <v>41766.367291666669</v>
      </c>
      <c r="T3846" s="9">
        <f t="shared" si="303"/>
        <v>41793.040972222225</v>
      </c>
      <c r="U3846">
        <f t="shared" si="304"/>
        <v>2014</v>
      </c>
    </row>
    <row r="3847" spans="1:21"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300"/>
        <v>2.1049999999999999E-2</v>
      </c>
      <c r="P3847">
        <f t="shared" si="301"/>
        <v>70.166666666666671</v>
      </c>
      <c r="Q3847" t="s">
        <v>8316</v>
      </c>
      <c r="R3847" t="s">
        <v>8317</v>
      </c>
      <c r="S3847" s="9">
        <f t="shared" si="302"/>
        <v>42248.377013888887</v>
      </c>
      <c r="T3847" s="9">
        <f t="shared" si="303"/>
        <v>42278.377013888887</v>
      </c>
      <c r="U3847">
        <f t="shared" si="304"/>
        <v>2015</v>
      </c>
    </row>
    <row r="3848" spans="1:21"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300"/>
        <v>2.7E-2</v>
      </c>
      <c r="P3848">
        <f t="shared" si="301"/>
        <v>23.625</v>
      </c>
      <c r="Q3848" t="s">
        <v>8316</v>
      </c>
      <c r="R3848" t="s">
        <v>8317</v>
      </c>
      <c r="S3848" s="9">
        <f t="shared" si="302"/>
        <v>41884.971550925926</v>
      </c>
      <c r="T3848" s="9">
        <f t="shared" si="303"/>
        <v>41916.040972222225</v>
      </c>
      <c r="U3848">
        <f t="shared" si="304"/>
        <v>2014</v>
      </c>
    </row>
    <row r="3849" spans="1:21"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300"/>
        <v>0.16161904761904761</v>
      </c>
      <c r="P3849">
        <f t="shared" si="301"/>
        <v>188.55555555555554</v>
      </c>
      <c r="Q3849" t="s">
        <v>8316</v>
      </c>
      <c r="R3849" t="s">
        <v>8317</v>
      </c>
      <c r="S3849" s="9">
        <f t="shared" si="302"/>
        <v>42158.974432870367</v>
      </c>
      <c r="T3849" s="9">
        <f t="shared" si="303"/>
        <v>42203.974432870367</v>
      </c>
      <c r="U3849">
        <f t="shared" si="304"/>
        <v>2015</v>
      </c>
    </row>
    <row r="3850" spans="1:21"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300"/>
        <v>0.16376923076923078</v>
      </c>
      <c r="P3850">
        <f t="shared" si="301"/>
        <v>49.511627906976742</v>
      </c>
      <c r="Q3850" t="s">
        <v>8316</v>
      </c>
      <c r="R3850" t="s">
        <v>8317</v>
      </c>
      <c r="S3850" s="9">
        <f t="shared" si="302"/>
        <v>42265.567002314812</v>
      </c>
      <c r="T3850" s="9">
        <f t="shared" si="303"/>
        <v>42295.567002314812</v>
      </c>
      <c r="U3850">
        <f t="shared" si="304"/>
        <v>2015</v>
      </c>
    </row>
    <row r="3851" spans="1:21"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300"/>
        <v>7.0433333333333334E-2</v>
      </c>
      <c r="P3851">
        <f t="shared" si="301"/>
        <v>75.464285714285708</v>
      </c>
      <c r="Q3851" t="s">
        <v>8316</v>
      </c>
      <c r="R3851" t="s">
        <v>8317</v>
      </c>
      <c r="S3851" s="9">
        <f t="shared" si="302"/>
        <v>42136.517175925925</v>
      </c>
      <c r="T3851" s="9">
        <f t="shared" si="303"/>
        <v>42166.517175925925</v>
      </c>
      <c r="U3851">
        <f t="shared" si="304"/>
        <v>2015</v>
      </c>
    </row>
    <row r="3852" spans="1:21"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300"/>
        <v>3.7999999999999999E-2</v>
      </c>
      <c r="P3852">
        <f t="shared" si="301"/>
        <v>9.5</v>
      </c>
      <c r="Q3852" t="s">
        <v>8316</v>
      </c>
      <c r="R3852" t="s">
        <v>8317</v>
      </c>
      <c r="S3852" s="9">
        <f t="shared" si="302"/>
        <v>41974.874340277776</v>
      </c>
      <c r="T3852" s="9">
        <f t="shared" si="303"/>
        <v>42004.874340277776</v>
      </c>
      <c r="U3852">
        <f t="shared" si="304"/>
        <v>2014</v>
      </c>
    </row>
    <row r="3853" spans="1:21"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300"/>
        <v>0.34079999999999999</v>
      </c>
      <c r="P3853">
        <f t="shared" si="301"/>
        <v>35.5</v>
      </c>
      <c r="Q3853" t="s">
        <v>8316</v>
      </c>
      <c r="R3853" t="s">
        <v>8317</v>
      </c>
      <c r="S3853" s="9">
        <f t="shared" si="302"/>
        <v>42172.189571759256</v>
      </c>
      <c r="T3853" s="9">
        <f t="shared" si="303"/>
        <v>42202.189571759256</v>
      </c>
      <c r="U3853">
        <f t="shared" si="304"/>
        <v>2015</v>
      </c>
    </row>
    <row r="3854" spans="1:21"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300"/>
        <v>2E-3</v>
      </c>
      <c r="P3854">
        <f t="shared" si="301"/>
        <v>10</v>
      </c>
      <c r="Q3854" t="s">
        <v>8316</v>
      </c>
      <c r="R3854" t="s">
        <v>8317</v>
      </c>
      <c r="S3854" s="9">
        <f t="shared" si="302"/>
        <v>42064.940694444449</v>
      </c>
      <c r="T3854" s="9">
        <f t="shared" si="303"/>
        <v>42089.899027777778</v>
      </c>
      <c r="U3854">
        <f t="shared" si="304"/>
        <v>2015</v>
      </c>
    </row>
    <row r="3855" spans="1:21"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300"/>
        <v>2.5999999999999998E-4</v>
      </c>
      <c r="P3855">
        <f t="shared" si="301"/>
        <v>13</v>
      </c>
      <c r="Q3855" t="s">
        <v>8316</v>
      </c>
      <c r="R3855" t="s">
        <v>8317</v>
      </c>
      <c r="S3855" s="9">
        <f t="shared" si="302"/>
        <v>41848.59002314815</v>
      </c>
      <c r="T3855" s="9">
        <f t="shared" si="303"/>
        <v>41883.59002314815</v>
      </c>
      <c r="U3855">
        <f t="shared" si="304"/>
        <v>2014</v>
      </c>
    </row>
    <row r="3856" spans="1:21"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300"/>
        <v>0.16254545454545455</v>
      </c>
      <c r="P3856">
        <f t="shared" si="301"/>
        <v>89.4</v>
      </c>
      <c r="Q3856" t="s">
        <v>8316</v>
      </c>
      <c r="R3856" t="s">
        <v>8317</v>
      </c>
      <c r="S3856" s="9">
        <f t="shared" si="302"/>
        <v>42103.634930555556</v>
      </c>
      <c r="T3856" s="9">
        <f t="shared" si="303"/>
        <v>42133.634930555556</v>
      </c>
      <c r="U3856">
        <f t="shared" si="304"/>
        <v>2015</v>
      </c>
    </row>
    <row r="3857" spans="1:21"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300"/>
        <v>2.5000000000000001E-2</v>
      </c>
      <c r="P3857">
        <f t="shared" si="301"/>
        <v>25</v>
      </c>
      <c r="Q3857" t="s">
        <v>8316</v>
      </c>
      <c r="R3857" t="s">
        <v>8317</v>
      </c>
      <c r="S3857" s="9">
        <f t="shared" si="302"/>
        <v>42059.720729166671</v>
      </c>
      <c r="T3857" s="9">
        <f t="shared" si="303"/>
        <v>42089.679062499999</v>
      </c>
      <c r="U3857">
        <f t="shared" si="304"/>
        <v>2015</v>
      </c>
    </row>
    <row r="3858" spans="1:21"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300"/>
        <v>2.0000000000000001E-4</v>
      </c>
      <c r="P3858">
        <f t="shared" si="301"/>
        <v>1</v>
      </c>
      <c r="Q3858" t="s">
        <v>8316</v>
      </c>
      <c r="R3858" t="s">
        <v>8317</v>
      </c>
      <c r="S3858" s="9">
        <f t="shared" si="302"/>
        <v>42041.493090277778</v>
      </c>
      <c r="T3858" s="9">
        <f t="shared" si="303"/>
        <v>42071.451423611114</v>
      </c>
      <c r="U3858">
        <f t="shared" si="304"/>
        <v>2015</v>
      </c>
    </row>
    <row r="3859" spans="1:21"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300"/>
        <v>5.1999999999999998E-2</v>
      </c>
      <c r="P3859">
        <f t="shared" si="301"/>
        <v>65</v>
      </c>
      <c r="Q3859" t="s">
        <v>8316</v>
      </c>
      <c r="R3859" t="s">
        <v>8317</v>
      </c>
      <c r="S3859" s="9">
        <f t="shared" si="302"/>
        <v>41829.48715277778</v>
      </c>
      <c r="T3859" s="9">
        <f t="shared" si="303"/>
        <v>41852.466666666667</v>
      </c>
      <c r="U3859">
        <f t="shared" si="304"/>
        <v>2014</v>
      </c>
    </row>
    <row r="3860" spans="1:21"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300"/>
        <v>0.02</v>
      </c>
      <c r="P3860">
        <f t="shared" si="301"/>
        <v>10</v>
      </c>
      <c r="Q3860" t="s">
        <v>8316</v>
      </c>
      <c r="R3860" t="s">
        <v>8317</v>
      </c>
      <c r="S3860" s="9">
        <f t="shared" si="302"/>
        <v>42128.181064814817</v>
      </c>
      <c r="T3860" s="9">
        <f t="shared" si="303"/>
        <v>42146.625</v>
      </c>
      <c r="U3860">
        <f t="shared" si="304"/>
        <v>2015</v>
      </c>
    </row>
    <row r="3861" spans="1:21"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300"/>
        <v>4.0000000000000002E-4</v>
      </c>
      <c r="P3861">
        <f t="shared" si="301"/>
        <v>1</v>
      </c>
      <c r="Q3861" t="s">
        <v>8316</v>
      </c>
      <c r="R3861" t="s">
        <v>8317</v>
      </c>
      <c r="S3861" s="9">
        <f t="shared" si="302"/>
        <v>41789.643599537041</v>
      </c>
      <c r="T3861" s="9">
        <f t="shared" si="303"/>
        <v>41815.625</v>
      </c>
      <c r="U3861">
        <f t="shared" si="304"/>
        <v>2014</v>
      </c>
    </row>
    <row r="3862" spans="1:21"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300"/>
        <v>0.17666666666666667</v>
      </c>
      <c r="P3862">
        <f t="shared" si="301"/>
        <v>81.538461538461533</v>
      </c>
      <c r="Q3862" t="s">
        <v>8316</v>
      </c>
      <c r="R3862" t="s">
        <v>8317</v>
      </c>
      <c r="S3862" s="9">
        <f t="shared" si="302"/>
        <v>41833.410995370366</v>
      </c>
      <c r="T3862" s="9">
        <f t="shared" si="303"/>
        <v>41863.410995370366</v>
      </c>
      <c r="U3862">
        <f t="shared" si="304"/>
        <v>2014</v>
      </c>
    </row>
    <row r="3863" spans="1:21"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300"/>
        <v>0.05</v>
      </c>
      <c r="P3863">
        <f t="shared" si="301"/>
        <v>100</v>
      </c>
      <c r="Q3863" t="s">
        <v>8316</v>
      </c>
      <c r="R3863" t="s">
        <v>8317</v>
      </c>
      <c r="S3863" s="9">
        <f t="shared" si="302"/>
        <v>41914.340011574073</v>
      </c>
      <c r="T3863" s="9">
        <f t="shared" si="303"/>
        <v>41955.657638888893</v>
      </c>
      <c r="U3863">
        <f t="shared" si="304"/>
        <v>2014</v>
      </c>
    </row>
    <row r="3864" spans="1:21"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300"/>
        <v>1.3333333333333334E-4</v>
      </c>
      <c r="P3864">
        <f t="shared" si="301"/>
        <v>1</v>
      </c>
      <c r="Q3864" t="s">
        <v>8316</v>
      </c>
      <c r="R3864" t="s">
        <v>8317</v>
      </c>
      <c r="S3864" s="9">
        <f t="shared" si="302"/>
        <v>42611.011064814811</v>
      </c>
      <c r="T3864" s="9">
        <f t="shared" si="303"/>
        <v>42625.457638888889</v>
      </c>
      <c r="U3864">
        <f t="shared" si="304"/>
        <v>2016</v>
      </c>
    </row>
    <row r="3865" spans="1:21"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300"/>
        <v>0</v>
      </c>
      <c r="P3865" t="e">
        <f t="shared" si="301"/>
        <v>#DIV/0!</v>
      </c>
      <c r="Q3865" t="s">
        <v>8316</v>
      </c>
      <c r="R3865" t="s">
        <v>8317</v>
      </c>
      <c r="S3865" s="9">
        <f t="shared" si="302"/>
        <v>42253.383159722223</v>
      </c>
      <c r="T3865" s="9">
        <f t="shared" si="303"/>
        <v>42313.424826388888</v>
      </c>
      <c r="U3865">
        <f t="shared" si="304"/>
        <v>2015</v>
      </c>
    </row>
    <row r="3866" spans="1:21"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300"/>
        <v>1.2E-2</v>
      </c>
      <c r="P3866">
        <f t="shared" si="301"/>
        <v>20</v>
      </c>
      <c r="Q3866" t="s">
        <v>8316</v>
      </c>
      <c r="R3866" t="s">
        <v>8317</v>
      </c>
      <c r="S3866" s="9">
        <f t="shared" si="302"/>
        <v>42295.641828703709</v>
      </c>
      <c r="T3866" s="9">
        <f t="shared" si="303"/>
        <v>42325.683495370366</v>
      </c>
      <c r="U3866">
        <f t="shared" si="304"/>
        <v>2015</v>
      </c>
    </row>
    <row r="3867" spans="1:21"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300"/>
        <v>0.26937422295897223</v>
      </c>
      <c r="P3867">
        <f t="shared" si="301"/>
        <v>46.428571428571431</v>
      </c>
      <c r="Q3867" t="s">
        <v>8316</v>
      </c>
      <c r="R3867" t="s">
        <v>8317</v>
      </c>
      <c r="S3867" s="9">
        <f t="shared" si="302"/>
        <v>41841.401597222226</v>
      </c>
      <c r="T3867" s="9">
        <f t="shared" si="303"/>
        <v>41880.979166666664</v>
      </c>
      <c r="U3867">
        <f t="shared" si="304"/>
        <v>2014</v>
      </c>
    </row>
    <row r="3868" spans="1:21"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300"/>
        <v>5.4999999999999997E-3</v>
      </c>
      <c r="P3868">
        <f t="shared" si="301"/>
        <v>5.5</v>
      </c>
      <c r="Q3868" t="s">
        <v>8316</v>
      </c>
      <c r="R3868" t="s">
        <v>8317</v>
      </c>
      <c r="S3868" s="9">
        <f t="shared" si="302"/>
        <v>42402.697002314817</v>
      </c>
      <c r="T3868" s="9">
        <f t="shared" si="303"/>
        <v>42451.895138888889</v>
      </c>
      <c r="U3868">
        <f t="shared" si="304"/>
        <v>2016</v>
      </c>
    </row>
    <row r="3869" spans="1:21"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300"/>
        <v>0.1255</v>
      </c>
      <c r="P3869">
        <f t="shared" si="301"/>
        <v>50.2</v>
      </c>
      <c r="Q3869" t="s">
        <v>8316</v>
      </c>
      <c r="R3869" t="s">
        <v>8317</v>
      </c>
      <c r="S3869" s="9">
        <f t="shared" si="302"/>
        <v>42509.564108796301</v>
      </c>
      <c r="T3869" s="9">
        <f t="shared" si="303"/>
        <v>42539.564108796301</v>
      </c>
      <c r="U3869">
        <f t="shared" si="304"/>
        <v>2016</v>
      </c>
    </row>
    <row r="3870" spans="1:21"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300"/>
        <v>2E-3</v>
      </c>
      <c r="P3870">
        <f t="shared" si="301"/>
        <v>10</v>
      </c>
      <c r="Q3870" t="s">
        <v>8316</v>
      </c>
      <c r="R3870" t="s">
        <v>8358</v>
      </c>
      <c r="S3870" s="9">
        <f t="shared" si="302"/>
        <v>41865.409780092588</v>
      </c>
      <c r="T3870" s="9">
        <f t="shared" si="303"/>
        <v>41890.409780092588</v>
      </c>
      <c r="U3870">
        <f t="shared" si="304"/>
        <v>2014</v>
      </c>
    </row>
    <row r="3871" spans="1:21"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300"/>
        <v>3.44748684310884E-2</v>
      </c>
      <c r="P3871">
        <f t="shared" si="301"/>
        <v>30.133333333333333</v>
      </c>
      <c r="Q3871" t="s">
        <v>8316</v>
      </c>
      <c r="R3871" t="s">
        <v>8358</v>
      </c>
      <c r="S3871" s="9">
        <f t="shared" si="302"/>
        <v>42047.474444444444</v>
      </c>
      <c r="T3871" s="9">
        <f t="shared" si="303"/>
        <v>42076.882638888885</v>
      </c>
      <c r="U3871">
        <f t="shared" si="304"/>
        <v>2015</v>
      </c>
    </row>
    <row r="3872" spans="1:21"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300"/>
        <v>0.15</v>
      </c>
      <c r="P3872">
        <f t="shared" si="301"/>
        <v>150</v>
      </c>
      <c r="Q3872" t="s">
        <v>8316</v>
      </c>
      <c r="R3872" t="s">
        <v>8358</v>
      </c>
      <c r="S3872" s="9">
        <f t="shared" si="302"/>
        <v>41792.92219907407</v>
      </c>
      <c r="T3872" s="9">
        <f t="shared" si="303"/>
        <v>41822.92219907407</v>
      </c>
      <c r="U3872">
        <f t="shared" si="304"/>
        <v>2014</v>
      </c>
    </row>
    <row r="3873" spans="1:21"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300"/>
        <v>2.6666666666666668E-2</v>
      </c>
      <c r="P3873">
        <f t="shared" si="301"/>
        <v>13.333333333333334</v>
      </c>
      <c r="Q3873" t="s">
        <v>8316</v>
      </c>
      <c r="R3873" t="s">
        <v>8358</v>
      </c>
      <c r="S3873" s="9">
        <f t="shared" si="302"/>
        <v>42763.530671296292</v>
      </c>
      <c r="T3873" s="9">
        <f t="shared" si="303"/>
        <v>42823.489004629635</v>
      </c>
      <c r="U3873">
        <f t="shared" si="304"/>
        <v>2017</v>
      </c>
    </row>
    <row r="3874" spans="1:21"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300"/>
        <v>0</v>
      </c>
      <c r="P3874" t="e">
        <f t="shared" si="301"/>
        <v>#DIV/0!</v>
      </c>
      <c r="Q3874" t="s">
        <v>8316</v>
      </c>
      <c r="R3874" t="s">
        <v>8358</v>
      </c>
      <c r="S3874" s="9">
        <f t="shared" si="302"/>
        <v>42179.895787037036</v>
      </c>
      <c r="T3874" s="9">
        <f t="shared" si="303"/>
        <v>42229.895787037036</v>
      </c>
      <c r="U3874">
        <f t="shared" si="304"/>
        <v>2015</v>
      </c>
    </row>
    <row r="3875" spans="1:21"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300"/>
        <v>0</v>
      </c>
      <c r="P3875" t="e">
        <f t="shared" si="301"/>
        <v>#DIV/0!</v>
      </c>
      <c r="Q3875" t="s">
        <v>8316</v>
      </c>
      <c r="R3875" t="s">
        <v>8358</v>
      </c>
      <c r="S3875" s="9">
        <f t="shared" si="302"/>
        <v>42255.446006944447</v>
      </c>
      <c r="T3875" s="9">
        <f t="shared" si="303"/>
        <v>42285.446006944447</v>
      </c>
      <c r="U3875">
        <f t="shared" si="304"/>
        <v>2015</v>
      </c>
    </row>
    <row r="3876" spans="1:21"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300"/>
        <v>0</v>
      </c>
      <c r="P3876" t="e">
        <f t="shared" si="301"/>
        <v>#DIV/0!</v>
      </c>
      <c r="Q3876" t="s">
        <v>8316</v>
      </c>
      <c r="R3876" t="s">
        <v>8358</v>
      </c>
      <c r="S3876" s="9">
        <f t="shared" si="302"/>
        <v>42006.766458333332</v>
      </c>
      <c r="T3876" s="9">
        <f t="shared" si="303"/>
        <v>42027.791666666672</v>
      </c>
      <c r="U3876">
        <f t="shared" si="304"/>
        <v>2015</v>
      </c>
    </row>
    <row r="3877" spans="1:21"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300"/>
        <v>0</v>
      </c>
      <c r="P3877" t="e">
        <f t="shared" si="301"/>
        <v>#DIV/0!</v>
      </c>
      <c r="Q3877" t="s">
        <v>8316</v>
      </c>
      <c r="R3877" t="s">
        <v>8358</v>
      </c>
      <c r="S3877" s="9">
        <f t="shared" si="302"/>
        <v>42615.096817129626</v>
      </c>
      <c r="T3877" s="9">
        <f t="shared" si="303"/>
        <v>42616.166666666672</v>
      </c>
      <c r="U3877">
        <f t="shared" si="304"/>
        <v>2016</v>
      </c>
    </row>
    <row r="3878" spans="1:21"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300"/>
        <v>0.52794871794871789</v>
      </c>
      <c r="P3878">
        <f t="shared" si="301"/>
        <v>44.760869565217391</v>
      </c>
      <c r="Q3878" t="s">
        <v>8316</v>
      </c>
      <c r="R3878" t="s">
        <v>8358</v>
      </c>
      <c r="S3878" s="9">
        <f t="shared" si="302"/>
        <v>42372.374166666668</v>
      </c>
      <c r="T3878" s="9">
        <f t="shared" si="303"/>
        <v>42402.374166666668</v>
      </c>
      <c r="U3878">
        <f t="shared" si="304"/>
        <v>2016</v>
      </c>
    </row>
    <row r="3879" spans="1:21"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300"/>
        <v>4.9639999999999997E-2</v>
      </c>
      <c r="P3879">
        <f t="shared" si="301"/>
        <v>88.642857142857139</v>
      </c>
      <c r="Q3879" t="s">
        <v>8316</v>
      </c>
      <c r="R3879" t="s">
        <v>8358</v>
      </c>
      <c r="S3879" s="9">
        <f t="shared" si="302"/>
        <v>42682.42768518519</v>
      </c>
      <c r="T3879" s="9">
        <f t="shared" si="303"/>
        <v>42712.42768518519</v>
      </c>
      <c r="U3879">
        <f t="shared" si="304"/>
        <v>2016</v>
      </c>
    </row>
    <row r="3880" spans="1:21"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300"/>
        <v>5.5555555555555556E-4</v>
      </c>
      <c r="P3880">
        <f t="shared" si="301"/>
        <v>10</v>
      </c>
      <c r="Q3880" t="s">
        <v>8316</v>
      </c>
      <c r="R3880" t="s">
        <v>8358</v>
      </c>
      <c r="S3880" s="9">
        <f t="shared" si="302"/>
        <v>42154.568819444445</v>
      </c>
      <c r="T3880" s="9">
        <f t="shared" si="303"/>
        <v>42184.915972222225</v>
      </c>
      <c r="U3880">
        <f t="shared" si="304"/>
        <v>2015</v>
      </c>
    </row>
    <row r="3881" spans="1:21"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300"/>
        <v>0</v>
      </c>
      <c r="P3881" t="e">
        <f t="shared" si="301"/>
        <v>#DIV/0!</v>
      </c>
      <c r="Q3881" t="s">
        <v>8316</v>
      </c>
      <c r="R3881" t="s">
        <v>8358</v>
      </c>
      <c r="S3881" s="9">
        <f t="shared" si="302"/>
        <v>41999.611064814817</v>
      </c>
      <c r="T3881" s="9">
        <f t="shared" si="303"/>
        <v>42029.611064814817</v>
      </c>
      <c r="U3881">
        <f t="shared" si="304"/>
        <v>2014</v>
      </c>
    </row>
    <row r="3882" spans="1:21"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300"/>
        <v>0.13066666666666665</v>
      </c>
      <c r="P3882">
        <f t="shared" si="301"/>
        <v>57.647058823529413</v>
      </c>
      <c r="Q3882" t="s">
        <v>8316</v>
      </c>
      <c r="R3882" t="s">
        <v>8358</v>
      </c>
      <c r="S3882" s="9">
        <f t="shared" si="302"/>
        <v>41815.565046296295</v>
      </c>
      <c r="T3882" s="9">
        <f t="shared" si="303"/>
        <v>41850.708333333336</v>
      </c>
      <c r="U3882">
        <f t="shared" si="304"/>
        <v>2014</v>
      </c>
    </row>
    <row r="3883" spans="1:21"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300"/>
        <v>0.05</v>
      </c>
      <c r="P3883">
        <f t="shared" si="301"/>
        <v>25</v>
      </c>
      <c r="Q3883" t="s">
        <v>8316</v>
      </c>
      <c r="R3883" t="s">
        <v>8358</v>
      </c>
      <c r="S3883" s="9">
        <f t="shared" si="302"/>
        <v>42755.768506944441</v>
      </c>
      <c r="T3883" s="9">
        <f t="shared" si="303"/>
        <v>42785.768506944441</v>
      </c>
      <c r="U3883">
        <f t="shared" si="304"/>
        <v>2017</v>
      </c>
    </row>
    <row r="3884" spans="1:21"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300"/>
        <v>0</v>
      </c>
      <c r="P3884" t="e">
        <f t="shared" si="301"/>
        <v>#DIV/0!</v>
      </c>
      <c r="Q3884" t="s">
        <v>8316</v>
      </c>
      <c r="R3884" t="s">
        <v>8358</v>
      </c>
      <c r="S3884" s="9">
        <f t="shared" si="302"/>
        <v>42373.733449074076</v>
      </c>
      <c r="T3884" s="9">
        <f t="shared" si="303"/>
        <v>42400.710416666669</v>
      </c>
      <c r="U3884">
        <f t="shared" si="304"/>
        <v>2016</v>
      </c>
    </row>
    <row r="3885" spans="1:21"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300"/>
        <v>0</v>
      </c>
      <c r="P3885" t="e">
        <f t="shared" si="301"/>
        <v>#DIV/0!</v>
      </c>
      <c r="Q3885" t="s">
        <v>8316</v>
      </c>
      <c r="R3885" t="s">
        <v>8358</v>
      </c>
      <c r="S3885" s="9">
        <f t="shared" si="302"/>
        <v>41854.352650462963</v>
      </c>
      <c r="T3885" s="9">
        <f t="shared" si="303"/>
        <v>41884.352650462963</v>
      </c>
      <c r="U3885">
        <f t="shared" si="304"/>
        <v>2014</v>
      </c>
    </row>
    <row r="3886" spans="1:21"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300"/>
        <v>0</v>
      </c>
      <c r="P3886" t="e">
        <f t="shared" si="301"/>
        <v>#DIV/0!</v>
      </c>
      <c r="Q3886" t="s">
        <v>8316</v>
      </c>
      <c r="R3886" t="s">
        <v>8358</v>
      </c>
      <c r="S3886" s="9">
        <f t="shared" si="302"/>
        <v>42065.541574074072</v>
      </c>
      <c r="T3886" s="9">
        <f t="shared" si="303"/>
        <v>42090.499907407408</v>
      </c>
      <c r="U3886">
        <f t="shared" si="304"/>
        <v>2015</v>
      </c>
    </row>
    <row r="3887" spans="1:21"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300"/>
        <v>0</v>
      </c>
      <c r="P3887" t="e">
        <f t="shared" si="301"/>
        <v>#DIV/0!</v>
      </c>
      <c r="Q3887" t="s">
        <v>8316</v>
      </c>
      <c r="R3887" t="s">
        <v>8358</v>
      </c>
      <c r="S3887" s="9">
        <f t="shared" si="302"/>
        <v>42469.701284722221</v>
      </c>
      <c r="T3887" s="9">
        <f t="shared" si="303"/>
        <v>42499.701284722221</v>
      </c>
      <c r="U3887">
        <f t="shared" si="304"/>
        <v>2016</v>
      </c>
    </row>
    <row r="3888" spans="1:2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300"/>
        <v>0</v>
      </c>
      <c r="P3888" t="e">
        <f t="shared" si="301"/>
        <v>#DIV/0!</v>
      </c>
      <c r="Q3888" t="s">
        <v>8316</v>
      </c>
      <c r="R3888" t="s">
        <v>8358</v>
      </c>
      <c r="S3888" s="9">
        <f t="shared" si="302"/>
        <v>41953.978032407409</v>
      </c>
      <c r="T3888" s="9">
        <f t="shared" si="303"/>
        <v>41983.978032407409</v>
      </c>
      <c r="U3888">
        <f t="shared" si="304"/>
        <v>2014</v>
      </c>
    </row>
    <row r="3889" spans="1:21"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300"/>
        <v>1.7500000000000002E-2</v>
      </c>
      <c r="P3889">
        <f t="shared" si="301"/>
        <v>17.5</v>
      </c>
      <c r="Q3889" t="s">
        <v>8316</v>
      </c>
      <c r="R3889" t="s">
        <v>8358</v>
      </c>
      <c r="S3889" s="9">
        <f t="shared" si="302"/>
        <v>42079.607974537037</v>
      </c>
      <c r="T3889" s="9">
        <f t="shared" si="303"/>
        <v>42125.666666666672</v>
      </c>
      <c r="U3889">
        <f t="shared" si="304"/>
        <v>2015</v>
      </c>
    </row>
    <row r="3890" spans="1:21"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300"/>
        <v>0.27100000000000002</v>
      </c>
      <c r="P3890">
        <f t="shared" si="301"/>
        <v>38.714285714285715</v>
      </c>
      <c r="Q3890" t="s">
        <v>8316</v>
      </c>
      <c r="R3890" t="s">
        <v>8317</v>
      </c>
      <c r="S3890" s="9">
        <f t="shared" si="302"/>
        <v>42762.295810185184</v>
      </c>
      <c r="T3890" s="9">
        <f t="shared" si="303"/>
        <v>42792.295810185184</v>
      </c>
      <c r="U3890">
        <f t="shared" si="304"/>
        <v>2017</v>
      </c>
    </row>
    <row r="3891" spans="1:21"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300"/>
        <v>1.4749999999999999E-2</v>
      </c>
      <c r="P3891">
        <f t="shared" si="301"/>
        <v>13.111111111111111</v>
      </c>
      <c r="Q3891" t="s">
        <v>8316</v>
      </c>
      <c r="R3891" t="s">
        <v>8317</v>
      </c>
      <c r="S3891" s="9">
        <f t="shared" si="302"/>
        <v>41976.754976851851</v>
      </c>
      <c r="T3891" s="9">
        <f t="shared" si="303"/>
        <v>42008.726388888885</v>
      </c>
      <c r="U3891">
        <f t="shared" si="304"/>
        <v>2014</v>
      </c>
    </row>
    <row r="3892" spans="1:21"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300"/>
        <v>0.16826666666666668</v>
      </c>
      <c r="P3892">
        <f t="shared" si="301"/>
        <v>315.5</v>
      </c>
      <c r="Q3892" t="s">
        <v>8316</v>
      </c>
      <c r="R3892" t="s">
        <v>8317</v>
      </c>
      <c r="S3892" s="9">
        <f t="shared" si="302"/>
        <v>42171.508611111116</v>
      </c>
      <c r="T3892" s="9">
        <f t="shared" si="303"/>
        <v>42231.508611111116</v>
      </c>
      <c r="U3892">
        <f t="shared" si="304"/>
        <v>2015</v>
      </c>
    </row>
    <row r="3893" spans="1:21"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300"/>
        <v>0.32500000000000001</v>
      </c>
      <c r="P3893">
        <f t="shared" si="301"/>
        <v>37.142857142857146</v>
      </c>
      <c r="Q3893" t="s">
        <v>8316</v>
      </c>
      <c r="R3893" t="s">
        <v>8317</v>
      </c>
      <c r="S3893" s="9">
        <f t="shared" si="302"/>
        <v>42055.8824537037</v>
      </c>
      <c r="T3893" s="9">
        <f t="shared" si="303"/>
        <v>42085.957638888889</v>
      </c>
      <c r="U3893">
        <f t="shared" si="304"/>
        <v>2015</v>
      </c>
    </row>
    <row r="3894" spans="1:21"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300"/>
        <v>0</v>
      </c>
      <c r="P3894" t="e">
        <f t="shared" si="301"/>
        <v>#DIV/0!</v>
      </c>
      <c r="Q3894" t="s">
        <v>8316</v>
      </c>
      <c r="R3894" t="s">
        <v>8317</v>
      </c>
      <c r="S3894" s="9">
        <f t="shared" si="302"/>
        <v>41867.402280092596</v>
      </c>
      <c r="T3894" s="9">
        <f t="shared" si="303"/>
        <v>41875.041666666664</v>
      </c>
      <c r="U3894">
        <f t="shared" si="304"/>
        <v>2014</v>
      </c>
    </row>
    <row r="3895" spans="1:21"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300"/>
        <v>0.2155</v>
      </c>
      <c r="P3895">
        <f t="shared" si="301"/>
        <v>128.27380952380952</v>
      </c>
      <c r="Q3895" t="s">
        <v>8316</v>
      </c>
      <c r="R3895" t="s">
        <v>8317</v>
      </c>
      <c r="S3895" s="9">
        <f t="shared" si="302"/>
        <v>41779.407870370371</v>
      </c>
      <c r="T3895" s="9">
        <f t="shared" si="303"/>
        <v>41821</v>
      </c>
      <c r="U3895">
        <f t="shared" si="304"/>
        <v>2014</v>
      </c>
    </row>
    <row r="3896" spans="1:21"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300"/>
        <v>3.4666666666666665E-2</v>
      </c>
      <c r="P3896">
        <f t="shared" si="301"/>
        <v>47.272727272727273</v>
      </c>
      <c r="Q3896" t="s">
        <v>8316</v>
      </c>
      <c r="R3896" t="s">
        <v>8317</v>
      </c>
      <c r="S3896" s="9">
        <f t="shared" si="302"/>
        <v>42679.708472222221</v>
      </c>
      <c r="T3896" s="9">
        <f t="shared" si="303"/>
        <v>42709.957638888889</v>
      </c>
      <c r="U3896">
        <f t="shared" si="304"/>
        <v>2016</v>
      </c>
    </row>
    <row r="3897" spans="1:21"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300"/>
        <v>0.05</v>
      </c>
      <c r="P3897">
        <f t="shared" si="301"/>
        <v>50</v>
      </c>
      <c r="Q3897" t="s">
        <v>8316</v>
      </c>
      <c r="R3897" t="s">
        <v>8317</v>
      </c>
      <c r="S3897" s="9">
        <f t="shared" si="302"/>
        <v>42032.000208333338</v>
      </c>
      <c r="T3897" s="9">
        <f t="shared" si="303"/>
        <v>42063.000208333338</v>
      </c>
      <c r="U3897">
        <f t="shared" si="304"/>
        <v>2015</v>
      </c>
    </row>
    <row r="3898" spans="1:21"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300"/>
        <v>0.10625</v>
      </c>
      <c r="P3898">
        <f t="shared" si="301"/>
        <v>42.5</v>
      </c>
      <c r="Q3898" t="s">
        <v>8316</v>
      </c>
      <c r="R3898" t="s">
        <v>8317</v>
      </c>
      <c r="S3898" s="9">
        <f t="shared" si="302"/>
        <v>41792.941875000004</v>
      </c>
      <c r="T3898" s="9">
        <f t="shared" si="303"/>
        <v>41806.941875000004</v>
      </c>
      <c r="U3898">
        <f t="shared" si="304"/>
        <v>2014</v>
      </c>
    </row>
    <row r="3899" spans="1:21"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300"/>
        <v>0.17599999999999999</v>
      </c>
      <c r="P3899">
        <f t="shared" si="301"/>
        <v>44</v>
      </c>
      <c r="Q3899" t="s">
        <v>8316</v>
      </c>
      <c r="R3899" t="s">
        <v>8317</v>
      </c>
      <c r="S3899" s="9">
        <f t="shared" si="302"/>
        <v>41982.62364583333</v>
      </c>
      <c r="T3899" s="9">
        <f t="shared" si="303"/>
        <v>42012.62364583333</v>
      </c>
      <c r="U3899">
        <f t="shared" si="304"/>
        <v>2014</v>
      </c>
    </row>
    <row r="3900" spans="1:21"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300"/>
        <v>0.3256</v>
      </c>
      <c r="P3900">
        <f t="shared" si="301"/>
        <v>50.875</v>
      </c>
      <c r="Q3900" t="s">
        <v>8316</v>
      </c>
      <c r="R3900" t="s">
        <v>8317</v>
      </c>
      <c r="S3900" s="9">
        <f t="shared" si="302"/>
        <v>42193.232291666667</v>
      </c>
      <c r="T3900" s="9">
        <f t="shared" si="303"/>
        <v>42233.416666666672</v>
      </c>
      <c r="U3900">
        <f t="shared" si="304"/>
        <v>2015</v>
      </c>
    </row>
    <row r="3901" spans="1:21"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300"/>
        <v>1.2500000000000001E-2</v>
      </c>
      <c r="P3901">
        <f t="shared" si="301"/>
        <v>62.5</v>
      </c>
      <c r="Q3901" t="s">
        <v>8316</v>
      </c>
      <c r="R3901" t="s">
        <v>8317</v>
      </c>
      <c r="S3901" s="9">
        <f t="shared" si="302"/>
        <v>41843.525011574071</v>
      </c>
      <c r="T3901" s="9">
        <f t="shared" si="303"/>
        <v>41863.525011574071</v>
      </c>
      <c r="U3901">
        <f t="shared" si="304"/>
        <v>2014</v>
      </c>
    </row>
    <row r="3902" spans="1:21"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300"/>
        <v>5.3999999999999999E-2</v>
      </c>
      <c r="P3902">
        <f t="shared" si="301"/>
        <v>27</v>
      </c>
      <c r="Q3902" t="s">
        <v>8316</v>
      </c>
      <c r="R3902" t="s">
        <v>8317</v>
      </c>
      <c r="S3902" s="9">
        <f t="shared" si="302"/>
        <v>42135.842488425929</v>
      </c>
      <c r="T3902" s="9">
        <f t="shared" si="303"/>
        <v>42165.842488425929</v>
      </c>
      <c r="U3902">
        <f t="shared" si="304"/>
        <v>2015</v>
      </c>
    </row>
    <row r="3903" spans="1:21"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300"/>
        <v>8.3333333333333332E-3</v>
      </c>
      <c r="P3903">
        <f t="shared" si="301"/>
        <v>25</v>
      </c>
      <c r="Q3903" t="s">
        <v>8316</v>
      </c>
      <c r="R3903" t="s">
        <v>8317</v>
      </c>
      <c r="S3903" s="9">
        <f t="shared" si="302"/>
        <v>42317.576377314821</v>
      </c>
      <c r="T3903" s="9">
        <f t="shared" si="303"/>
        <v>42357.576377314821</v>
      </c>
      <c r="U3903">
        <f t="shared" si="304"/>
        <v>2015</v>
      </c>
    </row>
    <row r="3904" spans="1:21"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300"/>
        <v>0.48833333333333334</v>
      </c>
      <c r="P3904">
        <f t="shared" si="301"/>
        <v>47.258064516129032</v>
      </c>
      <c r="Q3904" t="s">
        <v>8316</v>
      </c>
      <c r="R3904" t="s">
        <v>8317</v>
      </c>
      <c r="S3904" s="9">
        <f t="shared" si="302"/>
        <v>42663.218078703707</v>
      </c>
      <c r="T3904" s="9">
        <f t="shared" si="303"/>
        <v>42688.259745370371</v>
      </c>
      <c r="U3904">
        <f t="shared" si="304"/>
        <v>2016</v>
      </c>
    </row>
    <row r="3905" spans="1:21"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300"/>
        <v>0</v>
      </c>
      <c r="P3905" t="e">
        <f t="shared" si="301"/>
        <v>#DIV/0!</v>
      </c>
      <c r="Q3905" t="s">
        <v>8316</v>
      </c>
      <c r="R3905" t="s">
        <v>8317</v>
      </c>
      <c r="S3905" s="9">
        <f t="shared" si="302"/>
        <v>42185.76116898148</v>
      </c>
      <c r="T3905" s="9">
        <f t="shared" si="303"/>
        <v>42230.568055555559</v>
      </c>
      <c r="U3905">
        <f t="shared" si="304"/>
        <v>2015</v>
      </c>
    </row>
    <row r="3906" spans="1:21"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si="300"/>
        <v>2.9999999999999997E-4</v>
      </c>
      <c r="P3906">
        <f t="shared" si="301"/>
        <v>1.5</v>
      </c>
      <c r="Q3906" t="s">
        <v>8316</v>
      </c>
      <c r="R3906" t="s">
        <v>8317</v>
      </c>
      <c r="S3906" s="9">
        <f t="shared" si="302"/>
        <v>42094.979166666672</v>
      </c>
      <c r="T3906" s="9">
        <f t="shared" si="303"/>
        <v>42108.961111111115</v>
      </c>
      <c r="U3906">
        <f t="shared" si="304"/>
        <v>2015</v>
      </c>
    </row>
    <row r="3907" spans="1:21"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ref="O3907:O3970" si="305">E3907/D3907</f>
        <v>0.11533333333333333</v>
      </c>
      <c r="P3907">
        <f t="shared" ref="P3907:P3970" si="306">E3907/L3907</f>
        <v>24.714285714285715</v>
      </c>
      <c r="Q3907" t="s">
        <v>8316</v>
      </c>
      <c r="R3907" t="s">
        <v>8317</v>
      </c>
      <c r="S3907" s="9">
        <f t="shared" ref="S3907:S3970" si="307">((J3907/60)/60)/24+DATE(1970,1,1)+(-6/24)</f>
        <v>42124.373877314814</v>
      </c>
      <c r="T3907" s="9">
        <f t="shared" ref="T3907:T3970" si="308">((I3907/60)/60)/24+DATE(1970,1,1)+(-6/24)</f>
        <v>42166.708333333328</v>
      </c>
      <c r="U3907">
        <f t="shared" ref="U3907:U3970" si="309">YEAR(S3907)</f>
        <v>2015</v>
      </c>
    </row>
    <row r="3908" spans="1:21"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305"/>
        <v>0.67333333333333334</v>
      </c>
      <c r="P3908">
        <f t="shared" si="306"/>
        <v>63.125</v>
      </c>
      <c r="Q3908" t="s">
        <v>8316</v>
      </c>
      <c r="R3908" t="s">
        <v>8317</v>
      </c>
      <c r="S3908" s="9">
        <f t="shared" si="307"/>
        <v>42143.667743055557</v>
      </c>
      <c r="T3908" s="9">
        <f t="shared" si="308"/>
        <v>42181.309027777781</v>
      </c>
      <c r="U3908">
        <f t="shared" si="309"/>
        <v>2015</v>
      </c>
    </row>
    <row r="3909" spans="1:21"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305"/>
        <v>0.153</v>
      </c>
      <c r="P3909">
        <f t="shared" si="306"/>
        <v>38.25</v>
      </c>
      <c r="Q3909" t="s">
        <v>8316</v>
      </c>
      <c r="R3909" t="s">
        <v>8317</v>
      </c>
      <c r="S3909" s="9">
        <f t="shared" si="307"/>
        <v>41906.569513888891</v>
      </c>
      <c r="T3909" s="9">
        <f t="shared" si="308"/>
        <v>41938.588888888888</v>
      </c>
      <c r="U3909">
        <f t="shared" si="309"/>
        <v>2014</v>
      </c>
    </row>
    <row r="3910" spans="1:21"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305"/>
        <v>8.666666666666667E-2</v>
      </c>
      <c r="P3910">
        <f t="shared" si="306"/>
        <v>16.25</v>
      </c>
      <c r="Q3910" t="s">
        <v>8316</v>
      </c>
      <c r="R3910" t="s">
        <v>8317</v>
      </c>
      <c r="S3910" s="9">
        <f t="shared" si="307"/>
        <v>41833.885370370372</v>
      </c>
      <c r="T3910" s="9">
        <f t="shared" si="308"/>
        <v>41848.885370370372</v>
      </c>
      <c r="U3910">
        <f t="shared" si="309"/>
        <v>2014</v>
      </c>
    </row>
    <row r="3911" spans="1:21"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305"/>
        <v>2.2499999999999998E-3</v>
      </c>
      <c r="P3911">
        <f t="shared" si="306"/>
        <v>33.75</v>
      </c>
      <c r="Q3911" t="s">
        <v>8316</v>
      </c>
      <c r="R3911" t="s">
        <v>8317</v>
      </c>
      <c r="S3911" s="9">
        <f t="shared" si="307"/>
        <v>41863.109282407408</v>
      </c>
      <c r="T3911" s="9">
        <f t="shared" si="308"/>
        <v>41893.109282407408</v>
      </c>
      <c r="U3911">
        <f t="shared" si="309"/>
        <v>2014</v>
      </c>
    </row>
    <row r="3912" spans="1:21"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305"/>
        <v>3.0833333333333334E-2</v>
      </c>
      <c r="P3912">
        <f t="shared" si="306"/>
        <v>61.666666666666664</v>
      </c>
      <c r="Q3912" t="s">
        <v>8316</v>
      </c>
      <c r="R3912" t="s">
        <v>8317</v>
      </c>
      <c r="S3912" s="9">
        <f t="shared" si="307"/>
        <v>42224.506909722222</v>
      </c>
      <c r="T3912" s="9">
        <f t="shared" si="308"/>
        <v>42254.506909722222</v>
      </c>
      <c r="U3912">
        <f t="shared" si="309"/>
        <v>2015</v>
      </c>
    </row>
    <row r="3913" spans="1:21"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305"/>
        <v>0.37412499999999999</v>
      </c>
      <c r="P3913">
        <f t="shared" si="306"/>
        <v>83.138888888888886</v>
      </c>
      <c r="Q3913" t="s">
        <v>8316</v>
      </c>
      <c r="R3913" t="s">
        <v>8317</v>
      </c>
      <c r="S3913" s="9">
        <f t="shared" si="307"/>
        <v>41939.5622337963</v>
      </c>
      <c r="T3913" s="9">
        <f t="shared" si="308"/>
        <v>41969.603900462964</v>
      </c>
      <c r="U3913">
        <f t="shared" si="309"/>
        <v>2014</v>
      </c>
    </row>
    <row r="3914" spans="1:21"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305"/>
        <v>6.666666666666667E-5</v>
      </c>
      <c r="P3914">
        <f t="shared" si="306"/>
        <v>1</v>
      </c>
      <c r="Q3914" t="s">
        <v>8316</v>
      </c>
      <c r="R3914" t="s">
        <v>8317</v>
      </c>
      <c r="S3914" s="9">
        <f t="shared" si="307"/>
        <v>42059.020023148143</v>
      </c>
      <c r="T3914" s="9">
        <f t="shared" si="308"/>
        <v>42118.940972222219</v>
      </c>
      <c r="U3914">
        <f t="shared" si="309"/>
        <v>2015</v>
      </c>
    </row>
    <row r="3915" spans="1:21"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305"/>
        <v>0.1</v>
      </c>
      <c r="P3915">
        <f t="shared" si="306"/>
        <v>142.85714285714286</v>
      </c>
      <c r="Q3915" t="s">
        <v>8316</v>
      </c>
      <c r="R3915" t="s">
        <v>8317</v>
      </c>
      <c r="S3915" s="9">
        <f t="shared" si="307"/>
        <v>42307.961215277777</v>
      </c>
      <c r="T3915" s="9">
        <f t="shared" si="308"/>
        <v>42338.002881944441</v>
      </c>
      <c r="U3915">
        <f t="shared" si="309"/>
        <v>2015</v>
      </c>
    </row>
    <row r="3916" spans="1:21"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305"/>
        <v>0.36359999999999998</v>
      </c>
      <c r="P3916">
        <f t="shared" si="306"/>
        <v>33.666666666666664</v>
      </c>
      <c r="Q3916" t="s">
        <v>8316</v>
      </c>
      <c r="R3916" t="s">
        <v>8317</v>
      </c>
      <c r="S3916" s="9">
        <f t="shared" si="307"/>
        <v>42114.568935185183</v>
      </c>
      <c r="T3916" s="9">
        <f t="shared" si="308"/>
        <v>42134.707638888889</v>
      </c>
      <c r="U3916">
        <f t="shared" si="309"/>
        <v>2015</v>
      </c>
    </row>
    <row r="3917" spans="1:21"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305"/>
        <v>3.3333333333333335E-3</v>
      </c>
      <c r="P3917">
        <f t="shared" si="306"/>
        <v>5</v>
      </c>
      <c r="Q3917" t="s">
        <v>8316</v>
      </c>
      <c r="R3917" t="s">
        <v>8317</v>
      </c>
      <c r="S3917" s="9">
        <f t="shared" si="307"/>
        <v>42492.73505787037</v>
      </c>
      <c r="T3917" s="9">
        <f t="shared" si="308"/>
        <v>42522.73505787037</v>
      </c>
      <c r="U3917">
        <f t="shared" si="309"/>
        <v>2016</v>
      </c>
    </row>
    <row r="3918" spans="1:21"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305"/>
        <v>0</v>
      </c>
      <c r="P3918" t="e">
        <f t="shared" si="306"/>
        <v>#DIV/0!</v>
      </c>
      <c r="Q3918" t="s">
        <v>8316</v>
      </c>
      <c r="R3918" t="s">
        <v>8317</v>
      </c>
      <c r="S3918" s="9">
        <f t="shared" si="307"/>
        <v>42494.221666666665</v>
      </c>
      <c r="T3918" s="9">
        <f t="shared" si="308"/>
        <v>42524.221666666665</v>
      </c>
      <c r="U3918">
        <f t="shared" si="309"/>
        <v>2016</v>
      </c>
    </row>
    <row r="3919" spans="1:21"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305"/>
        <v>2.8571428571428571E-3</v>
      </c>
      <c r="P3919">
        <f t="shared" si="306"/>
        <v>10</v>
      </c>
      <c r="Q3919" t="s">
        <v>8316</v>
      </c>
      <c r="R3919" t="s">
        <v>8317</v>
      </c>
      <c r="S3919" s="9">
        <f t="shared" si="307"/>
        <v>41863.277326388888</v>
      </c>
      <c r="T3919" s="9">
        <f t="shared" si="308"/>
        <v>41893.277326388888</v>
      </c>
      <c r="U3919">
        <f t="shared" si="309"/>
        <v>2014</v>
      </c>
    </row>
    <row r="3920" spans="1:21"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305"/>
        <v>2E-3</v>
      </c>
      <c r="P3920">
        <f t="shared" si="306"/>
        <v>40</v>
      </c>
      <c r="Q3920" t="s">
        <v>8316</v>
      </c>
      <c r="R3920" t="s">
        <v>8317</v>
      </c>
      <c r="S3920" s="9">
        <f t="shared" si="307"/>
        <v>41843.414618055554</v>
      </c>
      <c r="T3920" s="9">
        <f t="shared" si="308"/>
        <v>41855.416666666664</v>
      </c>
      <c r="U3920">
        <f t="shared" si="309"/>
        <v>2014</v>
      </c>
    </row>
    <row r="3921" spans="1:21"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305"/>
        <v>1.7999999999999999E-2</v>
      </c>
      <c r="P3921">
        <f t="shared" si="306"/>
        <v>30</v>
      </c>
      <c r="Q3921" t="s">
        <v>8316</v>
      </c>
      <c r="R3921" t="s">
        <v>8317</v>
      </c>
      <c r="S3921" s="9">
        <f t="shared" si="307"/>
        <v>42358.434872685189</v>
      </c>
      <c r="T3921" s="9">
        <f t="shared" si="308"/>
        <v>42386.75</v>
      </c>
      <c r="U3921">
        <f t="shared" si="309"/>
        <v>2015</v>
      </c>
    </row>
    <row r="3922" spans="1:21"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305"/>
        <v>5.3999999999999999E-2</v>
      </c>
      <c r="P3922">
        <f t="shared" si="306"/>
        <v>45</v>
      </c>
      <c r="Q3922" t="s">
        <v>8316</v>
      </c>
      <c r="R3922" t="s">
        <v>8317</v>
      </c>
      <c r="S3922" s="9">
        <f t="shared" si="307"/>
        <v>42657.13726851852</v>
      </c>
      <c r="T3922" s="9">
        <f t="shared" si="308"/>
        <v>42687.178935185191</v>
      </c>
      <c r="U3922">
        <f t="shared" si="309"/>
        <v>2016</v>
      </c>
    </row>
    <row r="3923" spans="1:21"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305"/>
        <v>0</v>
      </c>
      <c r="P3923" t="e">
        <f t="shared" si="306"/>
        <v>#DIV/0!</v>
      </c>
      <c r="Q3923" t="s">
        <v>8316</v>
      </c>
      <c r="R3923" t="s">
        <v>8317</v>
      </c>
      <c r="S3923" s="9">
        <f t="shared" si="307"/>
        <v>41926.292303240742</v>
      </c>
      <c r="T3923" s="9">
        <f t="shared" si="308"/>
        <v>41938.5</v>
      </c>
      <c r="U3923">
        <f t="shared" si="309"/>
        <v>2014</v>
      </c>
    </row>
    <row r="3924" spans="1:21"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305"/>
        <v>8.1333333333333327E-2</v>
      </c>
      <c r="P3924">
        <f t="shared" si="306"/>
        <v>10.166666666666666</v>
      </c>
      <c r="Q3924" t="s">
        <v>8316</v>
      </c>
      <c r="R3924" t="s">
        <v>8317</v>
      </c>
      <c r="S3924" s="9">
        <f t="shared" si="307"/>
        <v>42020.518634259264</v>
      </c>
      <c r="T3924" s="9">
        <f t="shared" si="308"/>
        <v>42065.708333333328</v>
      </c>
      <c r="U3924">
        <f t="shared" si="309"/>
        <v>2015</v>
      </c>
    </row>
    <row r="3925" spans="1:21"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305"/>
        <v>0.12034782608695652</v>
      </c>
      <c r="P3925">
        <f t="shared" si="306"/>
        <v>81.411764705882348</v>
      </c>
      <c r="Q3925" t="s">
        <v>8316</v>
      </c>
      <c r="R3925" t="s">
        <v>8317</v>
      </c>
      <c r="S3925" s="9">
        <f t="shared" si="307"/>
        <v>42075.729988425926</v>
      </c>
      <c r="T3925" s="9">
        <f t="shared" si="308"/>
        <v>42103.729988425926</v>
      </c>
      <c r="U3925">
        <f t="shared" si="309"/>
        <v>2015</v>
      </c>
    </row>
    <row r="3926" spans="1:21"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305"/>
        <v>0.15266666666666667</v>
      </c>
      <c r="P3926">
        <f t="shared" si="306"/>
        <v>57.25</v>
      </c>
      <c r="Q3926" t="s">
        <v>8316</v>
      </c>
      <c r="R3926" t="s">
        <v>8317</v>
      </c>
      <c r="S3926" s="9">
        <f t="shared" si="307"/>
        <v>41786.709745370368</v>
      </c>
      <c r="T3926" s="9">
        <f t="shared" si="308"/>
        <v>41816.709745370368</v>
      </c>
      <c r="U3926">
        <f t="shared" si="309"/>
        <v>2014</v>
      </c>
    </row>
    <row r="3927" spans="1:21"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305"/>
        <v>0.1</v>
      </c>
      <c r="P3927">
        <f t="shared" si="306"/>
        <v>5</v>
      </c>
      <c r="Q3927" t="s">
        <v>8316</v>
      </c>
      <c r="R3927" t="s">
        <v>8317</v>
      </c>
      <c r="S3927" s="9">
        <f t="shared" si="307"/>
        <v>41820.620821759258</v>
      </c>
      <c r="T3927" s="9">
        <f t="shared" si="308"/>
        <v>41850.620821759258</v>
      </c>
      <c r="U3927">
        <f t="shared" si="309"/>
        <v>2014</v>
      </c>
    </row>
    <row r="3928" spans="1:21"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305"/>
        <v>3.0000000000000001E-3</v>
      </c>
      <c r="P3928">
        <f t="shared" si="306"/>
        <v>15</v>
      </c>
      <c r="Q3928" t="s">
        <v>8316</v>
      </c>
      <c r="R3928" t="s">
        <v>8317</v>
      </c>
      <c r="S3928" s="9">
        <f t="shared" si="307"/>
        <v>41969.835046296299</v>
      </c>
      <c r="T3928" s="9">
        <f t="shared" si="308"/>
        <v>41999.835046296299</v>
      </c>
      <c r="U3928">
        <f t="shared" si="309"/>
        <v>2014</v>
      </c>
    </row>
    <row r="3929" spans="1:21"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305"/>
        <v>0.01</v>
      </c>
      <c r="P3929">
        <f t="shared" si="306"/>
        <v>12.5</v>
      </c>
      <c r="Q3929" t="s">
        <v>8316</v>
      </c>
      <c r="R3929" t="s">
        <v>8317</v>
      </c>
      <c r="S3929" s="9">
        <f t="shared" si="307"/>
        <v>41830.017407407409</v>
      </c>
      <c r="T3929" s="9">
        <f t="shared" si="308"/>
        <v>41860.017407407409</v>
      </c>
      <c r="U3929">
        <f t="shared" si="309"/>
        <v>2014</v>
      </c>
    </row>
    <row r="3930" spans="1:21"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305"/>
        <v>0.13020000000000001</v>
      </c>
      <c r="P3930">
        <f t="shared" si="306"/>
        <v>93</v>
      </c>
      <c r="Q3930" t="s">
        <v>8316</v>
      </c>
      <c r="R3930" t="s">
        <v>8317</v>
      </c>
      <c r="S3930" s="9">
        <f t="shared" si="307"/>
        <v>42265.433182870373</v>
      </c>
      <c r="T3930" s="9">
        <f t="shared" si="308"/>
        <v>42292.957638888889</v>
      </c>
      <c r="U3930">
        <f t="shared" si="309"/>
        <v>2015</v>
      </c>
    </row>
    <row r="3931" spans="1:21"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305"/>
        <v>2.265E-2</v>
      </c>
      <c r="P3931">
        <f t="shared" si="306"/>
        <v>32.357142857142854</v>
      </c>
      <c r="Q3931" t="s">
        <v>8316</v>
      </c>
      <c r="R3931" t="s">
        <v>8317</v>
      </c>
      <c r="S3931" s="9">
        <f t="shared" si="307"/>
        <v>42601.577141203699</v>
      </c>
      <c r="T3931" s="9">
        <f t="shared" si="308"/>
        <v>42631.577141203699</v>
      </c>
      <c r="U3931">
        <f t="shared" si="309"/>
        <v>2016</v>
      </c>
    </row>
    <row r="3932" spans="1:21"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305"/>
        <v>0</v>
      </c>
      <c r="P3932" t="e">
        <f t="shared" si="306"/>
        <v>#DIV/0!</v>
      </c>
      <c r="Q3932" t="s">
        <v>8316</v>
      </c>
      <c r="R3932" t="s">
        <v>8317</v>
      </c>
      <c r="S3932" s="9">
        <f t="shared" si="307"/>
        <v>42433.088749999995</v>
      </c>
      <c r="T3932" s="9">
        <f t="shared" si="308"/>
        <v>42461</v>
      </c>
      <c r="U3932">
        <f t="shared" si="309"/>
        <v>2016</v>
      </c>
    </row>
    <row r="3933" spans="1:21"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305"/>
        <v>0</v>
      </c>
      <c r="P3933" t="e">
        <f t="shared" si="306"/>
        <v>#DIV/0!</v>
      </c>
      <c r="Q3933" t="s">
        <v>8316</v>
      </c>
      <c r="R3933" t="s">
        <v>8317</v>
      </c>
      <c r="S3933" s="9">
        <f t="shared" si="307"/>
        <v>42227.901701388888</v>
      </c>
      <c r="T3933" s="9">
        <f t="shared" si="308"/>
        <v>42252.901701388888</v>
      </c>
      <c r="U3933">
        <f t="shared" si="309"/>
        <v>2015</v>
      </c>
    </row>
    <row r="3934" spans="1:21"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305"/>
        <v>8.3333333333333331E-5</v>
      </c>
      <c r="P3934">
        <f t="shared" si="306"/>
        <v>1</v>
      </c>
      <c r="Q3934" t="s">
        <v>8316</v>
      </c>
      <c r="R3934" t="s">
        <v>8317</v>
      </c>
      <c r="S3934" s="9">
        <f t="shared" si="307"/>
        <v>42414.918564814812</v>
      </c>
      <c r="T3934" s="9">
        <f t="shared" si="308"/>
        <v>42444.876898148148</v>
      </c>
      <c r="U3934">
        <f t="shared" si="309"/>
        <v>2016</v>
      </c>
    </row>
    <row r="3935" spans="1:21"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305"/>
        <v>0.15742857142857142</v>
      </c>
      <c r="P3935">
        <f t="shared" si="306"/>
        <v>91.833333333333329</v>
      </c>
      <c r="Q3935" t="s">
        <v>8316</v>
      </c>
      <c r="R3935" t="s">
        <v>8317</v>
      </c>
      <c r="S3935" s="9">
        <f t="shared" si="307"/>
        <v>42538.718310185184</v>
      </c>
      <c r="T3935" s="9">
        <f t="shared" si="308"/>
        <v>42567.779861111107</v>
      </c>
      <c r="U3935">
        <f t="shared" si="309"/>
        <v>2016</v>
      </c>
    </row>
    <row r="3936" spans="1:21"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305"/>
        <v>0.11</v>
      </c>
      <c r="P3936">
        <f t="shared" si="306"/>
        <v>45.833333333333336</v>
      </c>
      <c r="Q3936" t="s">
        <v>8316</v>
      </c>
      <c r="R3936" t="s">
        <v>8317</v>
      </c>
      <c r="S3936" s="9">
        <f t="shared" si="307"/>
        <v>42233.421747685185</v>
      </c>
      <c r="T3936" s="9">
        <f t="shared" si="308"/>
        <v>42278.291666666672</v>
      </c>
      <c r="U3936">
        <f t="shared" si="309"/>
        <v>2015</v>
      </c>
    </row>
    <row r="3937" spans="1:21"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305"/>
        <v>0.43833333333333335</v>
      </c>
      <c r="P3937">
        <f t="shared" si="306"/>
        <v>57.173913043478258</v>
      </c>
      <c r="Q3937" t="s">
        <v>8316</v>
      </c>
      <c r="R3937" t="s">
        <v>8317</v>
      </c>
      <c r="S3937" s="9">
        <f t="shared" si="307"/>
        <v>42221.406782407401</v>
      </c>
      <c r="T3937" s="9">
        <f t="shared" si="308"/>
        <v>42281.406782407401</v>
      </c>
      <c r="U3937">
        <f t="shared" si="309"/>
        <v>2015</v>
      </c>
    </row>
    <row r="3938" spans="1:21"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305"/>
        <v>0</v>
      </c>
      <c r="P3938" t="e">
        <f t="shared" si="306"/>
        <v>#DIV/0!</v>
      </c>
      <c r="Q3938" t="s">
        <v>8316</v>
      </c>
      <c r="R3938" t="s">
        <v>8317</v>
      </c>
      <c r="S3938" s="9">
        <f t="shared" si="307"/>
        <v>42675.012962962966</v>
      </c>
      <c r="T3938" s="9">
        <f t="shared" si="308"/>
        <v>42705.054629629631</v>
      </c>
      <c r="U3938">
        <f t="shared" si="309"/>
        <v>2016</v>
      </c>
    </row>
    <row r="3939" spans="1:21"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305"/>
        <v>0.86135181975736563</v>
      </c>
      <c r="P3939">
        <f t="shared" si="306"/>
        <v>248.5</v>
      </c>
      <c r="Q3939" t="s">
        <v>8316</v>
      </c>
      <c r="R3939" t="s">
        <v>8317</v>
      </c>
      <c r="S3939" s="9">
        <f t="shared" si="307"/>
        <v>42534.381481481483</v>
      </c>
      <c r="T3939" s="9">
        <f t="shared" si="308"/>
        <v>42562.381481481483</v>
      </c>
      <c r="U3939">
        <f t="shared" si="309"/>
        <v>2016</v>
      </c>
    </row>
    <row r="3940" spans="1:21"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305"/>
        <v>0.12196620583717357</v>
      </c>
      <c r="P3940">
        <f t="shared" si="306"/>
        <v>79.400000000000006</v>
      </c>
      <c r="Q3940" t="s">
        <v>8316</v>
      </c>
      <c r="R3940" t="s">
        <v>8317</v>
      </c>
      <c r="S3940" s="9">
        <f t="shared" si="307"/>
        <v>42151.655717592599</v>
      </c>
      <c r="T3940" s="9">
        <f t="shared" si="308"/>
        <v>42182.655717592599</v>
      </c>
      <c r="U3940">
        <f t="shared" si="309"/>
        <v>2015</v>
      </c>
    </row>
    <row r="3941" spans="1:21"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305"/>
        <v>1E-3</v>
      </c>
      <c r="P3941">
        <f t="shared" si="306"/>
        <v>5</v>
      </c>
      <c r="Q3941" t="s">
        <v>8316</v>
      </c>
      <c r="R3941" t="s">
        <v>8317</v>
      </c>
      <c r="S3941" s="9">
        <f t="shared" si="307"/>
        <v>41915.150219907409</v>
      </c>
      <c r="T3941" s="9">
        <f t="shared" si="308"/>
        <v>41918.9375</v>
      </c>
      <c r="U3941">
        <f t="shared" si="309"/>
        <v>2014</v>
      </c>
    </row>
    <row r="3942" spans="1:21"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305"/>
        <v>2.2000000000000001E-3</v>
      </c>
      <c r="P3942">
        <f t="shared" si="306"/>
        <v>5.5</v>
      </c>
      <c r="Q3942" t="s">
        <v>8316</v>
      </c>
      <c r="R3942" t="s">
        <v>8317</v>
      </c>
      <c r="S3942" s="9">
        <f t="shared" si="307"/>
        <v>41961.242488425924</v>
      </c>
      <c r="T3942" s="9">
        <f t="shared" si="308"/>
        <v>42006.242488425924</v>
      </c>
      <c r="U3942">
        <f t="shared" si="309"/>
        <v>2014</v>
      </c>
    </row>
    <row r="3943" spans="1:21"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305"/>
        <v>9.0909090909090905E-3</v>
      </c>
      <c r="P3943">
        <f t="shared" si="306"/>
        <v>25</v>
      </c>
      <c r="Q3943" t="s">
        <v>8316</v>
      </c>
      <c r="R3943" t="s">
        <v>8317</v>
      </c>
      <c r="S3943" s="9">
        <f t="shared" si="307"/>
        <v>41940.337233796294</v>
      </c>
      <c r="T3943" s="9">
        <f t="shared" si="308"/>
        <v>41967.791666666672</v>
      </c>
      <c r="U3943">
        <f t="shared" si="309"/>
        <v>2014</v>
      </c>
    </row>
    <row r="3944" spans="1:21"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305"/>
        <v>0</v>
      </c>
      <c r="P3944" t="e">
        <f t="shared" si="306"/>
        <v>#DIV/0!</v>
      </c>
      <c r="Q3944" t="s">
        <v>8316</v>
      </c>
      <c r="R3944" t="s">
        <v>8317</v>
      </c>
      <c r="S3944" s="9">
        <f t="shared" si="307"/>
        <v>42111.654097222221</v>
      </c>
      <c r="T3944" s="9">
        <f t="shared" si="308"/>
        <v>42171.654097222221</v>
      </c>
      <c r="U3944">
        <f t="shared" si="309"/>
        <v>2015</v>
      </c>
    </row>
    <row r="3945" spans="1:21"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305"/>
        <v>0.35639999999999999</v>
      </c>
      <c r="P3945">
        <f t="shared" si="306"/>
        <v>137.07692307692307</v>
      </c>
      <c r="Q3945" t="s">
        <v>8316</v>
      </c>
      <c r="R3945" t="s">
        <v>8317</v>
      </c>
      <c r="S3945" s="9">
        <f t="shared" si="307"/>
        <v>42279.528564814813</v>
      </c>
      <c r="T3945" s="9">
        <f t="shared" si="308"/>
        <v>42310.451388888891</v>
      </c>
      <c r="U3945">
        <f t="shared" si="309"/>
        <v>2015</v>
      </c>
    </row>
    <row r="3946" spans="1:21"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305"/>
        <v>0</v>
      </c>
      <c r="P3946" t="e">
        <f t="shared" si="306"/>
        <v>#DIV/0!</v>
      </c>
      <c r="Q3946" t="s">
        <v>8316</v>
      </c>
      <c r="R3946" t="s">
        <v>8317</v>
      </c>
      <c r="S3946" s="9">
        <f t="shared" si="307"/>
        <v>42213.412905092591</v>
      </c>
      <c r="T3946" s="9">
        <f t="shared" si="308"/>
        <v>42243.412905092591</v>
      </c>
      <c r="U3946">
        <f t="shared" si="309"/>
        <v>2015</v>
      </c>
    </row>
    <row r="3947" spans="1:21"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305"/>
        <v>2.5000000000000001E-3</v>
      </c>
      <c r="P3947">
        <f t="shared" si="306"/>
        <v>5</v>
      </c>
      <c r="Q3947" t="s">
        <v>8316</v>
      </c>
      <c r="R3947" t="s">
        <v>8317</v>
      </c>
      <c r="S3947" s="9">
        <f t="shared" si="307"/>
        <v>42109.551712962959</v>
      </c>
      <c r="T3947" s="9">
        <f t="shared" si="308"/>
        <v>42139.551712962959</v>
      </c>
      <c r="U3947">
        <f t="shared" si="309"/>
        <v>2015</v>
      </c>
    </row>
    <row r="3948" spans="1:21"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305"/>
        <v>3.2500000000000001E-2</v>
      </c>
      <c r="P3948">
        <f t="shared" si="306"/>
        <v>39</v>
      </c>
      <c r="Q3948" t="s">
        <v>8316</v>
      </c>
      <c r="R3948" t="s">
        <v>8317</v>
      </c>
      <c r="S3948" s="9">
        <f t="shared" si="307"/>
        <v>42031.583587962959</v>
      </c>
      <c r="T3948" s="9">
        <f t="shared" si="308"/>
        <v>42063.083333333328</v>
      </c>
      <c r="U3948">
        <f t="shared" si="309"/>
        <v>2015</v>
      </c>
    </row>
    <row r="3949" spans="1:21"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305"/>
        <v>3.3666666666666664E-2</v>
      </c>
      <c r="P3949">
        <f t="shared" si="306"/>
        <v>50.5</v>
      </c>
      <c r="Q3949" t="s">
        <v>8316</v>
      </c>
      <c r="R3949" t="s">
        <v>8317</v>
      </c>
      <c r="S3949" s="9">
        <f t="shared" si="307"/>
        <v>42614.892870370371</v>
      </c>
      <c r="T3949" s="9">
        <f t="shared" si="308"/>
        <v>42644.892870370371</v>
      </c>
      <c r="U3949">
        <f t="shared" si="309"/>
        <v>2016</v>
      </c>
    </row>
    <row r="3950" spans="1:21"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305"/>
        <v>0</v>
      </c>
      <c r="P3950" t="e">
        <f t="shared" si="306"/>
        <v>#DIV/0!</v>
      </c>
      <c r="Q3950" t="s">
        <v>8316</v>
      </c>
      <c r="R3950" t="s">
        <v>8317</v>
      </c>
      <c r="S3950" s="9">
        <f t="shared" si="307"/>
        <v>41829.075497685182</v>
      </c>
      <c r="T3950" s="9">
        <f t="shared" si="308"/>
        <v>41889.075497685182</v>
      </c>
      <c r="U3950">
        <f t="shared" si="309"/>
        <v>2014</v>
      </c>
    </row>
    <row r="3951" spans="1:21"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305"/>
        <v>0.15770000000000001</v>
      </c>
      <c r="P3951">
        <f t="shared" si="306"/>
        <v>49.28125</v>
      </c>
      <c r="Q3951" t="s">
        <v>8316</v>
      </c>
      <c r="R3951" t="s">
        <v>8317</v>
      </c>
      <c r="S3951" s="9">
        <f t="shared" si="307"/>
        <v>42015.870613425926</v>
      </c>
      <c r="T3951" s="9">
        <f t="shared" si="308"/>
        <v>42045.870613425926</v>
      </c>
      <c r="U3951">
        <f t="shared" si="309"/>
        <v>2015</v>
      </c>
    </row>
    <row r="3952" spans="1:21"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305"/>
        <v>6.2500000000000003E-3</v>
      </c>
      <c r="P3952">
        <f t="shared" si="306"/>
        <v>25</v>
      </c>
      <c r="Q3952" t="s">
        <v>8316</v>
      </c>
      <c r="R3952" t="s">
        <v>8317</v>
      </c>
      <c r="S3952" s="9">
        <f t="shared" si="307"/>
        <v>42439.452314814815</v>
      </c>
      <c r="T3952" s="9">
        <f t="shared" si="308"/>
        <v>42468.524305555555</v>
      </c>
      <c r="U3952">
        <f t="shared" si="309"/>
        <v>2016</v>
      </c>
    </row>
    <row r="3953" spans="1:21"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305"/>
        <v>5.0000000000000004E-6</v>
      </c>
      <c r="P3953">
        <f t="shared" si="306"/>
        <v>1</v>
      </c>
      <c r="Q3953" t="s">
        <v>8316</v>
      </c>
      <c r="R3953" t="s">
        <v>8317</v>
      </c>
      <c r="S3953" s="9">
        <f t="shared" si="307"/>
        <v>42433.575717592597</v>
      </c>
      <c r="T3953" s="9">
        <f t="shared" si="308"/>
        <v>42493.534050925926</v>
      </c>
      <c r="U3953">
        <f t="shared" si="309"/>
        <v>2016</v>
      </c>
    </row>
    <row r="3954" spans="1:21"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305"/>
        <v>9.6153846153846159E-4</v>
      </c>
      <c r="P3954">
        <f t="shared" si="306"/>
        <v>25</v>
      </c>
      <c r="Q3954" t="s">
        <v>8316</v>
      </c>
      <c r="R3954" t="s">
        <v>8317</v>
      </c>
      <c r="S3954" s="9">
        <f t="shared" si="307"/>
        <v>42243.540393518517</v>
      </c>
      <c r="T3954" s="9">
        <f t="shared" si="308"/>
        <v>42303.540393518517</v>
      </c>
      <c r="U3954">
        <f t="shared" si="309"/>
        <v>2015</v>
      </c>
    </row>
    <row r="3955" spans="1:21"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305"/>
        <v>0</v>
      </c>
      <c r="P3955" t="e">
        <f t="shared" si="306"/>
        <v>#DIV/0!</v>
      </c>
      <c r="Q3955" t="s">
        <v>8316</v>
      </c>
      <c r="R3955" t="s">
        <v>8317</v>
      </c>
      <c r="S3955" s="9">
        <f t="shared" si="307"/>
        <v>42549.798449074078</v>
      </c>
      <c r="T3955" s="9">
        <f t="shared" si="308"/>
        <v>42580.728472222225</v>
      </c>
      <c r="U3955">
        <f t="shared" si="309"/>
        <v>2016</v>
      </c>
    </row>
    <row r="3956" spans="1:21"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305"/>
        <v>0</v>
      </c>
      <c r="P3956" t="e">
        <f t="shared" si="306"/>
        <v>#DIV/0!</v>
      </c>
      <c r="Q3956" t="s">
        <v>8316</v>
      </c>
      <c r="R3956" t="s">
        <v>8317</v>
      </c>
      <c r="S3956" s="9">
        <f t="shared" si="307"/>
        <v>41774.401203703703</v>
      </c>
      <c r="T3956" s="9">
        <f t="shared" si="308"/>
        <v>41834.401203703703</v>
      </c>
      <c r="U3956">
        <f t="shared" si="309"/>
        <v>2014</v>
      </c>
    </row>
    <row r="3957" spans="1:21"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305"/>
        <v>0.24285714285714285</v>
      </c>
      <c r="P3957">
        <f t="shared" si="306"/>
        <v>53.125</v>
      </c>
      <c r="Q3957" t="s">
        <v>8316</v>
      </c>
      <c r="R3957" t="s">
        <v>8317</v>
      </c>
      <c r="S3957" s="9">
        <f t="shared" si="307"/>
        <v>42306.598854166667</v>
      </c>
      <c r="T3957" s="9">
        <f t="shared" si="308"/>
        <v>42336.640520833331</v>
      </c>
      <c r="U3957">
        <f t="shared" si="309"/>
        <v>2015</v>
      </c>
    </row>
    <row r="3958" spans="1:21"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305"/>
        <v>0</v>
      </c>
      <c r="P3958" t="e">
        <f t="shared" si="306"/>
        <v>#DIV/0!</v>
      </c>
      <c r="Q3958" t="s">
        <v>8316</v>
      </c>
      <c r="R3958" t="s">
        <v>8317</v>
      </c>
      <c r="S3958" s="9">
        <f t="shared" si="307"/>
        <v>42457.682025462964</v>
      </c>
      <c r="T3958" s="9">
        <f t="shared" si="308"/>
        <v>42484.763888888891</v>
      </c>
      <c r="U3958">
        <f t="shared" si="309"/>
        <v>2016</v>
      </c>
    </row>
    <row r="3959" spans="1:21"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305"/>
        <v>2.5000000000000001E-4</v>
      </c>
      <c r="P3959">
        <f t="shared" si="306"/>
        <v>7</v>
      </c>
      <c r="Q3959" t="s">
        <v>8316</v>
      </c>
      <c r="R3959" t="s">
        <v>8317</v>
      </c>
      <c r="S3959" s="9">
        <f t="shared" si="307"/>
        <v>42513.726319444439</v>
      </c>
      <c r="T3959" s="9">
        <f t="shared" si="308"/>
        <v>42559.726319444439</v>
      </c>
      <c r="U3959">
        <f t="shared" si="309"/>
        <v>2016</v>
      </c>
    </row>
    <row r="3960" spans="1:21"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305"/>
        <v>0.32050000000000001</v>
      </c>
      <c r="P3960">
        <f t="shared" si="306"/>
        <v>40.0625</v>
      </c>
      <c r="Q3960" t="s">
        <v>8316</v>
      </c>
      <c r="R3960" t="s">
        <v>8317</v>
      </c>
      <c r="S3960" s="9">
        <f t="shared" si="307"/>
        <v>41816.700370370374</v>
      </c>
      <c r="T3960" s="9">
        <f t="shared" si="308"/>
        <v>41853.333333333336</v>
      </c>
      <c r="U3960">
        <f t="shared" si="309"/>
        <v>2014</v>
      </c>
    </row>
    <row r="3961" spans="1:21"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305"/>
        <v>0.24333333333333335</v>
      </c>
      <c r="P3961">
        <f t="shared" si="306"/>
        <v>24.333333333333332</v>
      </c>
      <c r="Q3961" t="s">
        <v>8316</v>
      </c>
      <c r="R3961" t="s">
        <v>8317</v>
      </c>
      <c r="S3961" s="9">
        <f t="shared" si="307"/>
        <v>41880.538842592592</v>
      </c>
      <c r="T3961" s="9">
        <f t="shared" si="308"/>
        <v>41910.538842592592</v>
      </c>
      <c r="U3961">
        <f t="shared" si="309"/>
        <v>2014</v>
      </c>
    </row>
    <row r="3962" spans="1:21"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305"/>
        <v>1.4999999999999999E-2</v>
      </c>
      <c r="P3962">
        <f t="shared" si="306"/>
        <v>11.25</v>
      </c>
      <c r="Q3962" t="s">
        <v>8316</v>
      </c>
      <c r="R3962" t="s">
        <v>8317</v>
      </c>
      <c r="S3962" s="9">
        <f t="shared" si="307"/>
        <v>42342.595555555556</v>
      </c>
      <c r="T3962" s="9">
        <f t="shared" si="308"/>
        <v>42372.595555555556</v>
      </c>
      <c r="U3962">
        <f t="shared" si="309"/>
        <v>2015</v>
      </c>
    </row>
    <row r="3963" spans="1:21"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305"/>
        <v>4.1999999999999997E-3</v>
      </c>
      <c r="P3963">
        <f t="shared" si="306"/>
        <v>10.5</v>
      </c>
      <c r="Q3963" t="s">
        <v>8316</v>
      </c>
      <c r="R3963" t="s">
        <v>8317</v>
      </c>
      <c r="S3963" s="9">
        <f t="shared" si="307"/>
        <v>41745.641319444447</v>
      </c>
      <c r="T3963" s="9">
        <f t="shared" si="308"/>
        <v>41767.641319444447</v>
      </c>
      <c r="U3963">
        <f t="shared" si="309"/>
        <v>2014</v>
      </c>
    </row>
    <row r="3964" spans="1:21"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305"/>
        <v>3.214285714285714E-2</v>
      </c>
      <c r="P3964">
        <f t="shared" si="306"/>
        <v>15</v>
      </c>
      <c r="Q3964" t="s">
        <v>8316</v>
      </c>
      <c r="R3964" t="s">
        <v>8317</v>
      </c>
      <c r="S3964" s="9">
        <f t="shared" si="307"/>
        <v>42311.371458333335</v>
      </c>
      <c r="T3964" s="9">
        <f t="shared" si="308"/>
        <v>42336.371458333335</v>
      </c>
      <c r="U3964">
        <f t="shared" si="309"/>
        <v>2015</v>
      </c>
    </row>
    <row r="3965" spans="1:21"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305"/>
        <v>0</v>
      </c>
      <c r="P3965" t="e">
        <f t="shared" si="306"/>
        <v>#DIV/0!</v>
      </c>
      <c r="Q3965" t="s">
        <v>8316</v>
      </c>
      <c r="R3965" t="s">
        <v>8317</v>
      </c>
      <c r="S3965" s="9">
        <f t="shared" si="307"/>
        <v>42295.904131944444</v>
      </c>
      <c r="T3965" s="9">
        <f t="shared" si="308"/>
        <v>42325.945798611108</v>
      </c>
      <c r="U3965">
        <f t="shared" si="309"/>
        <v>2015</v>
      </c>
    </row>
    <row r="3966" spans="1:21"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305"/>
        <v>6.3E-2</v>
      </c>
      <c r="P3966">
        <f t="shared" si="306"/>
        <v>42</v>
      </c>
      <c r="Q3966" t="s">
        <v>8316</v>
      </c>
      <c r="R3966" t="s">
        <v>8317</v>
      </c>
      <c r="S3966" s="9">
        <f t="shared" si="307"/>
        <v>42053.472060185188</v>
      </c>
      <c r="T3966" s="9">
        <f t="shared" si="308"/>
        <v>42113.430393518516</v>
      </c>
      <c r="U3966">
        <f t="shared" si="309"/>
        <v>2015</v>
      </c>
    </row>
    <row r="3967" spans="1:21"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305"/>
        <v>0.14249999999999999</v>
      </c>
      <c r="P3967">
        <f t="shared" si="306"/>
        <v>71.25</v>
      </c>
      <c r="Q3967" t="s">
        <v>8316</v>
      </c>
      <c r="R3967" t="s">
        <v>8317</v>
      </c>
      <c r="S3967" s="9">
        <f t="shared" si="307"/>
        <v>42413.985879629632</v>
      </c>
      <c r="T3967" s="9">
        <f t="shared" si="308"/>
        <v>42473.944212962961</v>
      </c>
      <c r="U3967">
        <f t="shared" si="309"/>
        <v>2016</v>
      </c>
    </row>
    <row r="3968" spans="1:21"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305"/>
        <v>6.0000000000000001E-3</v>
      </c>
      <c r="P3968">
        <f t="shared" si="306"/>
        <v>22.5</v>
      </c>
      <c r="Q3968" t="s">
        <v>8316</v>
      </c>
      <c r="R3968" t="s">
        <v>8317</v>
      </c>
      <c r="S3968" s="9">
        <f t="shared" si="307"/>
        <v>41801.461550925924</v>
      </c>
      <c r="T3968" s="9">
        <f t="shared" si="308"/>
        <v>41843.874305555553</v>
      </c>
      <c r="U3968">
        <f t="shared" si="309"/>
        <v>2014</v>
      </c>
    </row>
    <row r="3969" spans="1:21"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305"/>
        <v>0.2411764705882353</v>
      </c>
      <c r="P3969">
        <f t="shared" si="306"/>
        <v>41</v>
      </c>
      <c r="Q3969" t="s">
        <v>8316</v>
      </c>
      <c r="R3969" t="s">
        <v>8317</v>
      </c>
      <c r="S3969" s="9">
        <f t="shared" si="307"/>
        <v>42770.040590277778</v>
      </c>
      <c r="T3969" s="9">
        <f t="shared" si="308"/>
        <v>42800.040590277778</v>
      </c>
      <c r="U3969">
        <f t="shared" si="309"/>
        <v>2017</v>
      </c>
    </row>
    <row r="3970" spans="1:21"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si="305"/>
        <v>0.10539999999999999</v>
      </c>
      <c r="P3970">
        <f t="shared" si="306"/>
        <v>47.909090909090907</v>
      </c>
      <c r="Q3970" t="s">
        <v>8316</v>
      </c>
      <c r="R3970" t="s">
        <v>8317</v>
      </c>
      <c r="S3970" s="9">
        <f t="shared" si="307"/>
        <v>42452.565659722226</v>
      </c>
      <c r="T3970" s="9">
        <f t="shared" si="308"/>
        <v>42512.565659722226</v>
      </c>
      <c r="U3970">
        <f t="shared" si="309"/>
        <v>2016</v>
      </c>
    </row>
    <row r="3971" spans="1:21"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ref="O3971:O4034" si="310">E3971/D3971</f>
        <v>7.4690265486725665E-2</v>
      </c>
      <c r="P3971">
        <f t="shared" ref="P3971:P4034" si="311">E3971/L3971</f>
        <v>35.166666666666664</v>
      </c>
      <c r="Q3971" t="s">
        <v>8316</v>
      </c>
      <c r="R3971" t="s">
        <v>8317</v>
      </c>
      <c r="S3971" s="9">
        <f t="shared" ref="S3971:S4034" si="312">((J3971/60)/60)/24+DATE(1970,1,1)+(-6/24)</f>
        <v>42601.604699074072</v>
      </c>
      <c r="T3971" s="9">
        <f t="shared" ref="T3971:T4034" si="313">((I3971/60)/60)/24+DATE(1970,1,1)+(-6/24)</f>
        <v>42610.913194444445</v>
      </c>
      <c r="U3971">
        <f t="shared" ref="U3971:U4034" si="314">YEAR(S3971)</f>
        <v>2016</v>
      </c>
    </row>
    <row r="3972" spans="1:21"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310"/>
        <v>7.3333333333333334E-4</v>
      </c>
      <c r="P3972">
        <f t="shared" si="311"/>
        <v>5.5</v>
      </c>
      <c r="Q3972" t="s">
        <v>8316</v>
      </c>
      <c r="R3972" t="s">
        <v>8317</v>
      </c>
      <c r="S3972" s="9">
        <f t="shared" si="312"/>
        <v>42447.613553240735</v>
      </c>
      <c r="T3972" s="9">
        <f t="shared" si="313"/>
        <v>42477.613553240735</v>
      </c>
      <c r="U3972">
        <f t="shared" si="314"/>
        <v>2016</v>
      </c>
    </row>
    <row r="3973" spans="1:21"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310"/>
        <v>9.7142857142857135E-3</v>
      </c>
      <c r="P3973">
        <f t="shared" si="311"/>
        <v>22.666666666666668</v>
      </c>
      <c r="Q3973" t="s">
        <v>8316</v>
      </c>
      <c r="R3973" t="s">
        <v>8317</v>
      </c>
      <c r="S3973" s="9">
        <f t="shared" si="312"/>
        <v>41811.286180555559</v>
      </c>
      <c r="T3973" s="9">
        <f t="shared" si="313"/>
        <v>41841.286180555559</v>
      </c>
      <c r="U3973">
        <f t="shared" si="314"/>
        <v>2014</v>
      </c>
    </row>
    <row r="3974" spans="1:21"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310"/>
        <v>0.21099999999999999</v>
      </c>
      <c r="P3974">
        <f t="shared" si="311"/>
        <v>26.375</v>
      </c>
      <c r="Q3974" t="s">
        <v>8316</v>
      </c>
      <c r="R3974" t="s">
        <v>8317</v>
      </c>
      <c r="S3974" s="9">
        <f t="shared" si="312"/>
        <v>41980.817523148144</v>
      </c>
      <c r="T3974" s="9">
        <f t="shared" si="313"/>
        <v>42040.817523148144</v>
      </c>
      <c r="U3974">
        <f t="shared" si="314"/>
        <v>2014</v>
      </c>
    </row>
    <row r="3975" spans="1:21"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310"/>
        <v>0.78100000000000003</v>
      </c>
      <c r="P3975">
        <f t="shared" si="311"/>
        <v>105.54054054054055</v>
      </c>
      <c r="Q3975" t="s">
        <v>8316</v>
      </c>
      <c r="R3975" t="s">
        <v>8317</v>
      </c>
      <c r="S3975" s="9">
        <f t="shared" si="312"/>
        <v>42469.43414351852</v>
      </c>
      <c r="T3975" s="9">
        <f t="shared" si="313"/>
        <v>42498.916666666672</v>
      </c>
      <c r="U3975">
        <f t="shared" si="314"/>
        <v>2016</v>
      </c>
    </row>
    <row r="3976" spans="1:21"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310"/>
        <v>0.32</v>
      </c>
      <c r="P3976">
        <f t="shared" si="311"/>
        <v>29.09090909090909</v>
      </c>
      <c r="Q3976" t="s">
        <v>8316</v>
      </c>
      <c r="R3976" t="s">
        <v>8317</v>
      </c>
      <c r="S3976" s="9">
        <f t="shared" si="312"/>
        <v>42493.296851851846</v>
      </c>
      <c r="T3976" s="9">
        <f t="shared" si="313"/>
        <v>42523.296851851846</v>
      </c>
      <c r="U3976">
        <f t="shared" si="314"/>
        <v>2016</v>
      </c>
    </row>
    <row r="3977" spans="1:21"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310"/>
        <v>0</v>
      </c>
      <c r="P3977" t="e">
        <f t="shared" si="311"/>
        <v>#DIV/0!</v>
      </c>
      <c r="Q3977" t="s">
        <v>8316</v>
      </c>
      <c r="R3977" t="s">
        <v>8317</v>
      </c>
      <c r="S3977" s="9">
        <f t="shared" si="312"/>
        <v>42534.616875</v>
      </c>
      <c r="T3977" s="9">
        <f t="shared" si="313"/>
        <v>42564.616875</v>
      </c>
      <c r="U3977">
        <f t="shared" si="314"/>
        <v>2016</v>
      </c>
    </row>
    <row r="3978" spans="1:21"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310"/>
        <v>0.47692307692307695</v>
      </c>
      <c r="P3978">
        <f t="shared" si="311"/>
        <v>62</v>
      </c>
      <c r="Q3978" t="s">
        <v>8316</v>
      </c>
      <c r="R3978" t="s">
        <v>8317</v>
      </c>
      <c r="S3978" s="9">
        <f t="shared" si="312"/>
        <v>41830.608344907407</v>
      </c>
      <c r="T3978" s="9">
        <f t="shared" si="313"/>
        <v>41852.041666666664</v>
      </c>
      <c r="U3978">
        <f t="shared" si="314"/>
        <v>2014</v>
      </c>
    </row>
    <row r="3979" spans="1:21"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310"/>
        <v>1.4500000000000001E-2</v>
      </c>
      <c r="P3979">
        <f t="shared" si="311"/>
        <v>217.5</v>
      </c>
      <c r="Q3979" t="s">
        <v>8316</v>
      </c>
      <c r="R3979" t="s">
        <v>8317</v>
      </c>
      <c r="S3979" s="9">
        <f t="shared" si="312"/>
        <v>42543.538564814815</v>
      </c>
      <c r="T3979" s="9">
        <f t="shared" si="313"/>
        <v>42573.538564814815</v>
      </c>
      <c r="U3979">
        <f t="shared" si="314"/>
        <v>2016</v>
      </c>
    </row>
    <row r="3980" spans="1:21"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310"/>
        <v>0.107</v>
      </c>
      <c r="P3980">
        <f t="shared" si="311"/>
        <v>26.75</v>
      </c>
      <c r="Q3980" t="s">
        <v>8316</v>
      </c>
      <c r="R3980" t="s">
        <v>8317</v>
      </c>
      <c r="S3980" s="9">
        <f t="shared" si="312"/>
        <v>41975.392974537041</v>
      </c>
      <c r="T3980" s="9">
        <f t="shared" si="313"/>
        <v>42035.392974537041</v>
      </c>
      <c r="U3980">
        <f t="shared" si="314"/>
        <v>2014</v>
      </c>
    </row>
    <row r="3981" spans="1:21"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310"/>
        <v>1.8333333333333333E-2</v>
      </c>
      <c r="P3981">
        <f t="shared" si="311"/>
        <v>18.333333333333332</v>
      </c>
      <c r="Q3981" t="s">
        <v>8316</v>
      </c>
      <c r="R3981" t="s">
        <v>8317</v>
      </c>
      <c r="S3981" s="9">
        <f t="shared" si="312"/>
        <v>42069.653437500005</v>
      </c>
      <c r="T3981" s="9">
        <f t="shared" si="313"/>
        <v>42092.583333333328</v>
      </c>
      <c r="U3981">
        <f t="shared" si="314"/>
        <v>2015</v>
      </c>
    </row>
    <row r="3982" spans="1:21"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310"/>
        <v>0.18</v>
      </c>
      <c r="P3982">
        <f t="shared" si="311"/>
        <v>64.285714285714292</v>
      </c>
      <c r="Q3982" t="s">
        <v>8316</v>
      </c>
      <c r="R3982" t="s">
        <v>8317</v>
      </c>
      <c r="S3982" s="9">
        <f t="shared" si="312"/>
        <v>41795.348923611113</v>
      </c>
      <c r="T3982" s="9">
        <f t="shared" si="313"/>
        <v>41825.348923611113</v>
      </c>
      <c r="U3982">
        <f t="shared" si="314"/>
        <v>2014</v>
      </c>
    </row>
    <row r="3983" spans="1:21"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310"/>
        <v>4.0833333333333333E-2</v>
      </c>
      <c r="P3983">
        <f t="shared" si="311"/>
        <v>175</v>
      </c>
      <c r="Q3983" t="s">
        <v>8316</v>
      </c>
      <c r="R3983" t="s">
        <v>8317</v>
      </c>
      <c r="S3983" s="9">
        <f t="shared" si="312"/>
        <v>42507.929965277777</v>
      </c>
      <c r="T3983" s="9">
        <f t="shared" si="313"/>
        <v>42567.929965277777</v>
      </c>
      <c r="U3983">
        <f t="shared" si="314"/>
        <v>2016</v>
      </c>
    </row>
    <row r="3984" spans="1:21"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310"/>
        <v>0.2</v>
      </c>
      <c r="P3984">
        <f t="shared" si="311"/>
        <v>34</v>
      </c>
      <c r="Q3984" t="s">
        <v>8316</v>
      </c>
      <c r="R3984" t="s">
        <v>8317</v>
      </c>
      <c r="S3984" s="9">
        <f t="shared" si="312"/>
        <v>42132.559953703705</v>
      </c>
      <c r="T3984" s="9">
        <f t="shared" si="313"/>
        <v>42192.559953703705</v>
      </c>
      <c r="U3984">
        <f t="shared" si="314"/>
        <v>2015</v>
      </c>
    </row>
    <row r="3985" spans="1:21"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310"/>
        <v>0.34802513464991025</v>
      </c>
      <c r="P3985">
        <f t="shared" si="311"/>
        <v>84.282608695652172</v>
      </c>
      <c r="Q3985" t="s">
        <v>8316</v>
      </c>
      <c r="R3985" t="s">
        <v>8317</v>
      </c>
      <c r="S3985" s="9">
        <f t="shared" si="312"/>
        <v>41747.61986111111</v>
      </c>
      <c r="T3985" s="9">
        <f t="shared" si="313"/>
        <v>41779.040972222225</v>
      </c>
      <c r="U3985">
        <f t="shared" si="314"/>
        <v>2014</v>
      </c>
    </row>
    <row r="3986" spans="1:21"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310"/>
        <v>6.3333333333333339E-2</v>
      </c>
      <c r="P3986">
        <f t="shared" si="311"/>
        <v>9.5</v>
      </c>
      <c r="Q3986" t="s">
        <v>8316</v>
      </c>
      <c r="R3986" t="s">
        <v>8317</v>
      </c>
      <c r="S3986" s="9">
        <f t="shared" si="312"/>
        <v>41920.713472222218</v>
      </c>
      <c r="T3986" s="9">
        <f t="shared" si="313"/>
        <v>41950.75</v>
      </c>
      <c r="U3986">
        <f t="shared" si="314"/>
        <v>2014</v>
      </c>
    </row>
    <row r="3987" spans="1:21"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310"/>
        <v>0.32050000000000001</v>
      </c>
      <c r="P3987">
        <f t="shared" si="311"/>
        <v>33.736842105263158</v>
      </c>
      <c r="Q3987" t="s">
        <v>8316</v>
      </c>
      <c r="R3987" t="s">
        <v>8317</v>
      </c>
      <c r="S3987" s="9">
        <f t="shared" si="312"/>
        <v>42399.457407407404</v>
      </c>
      <c r="T3987" s="9">
        <f t="shared" si="313"/>
        <v>42420.628472222219</v>
      </c>
      <c r="U3987">
        <f t="shared" si="314"/>
        <v>2016</v>
      </c>
    </row>
    <row r="3988" spans="1:21"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310"/>
        <v>9.7600000000000006E-2</v>
      </c>
      <c r="P3988">
        <f t="shared" si="311"/>
        <v>37.53846153846154</v>
      </c>
      <c r="Q3988" t="s">
        <v>8316</v>
      </c>
      <c r="R3988" t="s">
        <v>8317</v>
      </c>
      <c r="S3988" s="9">
        <f t="shared" si="312"/>
        <v>42467.298541666663</v>
      </c>
      <c r="T3988" s="9">
        <f t="shared" si="313"/>
        <v>42496.294444444444</v>
      </c>
      <c r="U3988">
        <f t="shared" si="314"/>
        <v>2016</v>
      </c>
    </row>
    <row r="3989" spans="1:21"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310"/>
        <v>0.3775</v>
      </c>
      <c r="P3989">
        <f t="shared" si="311"/>
        <v>11.615384615384615</v>
      </c>
      <c r="Q3989" t="s">
        <v>8316</v>
      </c>
      <c r="R3989" t="s">
        <v>8317</v>
      </c>
      <c r="S3989" s="9">
        <f t="shared" si="312"/>
        <v>41765.67465277778</v>
      </c>
      <c r="T3989" s="9">
        <f t="shared" si="313"/>
        <v>41775.67465277778</v>
      </c>
      <c r="U3989">
        <f t="shared" si="314"/>
        <v>2014</v>
      </c>
    </row>
    <row r="3990" spans="1:21"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310"/>
        <v>2.1333333333333333E-2</v>
      </c>
      <c r="P3990">
        <f t="shared" si="311"/>
        <v>8</v>
      </c>
      <c r="Q3990" t="s">
        <v>8316</v>
      </c>
      <c r="R3990" t="s">
        <v>8317</v>
      </c>
      <c r="S3990" s="9">
        <f t="shared" si="312"/>
        <v>42229.83116898148</v>
      </c>
      <c r="T3990" s="9">
        <f t="shared" si="313"/>
        <v>42244.83116898148</v>
      </c>
      <c r="U3990">
        <f t="shared" si="314"/>
        <v>2015</v>
      </c>
    </row>
    <row r="3991" spans="1:21"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310"/>
        <v>0</v>
      </c>
      <c r="P3991" t="e">
        <f t="shared" si="311"/>
        <v>#DIV/0!</v>
      </c>
      <c r="Q3991" t="s">
        <v>8316</v>
      </c>
      <c r="R3991" t="s">
        <v>8317</v>
      </c>
      <c r="S3991" s="9">
        <f t="shared" si="312"/>
        <v>42286.499780092592</v>
      </c>
      <c r="T3991" s="9">
        <f t="shared" si="313"/>
        <v>42316.541446759264</v>
      </c>
      <c r="U3991">
        <f t="shared" si="314"/>
        <v>2015</v>
      </c>
    </row>
    <row r="3992" spans="1:21"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310"/>
        <v>4.1818181818181817E-2</v>
      </c>
      <c r="P3992">
        <f t="shared" si="311"/>
        <v>23</v>
      </c>
      <c r="Q3992" t="s">
        <v>8316</v>
      </c>
      <c r="R3992" t="s">
        <v>8317</v>
      </c>
      <c r="S3992" s="9">
        <f t="shared" si="312"/>
        <v>42401.422372685185</v>
      </c>
      <c r="T3992" s="9">
        <f t="shared" si="313"/>
        <v>42431.422372685185</v>
      </c>
      <c r="U3992">
        <f t="shared" si="314"/>
        <v>2016</v>
      </c>
    </row>
    <row r="3993" spans="1:21"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310"/>
        <v>0.2</v>
      </c>
      <c r="P3993">
        <f t="shared" si="311"/>
        <v>100</v>
      </c>
      <c r="Q3993" t="s">
        <v>8316</v>
      </c>
      <c r="R3993" t="s">
        <v>8317</v>
      </c>
      <c r="S3993" s="9">
        <f t="shared" si="312"/>
        <v>42125.394467592589</v>
      </c>
      <c r="T3993" s="9">
        <f t="shared" si="313"/>
        <v>42155.394467592589</v>
      </c>
      <c r="U3993">
        <f t="shared" si="314"/>
        <v>2015</v>
      </c>
    </row>
    <row r="3994" spans="1:21"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310"/>
        <v>5.4100000000000002E-2</v>
      </c>
      <c r="P3994">
        <f t="shared" si="311"/>
        <v>60.111111111111114</v>
      </c>
      <c r="Q3994" t="s">
        <v>8316</v>
      </c>
      <c r="R3994" t="s">
        <v>8317</v>
      </c>
      <c r="S3994" s="9">
        <f t="shared" si="312"/>
        <v>42289.69049768518</v>
      </c>
      <c r="T3994" s="9">
        <f t="shared" si="313"/>
        <v>42349.732164351852</v>
      </c>
      <c r="U3994">
        <f t="shared" si="314"/>
        <v>2015</v>
      </c>
    </row>
    <row r="3995" spans="1:21"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310"/>
        <v>6.0000000000000002E-5</v>
      </c>
      <c r="P3995">
        <f t="shared" si="311"/>
        <v>3</v>
      </c>
      <c r="Q3995" t="s">
        <v>8316</v>
      </c>
      <c r="R3995" t="s">
        <v>8317</v>
      </c>
      <c r="S3995" s="9">
        <f t="shared" si="312"/>
        <v>42107.614722222221</v>
      </c>
      <c r="T3995" s="9">
        <f t="shared" si="313"/>
        <v>42137.614722222221</v>
      </c>
      <c r="U3995">
        <f t="shared" si="314"/>
        <v>2015</v>
      </c>
    </row>
    <row r="3996" spans="1:21"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310"/>
        <v>2.5000000000000001E-3</v>
      </c>
      <c r="P3996">
        <f t="shared" si="311"/>
        <v>5</v>
      </c>
      <c r="Q3996" t="s">
        <v>8316</v>
      </c>
      <c r="R3996" t="s">
        <v>8317</v>
      </c>
      <c r="S3996" s="9">
        <f t="shared" si="312"/>
        <v>41809.139930555553</v>
      </c>
      <c r="T3996" s="9">
        <f t="shared" si="313"/>
        <v>41839.139930555553</v>
      </c>
      <c r="U3996">
        <f t="shared" si="314"/>
        <v>2014</v>
      </c>
    </row>
    <row r="3997" spans="1:21"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310"/>
        <v>0.35</v>
      </c>
      <c r="P3997">
        <f t="shared" si="311"/>
        <v>17.5</v>
      </c>
      <c r="Q3997" t="s">
        <v>8316</v>
      </c>
      <c r="R3997" t="s">
        <v>8317</v>
      </c>
      <c r="S3997" s="9">
        <f t="shared" si="312"/>
        <v>42019.433761574073</v>
      </c>
      <c r="T3997" s="9">
        <f t="shared" si="313"/>
        <v>42049.227083333331</v>
      </c>
      <c r="U3997">
        <f t="shared" si="314"/>
        <v>2015</v>
      </c>
    </row>
    <row r="3998" spans="1:21"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310"/>
        <v>0.16566666666666666</v>
      </c>
      <c r="P3998">
        <f t="shared" si="311"/>
        <v>29.235294117647058</v>
      </c>
      <c r="Q3998" t="s">
        <v>8316</v>
      </c>
      <c r="R3998" t="s">
        <v>8317</v>
      </c>
      <c r="S3998" s="9">
        <f t="shared" si="312"/>
        <v>41950.01694444444</v>
      </c>
      <c r="T3998" s="9">
        <f t="shared" si="313"/>
        <v>41963.419444444444</v>
      </c>
      <c r="U3998">
        <f t="shared" si="314"/>
        <v>2014</v>
      </c>
    </row>
    <row r="3999" spans="1:21"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310"/>
        <v>0</v>
      </c>
      <c r="P3999" t="e">
        <f t="shared" si="311"/>
        <v>#DIV/0!</v>
      </c>
      <c r="Q3999" t="s">
        <v>8316</v>
      </c>
      <c r="R3999" t="s">
        <v>8317</v>
      </c>
      <c r="S3999" s="9">
        <f t="shared" si="312"/>
        <v>42069.141446759255</v>
      </c>
      <c r="T3999" s="9">
        <f t="shared" si="313"/>
        <v>42099.099780092598</v>
      </c>
      <c r="U3999">
        <f t="shared" si="314"/>
        <v>2015</v>
      </c>
    </row>
    <row r="4000" spans="1:21"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310"/>
        <v>0.57199999999999995</v>
      </c>
      <c r="P4000">
        <f t="shared" si="311"/>
        <v>59.583333333333336</v>
      </c>
      <c r="Q4000" t="s">
        <v>8316</v>
      </c>
      <c r="R4000" t="s">
        <v>8317</v>
      </c>
      <c r="S4000" s="9">
        <f t="shared" si="312"/>
        <v>42061.713263888887</v>
      </c>
      <c r="T4000" s="9">
        <f t="shared" si="313"/>
        <v>42091.671597222223</v>
      </c>
      <c r="U4000">
        <f t="shared" si="314"/>
        <v>2015</v>
      </c>
    </row>
    <row r="4001" spans="1:21"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310"/>
        <v>0.16514285714285715</v>
      </c>
      <c r="P4001">
        <f t="shared" si="311"/>
        <v>82.571428571428569</v>
      </c>
      <c r="Q4001" t="s">
        <v>8316</v>
      </c>
      <c r="R4001" t="s">
        <v>8317</v>
      </c>
      <c r="S4001" s="9">
        <f t="shared" si="312"/>
        <v>41842.578680555554</v>
      </c>
      <c r="T4001" s="9">
        <f t="shared" si="313"/>
        <v>41882.577650462961</v>
      </c>
      <c r="U4001">
        <f t="shared" si="314"/>
        <v>2014</v>
      </c>
    </row>
    <row r="4002" spans="1:21"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310"/>
        <v>1.25E-3</v>
      </c>
      <c r="P4002">
        <f t="shared" si="311"/>
        <v>10</v>
      </c>
      <c r="Q4002" t="s">
        <v>8316</v>
      </c>
      <c r="R4002" t="s">
        <v>8317</v>
      </c>
      <c r="S4002" s="9">
        <f t="shared" si="312"/>
        <v>42437.39534722222</v>
      </c>
      <c r="T4002" s="9">
        <f t="shared" si="313"/>
        <v>42497.353680555556</v>
      </c>
      <c r="U4002">
        <f t="shared" si="314"/>
        <v>2016</v>
      </c>
    </row>
    <row r="4003" spans="1:21"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310"/>
        <v>0.3775</v>
      </c>
      <c r="P4003">
        <f t="shared" si="311"/>
        <v>32.357142857142854</v>
      </c>
      <c r="Q4003" t="s">
        <v>8316</v>
      </c>
      <c r="R4003" t="s">
        <v>8317</v>
      </c>
      <c r="S4003" s="9">
        <f t="shared" si="312"/>
        <v>42775.714212962965</v>
      </c>
      <c r="T4003" s="9">
        <f t="shared" si="313"/>
        <v>42795.541666666672</v>
      </c>
      <c r="U4003">
        <f t="shared" si="314"/>
        <v>2017</v>
      </c>
    </row>
    <row r="4004" spans="1:21"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310"/>
        <v>1.84E-2</v>
      </c>
      <c r="P4004">
        <f t="shared" si="311"/>
        <v>5.75</v>
      </c>
      <c r="Q4004" t="s">
        <v>8316</v>
      </c>
      <c r="R4004" t="s">
        <v>8317</v>
      </c>
      <c r="S4004" s="9">
        <f t="shared" si="312"/>
        <v>41878.793530092589</v>
      </c>
      <c r="T4004" s="9">
        <f t="shared" si="313"/>
        <v>41908.793530092589</v>
      </c>
      <c r="U4004">
        <f t="shared" si="314"/>
        <v>2014</v>
      </c>
    </row>
    <row r="4005" spans="1:21"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310"/>
        <v>0.10050000000000001</v>
      </c>
      <c r="P4005">
        <f t="shared" si="311"/>
        <v>100.5</v>
      </c>
      <c r="Q4005" t="s">
        <v>8316</v>
      </c>
      <c r="R4005" t="s">
        <v>8317</v>
      </c>
      <c r="S4005" s="9">
        <f t="shared" si="312"/>
        <v>42020.337349537032</v>
      </c>
      <c r="T4005" s="9">
        <f t="shared" si="313"/>
        <v>42050.337349537032</v>
      </c>
      <c r="U4005">
        <f t="shared" si="314"/>
        <v>2015</v>
      </c>
    </row>
    <row r="4006" spans="1:21"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310"/>
        <v>2E-3</v>
      </c>
      <c r="P4006">
        <f t="shared" si="311"/>
        <v>1</v>
      </c>
      <c r="Q4006" t="s">
        <v>8316</v>
      </c>
      <c r="R4006" t="s">
        <v>8317</v>
      </c>
      <c r="S4006" s="9">
        <f t="shared" si="312"/>
        <v>41889.91269675926</v>
      </c>
      <c r="T4006" s="9">
        <f t="shared" si="313"/>
        <v>41919.91269675926</v>
      </c>
      <c r="U4006">
        <f t="shared" si="314"/>
        <v>2014</v>
      </c>
    </row>
    <row r="4007" spans="1:21"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310"/>
        <v>1.3333333333333334E-2</v>
      </c>
      <c r="P4007">
        <f t="shared" si="311"/>
        <v>20</v>
      </c>
      <c r="Q4007" t="s">
        <v>8316</v>
      </c>
      <c r="R4007" t="s">
        <v>8317</v>
      </c>
      <c r="S4007" s="9">
        <f t="shared" si="312"/>
        <v>41872.557696759257</v>
      </c>
      <c r="T4007" s="9">
        <f t="shared" si="313"/>
        <v>41932.557696759257</v>
      </c>
      <c r="U4007">
        <f t="shared" si="314"/>
        <v>2014</v>
      </c>
    </row>
    <row r="4008" spans="1:21"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310"/>
        <v>6.666666666666667E-5</v>
      </c>
      <c r="P4008">
        <f t="shared" si="311"/>
        <v>2</v>
      </c>
      <c r="Q4008" t="s">
        <v>8316</v>
      </c>
      <c r="R4008" t="s">
        <v>8317</v>
      </c>
      <c r="S4008" s="9">
        <f t="shared" si="312"/>
        <v>42391.522997685184</v>
      </c>
      <c r="T4008" s="9">
        <f t="shared" si="313"/>
        <v>42416.522997685184</v>
      </c>
      <c r="U4008">
        <f t="shared" si="314"/>
        <v>2016</v>
      </c>
    </row>
    <row r="4009" spans="1:21"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310"/>
        <v>2.5000000000000001E-3</v>
      </c>
      <c r="P4009">
        <f t="shared" si="311"/>
        <v>5</v>
      </c>
      <c r="Q4009" t="s">
        <v>8316</v>
      </c>
      <c r="R4009" t="s">
        <v>8317</v>
      </c>
      <c r="S4009" s="9">
        <f t="shared" si="312"/>
        <v>41848.522928240738</v>
      </c>
      <c r="T4009" s="9">
        <f t="shared" si="313"/>
        <v>41877.436111111114</v>
      </c>
      <c r="U4009">
        <f t="shared" si="314"/>
        <v>2014</v>
      </c>
    </row>
    <row r="4010" spans="1:21"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310"/>
        <v>0.06</v>
      </c>
      <c r="P4010">
        <f t="shared" si="311"/>
        <v>15</v>
      </c>
      <c r="Q4010" t="s">
        <v>8316</v>
      </c>
      <c r="R4010" t="s">
        <v>8317</v>
      </c>
      <c r="S4010" s="9">
        <f t="shared" si="312"/>
        <v>42177.714201388888</v>
      </c>
      <c r="T4010" s="9">
        <f t="shared" si="313"/>
        <v>42207.714201388888</v>
      </c>
      <c r="U4010">
        <f t="shared" si="314"/>
        <v>2015</v>
      </c>
    </row>
    <row r="4011" spans="1:21"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310"/>
        <v>3.8860103626943004E-2</v>
      </c>
      <c r="P4011">
        <f t="shared" si="311"/>
        <v>25</v>
      </c>
      <c r="Q4011" t="s">
        <v>8316</v>
      </c>
      <c r="R4011" t="s">
        <v>8317</v>
      </c>
      <c r="S4011" s="9">
        <f t="shared" si="312"/>
        <v>41851.450925925928</v>
      </c>
      <c r="T4011" s="9">
        <f t="shared" si="313"/>
        <v>41891.450925925928</v>
      </c>
      <c r="U4011">
        <f t="shared" si="314"/>
        <v>2014</v>
      </c>
    </row>
    <row r="4012" spans="1:21"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310"/>
        <v>0.24194444444444443</v>
      </c>
      <c r="P4012">
        <f t="shared" si="311"/>
        <v>45.842105263157897</v>
      </c>
      <c r="Q4012" t="s">
        <v>8316</v>
      </c>
      <c r="R4012" t="s">
        <v>8317</v>
      </c>
      <c r="S4012" s="9">
        <f t="shared" si="312"/>
        <v>41921.520439814813</v>
      </c>
      <c r="T4012" s="9">
        <f t="shared" si="313"/>
        <v>41938.520439814813</v>
      </c>
      <c r="U4012">
        <f t="shared" si="314"/>
        <v>2014</v>
      </c>
    </row>
    <row r="4013" spans="1:21"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310"/>
        <v>7.5999999999999998E-2</v>
      </c>
      <c r="P4013">
        <f t="shared" si="311"/>
        <v>4.75</v>
      </c>
      <c r="Q4013" t="s">
        <v>8316</v>
      </c>
      <c r="R4013" t="s">
        <v>8317</v>
      </c>
      <c r="S4013" s="9">
        <f t="shared" si="312"/>
        <v>42002.29488425926</v>
      </c>
      <c r="T4013" s="9">
        <f t="shared" si="313"/>
        <v>42032.29488425926</v>
      </c>
      <c r="U4013">
        <f t="shared" si="314"/>
        <v>2014</v>
      </c>
    </row>
    <row r="4014" spans="1:21"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310"/>
        <v>0</v>
      </c>
      <c r="P4014" t="e">
        <f t="shared" si="311"/>
        <v>#DIV/0!</v>
      </c>
      <c r="Q4014" t="s">
        <v>8316</v>
      </c>
      <c r="R4014" t="s">
        <v>8317</v>
      </c>
      <c r="S4014" s="9">
        <f t="shared" si="312"/>
        <v>42096.294548611113</v>
      </c>
      <c r="T4014" s="9">
        <f t="shared" si="313"/>
        <v>42126.294548611113</v>
      </c>
      <c r="U4014">
        <f t="shared" si="314"/>
        <v>2015</v>
      </c>
    </row>
    <row r="4015" spans="1:21"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310"/>
        <v>1.2999999999999999E-2</v>
      </c>
      <c r="P4015">
        <f t="shared" si="311"/>
        <v>13</v>
      </c>
      <c r="Q4015" t="s">
        <v>8316</v>
      </c>
      <c r="R4015" t="s">
        <v>8317</v>
      </c>
      <c r="S4015" s="9">
        <f t="shared" si="312"/>
        <v>42021.051192129627</v>
      </c>
      <c r="T4015" s="9">
        <f t="shared" si="313"/>
        <v>42051.051192129627</v>
      </c>
      <c r="U4015">
        <f t="shared" si="314"/>
        <v>2015</v>
      </c>
    </row>
    <row r="4016" spans="1:21"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310"/>
        <v>0</v>
      </c>
      <c r="P4016" t="e">
        <f t="shared" si="311"/>
        <v>#DIV/0!</v>
      </c>
      <c r="Q4016" t="s">
        <v>8316</v>
      </c>
      <c r="R4016" t="s">
        <v>8317</v>
      </c>
      <c r="S4016" s="9">
        <f t="shared" si="312"/>
        <v>42418.996168981481</v>
      </c>
      <c r="T4016" s="9">
        <f t="shared" si="313"/>
        <v>42433.996168981481</v>
      </c>
      <c r="U4016">
        <f t="shared" si="314"/>
        <v>2016</v>
      </c>
    </row>
    <row r="4017" spans="1:21"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310"/>
        <v>1.4285714285714287E-4</v>
      </c>
      <c r="P4017">
        <f t="shared" si="311"/>
        <v>1</v>
      </c>
      <c r="Q4017" t="s">
        <v>8316</v>
      </c>
      <c r="R4017" t="s">
        <v>8317</v>
      </c>
      <c r="S4017" s="9">
        <f t="shared" si="312"/>
        <v>42174.530821759254</v>
      </c>
      <c r="T4017" s="9">
        <f t="shared" si="313"/>
        <v>42204.530821759254</v>
      </c>
      <c r="U4017">
        <f t="shared" si="314"/>
        <v>2015</v>
      </c>
    </row>
    <row r="4018" spans="1:21"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310"/>
        <v>0.14000000000000001</v>
      </c>
      <c r="P4018">
        <f t="shared" si="311"/>
        <v>10</v>
      </c>
      <c r="Q4018" t="s">
        <v>8316</v>
      </c>
      <c r="R4018" t="s">
        <v>8317</v>
      </c>
      <c r="S4018" s="9">
        <f t="shared" si="312"/>
        <v>41869.622685185182</v>
      </c>
      <c r="T4018" s="9">
        <f t="shared" si="313"/>
        <v>41899.622685185182</v>
      </c>
      <c r="U4018">
        <f t="shared" si="314"/>
        <v>2014</v>
      </c>
    </row>
    <row r="4019" spans="1:21"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310"/>
        <v>1.0500000000000001E-2</v>
      </c>
      <c r="P4019">
        <f t="shared" si="311"/>
        <v>52.5</v>
      </c>
      <c r="Q4019" t="s">
        <v>8316</v>
      </c>
      <c r="R4019" t="s">
        <v>8317</v>
      </c>
      <c r="S4019" s="9">
        <f t="shared" si="312"/>
        <v>41856.422152777777</v>
      </c>
      <c r="T4019" s="9">
        <f t="shared" si="313"/>
        <v>41886.422152777777</v>
      </c>
      <c r="U4019">
        <f t="shared" si="314"/>
        <v>2014</v>
      </c>
    </row>
    <row r="4020" spans="1:21"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310"/>
        <v>8.666666666666667E-2</v>
      </c>
      <c r="P4020">
        <f t="shared" si="311"/>
        <v>32.5</v>
      </c>
      <c r="Q4020" t="s">
        <v>8316</v>
      </c>
      <c r="R4020" t="s">
        <v>8317</v>
      </c>
      <c r="S4020" s="9">
        <f t="shared" si="312"/>
        <v>42620.66097222222</v>
      </c>
      <c r="T4020" s="9">
        <f t="shared" si="313"/>
        <v>42650.66097222222</v>
      </c>
      <c r="U4020">
        <f t="shared" si="314"/>
        <v>2016</v>
      </c>
    </row>
    <row r="4021" spans="1:21"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310"/>
        <v>8.2857142857142851E-3</v>
      </c>
      <c r="P4021">
        <f t="shared" si="311"/>
        <v>7.25</v>
      </c>
      <c r="Q4021" t="s">
        <v>8316</v>
      </c>
      <c r="R4021" t="s">
        <v>8317</v>
      </c>
      <c r="S4021" s="9">
        <f t="shared" si="312"/>
        <v>42417.425879629634</v>
      </c>
      <c r="T4021" s="9">
        <f t="shared" si="313"/>
        <v>42475.436111111107</v>
      </c>
      <c r="U4021">
        <f t="shared" si="314"/>
        <v>2016</v>
      </c>
    </row>
    <row r="4022" spans="1:21"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310"/>
        <v>0.16666666666666666</v>
      </c>
      <c r="P4022">
        <f t="shared" si="311"/>
        <v>33.333333333333336</v>
      </c>
      <c r="Q4022" t="s">
        <v>8316</v>
      </c>
      <c r="R4022" t="s">
        <v>8317</v>
      </c>
      <c r="S4022" s="9">
        <f t="shared" si="312"/>
        <v>42056.940960648149</v>
      </c>
      <c r="T4022" s="9">
        <f t="shared" si="313"/>
        <v>42086.899293981478</v>
      </c>
      <c r="U4022">
        <f t="shared" si="314"/>
        <v>2015</v>
      </c>
    </row>
    <row r="4023" spans="1:21"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310"/>
        <v>8.3333333333333332E-3</v>
      </c>
      <c r="P4023">
        <f t="shared" si="311"/>
        <v>62.5</v>
      </c>
      <c r="Q4023" t="s">
        <v>8316</v>
      </c>
      <c r="R4023" t="s">
        <v>8317</v>
      </c>
      <c r="S4023" s="9">
        <f t="shared" si="312"/>
        <v>41878.661550925928</v>
      </c>
      <c r="T4023" s="9">
        <f t="shared" si="313"/>
        <v>41938.661550925928</v>
      </c>
      <c r="U4023">
        <f t="shared" si="314"/>
        <v>2014</v>
      </c>
    </row>
    <row r="4024" spans="1:21"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310"/>
        <v>0.69561111111111107</v>
      </c>
      <c r="P4024">
        <f t="shared" si="311"/>
        <v>63.558375634517766</v>
      </c>
      <c r="Q4024" t="s">
        <v>8316</v>
      </c>
      <c r="R4024" t="s">
        <v>8317</v>
      </c>
      <c r="S4024" s="9">
        <f t="shared" si="312"/>
        <v>41990.334108796291</v>
      </c>
      <c r="T4024" s="9">
        <f t="shared" si="313"/>
        <v>42035.870833333334</v>
      </c>
      <c r="U4024">
        <f t="shared" si="314"/>
        <v>2014</v>
      </c>
    </row>
    <row r="4025" spans="1:21"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310"/>
        <v>0</v>
      </c>
      <c r="P4025" t="e">
        <f t="shared" si="311"/>
        <v>#DIV/0!</v>
      </c>
      <c r="Q4025" t="s">
        <v>8316</v>
      </c>
      <c r="R4025" t="s">
        <v>8317</v>
      </c>
      <c r="S4025" s="9">
        <f t="shared" si="312"/>
        <v>42408.749571759254</v>
      </c>
      <c r="T4025" s="9">
        <f t="shared" si="313"/>
        <v>42453.707905092597</v>
      </c>
      <c r="U4025">
        <f t="shared" si="314"/>
        <v>2016</v>
      </c>
    </row>
    <row r="4026" spans="1:21"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310"/>
        <v>1.2500000000000001E-2</v>
      </c>
      <c r="P4026">
        <f t="shared" si="311"/>
        <v>10</v>
      </c>
      <c r="Q4026" t="s">
        <v>8316</v>
      </c>
      <c r="R4026" t="s">
        <v>8317</v>
      </c>
      <c r="S4026" s="9">
        <f t="shared" si="312"/>
        <v>42217.420104166667</v>
      </c>
      <c r="T4026" s="9">
        <f t="shared" si="313"/>
        <v>42247.420104166667</v>
      </c>
      <c r="U4026">
        <f t="shared" si="314"/>
        <v>2015</v>
      </c>
    </row>
    <row r="4027" spans="1:21"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310"/>
        <v>0.05</v>
      </c>
      <c r="P4027">
        <f t="shared" si="311"/>
        <v>62.5</v>
      </c>
      <c r="Q4027" t="s">
        <v>8316</v>
      </c>
      <c r="R4027" t="s">
        <v>8317</v>
      </c>
      <c r="S4027" s="9">
        <f t="shared" si="312"/>
        <v>42150.987685185188</v>
      </c>
      <c r="T4027" s="9">
        <f t="shared" si="313"/>
        <v>42210.987685185188</v>
      </c>
      <c r="U4027">
        <f t="shared" si="314"/>
        <v>2015</v>
      </c>
    </row>
    <row r="4028" spans="1:21"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310"/>
        <v>0</v>
      </c>
      <c r="P4028" t="e">
        <f t="shared" si="311"/>
        <v>#DIV/0!</v>
      </c>
      <c r="Q4028" t="s">
        <v>8316</v>
      </c>
      <c r="R4028" t="s">
        <v>8317</v>
      </c>
      <c r="S4028" s="9">
        <f t="shared" si="312"/>
        <v>42282.405543981484</v>
      </c>
      <c r="T4028" s="9">
        <f t="shared" si="313"/>
        <v>42342.447210648148</v>
      </c>
      <c r="U4028">
        <f t="shared" si="314"/>
        <v>2015</v>
      </c>
    </row>
    <row r="4029" spans="1:21"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310"/>
        <v>7.166666666666667E-2</v>
      </c>
      <c r="P4029">
        <f t="shared" si="311"/>
        <v>30.714285714285715</v>
      </c>
      <c r="Q4029" t="s">
        <v>8316</v>
      </c>
      <c r="R4029" t="s">
        <v>8317</v>
      </c>
      <c r="S4029" s="9">
        <f t="shared" si="312"/>
        <v>42768.72084490741</v>
      </c>
      <c r="T4029" s="9">
        <f t="shared" si="313"/>
        <v>42788.791666666672</v>
      </c>
      <c r="U4029">
        <f t="shared" si="314"/>
        <v>2017</v>
      </c>
    </row>
    <row r="4030" spans="1:21"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310"/>
        <v>0.28050000000000003</v>
      </c>
      <c r="P4030">
        <f t="shared" si="311"/>
        <v>51</v>
      </c>
      <c r="Q4030" t="s">
        <v>8316</v>
      </c>
      <c r="R4030" t="s">
        <v>8317</v>
      </c>
      <c r="S4030" s="9">
        <f t="shared" si="312"/>
        <v>41765.688657407409</v>
      </c>
      <c r="T4030" s="9">
        <f t="shared" si="313"/>
        <v>41795.688657407409</v>
      </c>
      <c r="U4030">
        <f t="shared" si="314"/>
        <v>2014</v>
      </c>
    </row>
    <row r="4031" spans="1:21"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310"/>
        <v>0</v>
      </c>
      <c r="P4031" t="e">
        <f t="shared" si="311"/>
        <v>#DIV/0!</v>
      </c>
      <c r="Q4031" t="s">
        <v>8316</v>
      </c>
      <c r="R4031" t="s">
        <v>8317</v>
      </c>
      <c r="S4031" s="9">
        <f t="shared" si="312"/>
        <v>42321.775115740747</v>
      </c>
      <c r="T4031" s="9">
        <f t="shared" si="313"/>
        <v>42351.775115740747</v>
      </c>
      <c r="U4031">
        <f t="shared" si="314"/>
        <v>2015</v>
      </c>
    </row>
    <row r="4032" spans="1:21"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310"/>
        <v>0.16</v>
      </c>
      <c r="P4032">
        <f t="shared" si="311"/>
        <v>66.666666666666671</v>
      </c>
      <c r="Q4032" t="s">
        <v>8316</v>
      </c>
      <c r="R4032" t="s">
        <v>8317</v>
      </c>
      <c r="S4032" s="9">
        <f t="shared" si="312"/>
        <v>42374.405081018514</v>
      </c>
      <c r="T4032" s="9">
        <f t="shared" si="313"/>
        <v>42403.534027777772</v>
      </c>
      <c r="U4032">
        <f t="shared" si="314"/>
        <v>2016</v>
      </c>
    </row>
    <row r="4033" spans="1:21"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310"/>
        <v>0</v>
      </c>
      <c r="P4033" t="e">
        <f t="shared" si="311"/>
        <v>#DIV/0!</v>
      </c>
      <c r="Q4033" t="s">
        <v>8316</v>
      </c>
      <c r="R4033" t="s">
        <v>8317</v>
      </c>
      <c r="S4033" s="9">
        <f t="shared" si="312"/>
        <v>41941.335231481484</v>
      </c>
      <c r="T4033" s="9">
        <f t="shared" si="313"/>
        <v>41991.376898148148</v>
      </c>
      <c r="U4033">
        <f t="shared" si="314"/>
        <v>2014</v>
      </c>
    </row>
    <row r="4034" spans="1:21"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si="310"/>
        <v>6.8287037037037035E-2</v>
      </c>
      <c r="P4034">
        <f t="shared" si="311"/>
        <v>59</v>
      </c>
      <c r="Q4034" t="s">
        <v>8316</v>
      </c>
      <c r="R4034" t="s">
        <v>8317</v>
      </c>
      <c r="S4034" s="9">
        <f t="shared" si="312"/>
        <v>42293.559212962966</v>
      </c>
      <c r="T4034" s="9">
        <f t="shared" si="313"/>
        <v>42353.60087962963</v>
      </c>
      <c r="U4034">
        <f t="shared" si="314"/>
        <v>2015</v>
      </c>
    </row>
    <row r="4035" spans="1:21"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ref="O4035:O4098" si="315">E4035/D4035</f>
        <v>0.25698702928870293</v>
      </c>
      <c r="P4035">
        <f t="shared" ref="P4035:P4098" si="316">E4035/L4035</f>
        <v>65.340319148936175</v>
      </c>
      <c r="Q4035" t="s">
        <v>8316</v>
      </c>
      <c r="R4035" t="s">
        <v>8317</v>
      </c>
      <c r="S4035" s="9">
        <f t="shared" ref="S4035:S4098" si="317">((J4035/60)/60)/24+DATE(1970,1,1)+(-6/24)</f>
        <v>42614.018796296295</v>
      </c>
      <c r="T4035" s="9">
        <f t="shared" ref="T4035:T4098" si="318">((I4035/60)/60)/24+DATE(1970,1,1)+(-6/24)</f>
        <v>42645.125</v>
      </c>
      <c r="U4035">
        <f t="shared" ref="U4035:U4098" si="319">YEAR(S4035)</f>
        <v>2016</v>
      </c>
    </row>
    <row r="4036" spans="1:21"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315"/>
        <v>1.4814814814814815E-2</v>
      </c>
      <c r="P4036">
        <f t="shared" si="316"/>
        <v>100</v>
      </c>
      <c r="Q4036" t="s">
        <v>8316</v>
      </c>
      <c r="R4036" t="s">
        <v>8317</v>
      </c>
      <c r="S4036" s="9">
        <f t="shared" si="317"/>
        <v>42067.697337962964</v>
      </c>
      <c r="T4036" s="9">
        <f t="shared" si="318"/>
        <v>42097.655671296292</v>
      </c>
      <c r="U4036">
        <f t="shared" si="319"/>
        <v>2015</v>
      </c>
    </row>
    <row r="4037" spans="1:21"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315"/>
        <v>0.36849999999999999</v>
      </c>
      <c r="P4037">
        <f t="shared" si="316"/>
        <v>147.4</v>
      </c>
      <c r="Q4037" t="s">
        <v>8316</v>
      </c>
      <c r="R4037" t="s">
        <v>8317</v>
      </c>
      <c r="S4037" s="9">
        <f t="shared" si="317"/>
        <v>41903.632951388885</v>
      </c>
      <c r="T4037" s="9">
        <f t="shared" si="318"/>
        <v>41933.632951388885</v>
      </c>
      <c r="U4037">
        <f t="shared" si="319"/>
        <v>2014</v>
      </c>
    </row>
    <row r="4038" spans="1:21"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315"/>
        <v>0.47049999999999997</v>
      </c>
      <c r="P4038">
        <f t="shared" si="316"/>
        <v>166.05882352941177</v>
      </c>
      <c r="Q4038" t="s">
        <v>8316</v>
      </c>
      <c r="R4038" t="s">
        <v>8317</v>
      </c>
      <c r="S4038" s="9">
        <f t="shared" si="317"/>
        <v>41804.687083333331</v>
      </c>
      <c r="T4038" s="9">
        <f t="shared" si="318"/>
        <v>41821.6875</v>
      </c>
      <c r="U4038">
        <f t="shared" si="319"/>
        <v>2014</v>
      </c>
    </row>
    <row r="4039" spans="1:21"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315"/>
        <v>0.11428571428571428</v>
      </c>
      <c r="P4039">
        <f t="shared" si="316"/>
        <v>40</v>
      </c>
      <c r="Q4039" t="s">
        <v>8316</v>
      </c>
      <c r="R4039" t="s">
        <v>8317</v>
      </c>
      <c r="S4039" s="9">
        <f t="shared" si="317"/>
        <v>42496.820775462969</v>
      </c>
      <c r="T4039" s="9">
        <f t="shared" si="318"/>
        <v>42514.350694444445</v>
      </c>
      <c r="U4039">
        <f t="shared" si="319"/>
        <v>2016</v>
      </c>
    </row>
    <row r="4040" spans="1:21"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315"/>
        <v>0.12039999999999999</v>
      </c>
      <c r="P4040">
        <f t="shared" si="316"/>
        <v>75.25</v>
      </c>
      <c r="Q4040" t="s">
        <v>8316</v>
      </c>
      <c r="R4040" t="s">
        <v>8317</v>
      </c>
      <c r="S4040" s="9">
        <f t="shared" si="317"/>
        <v>41869.548726851855</v>
      </c>
      <c r="T4040" s="9">
        <f t="shared" si="318"/>
        <v>41929.548726851855</v>
      </c>
      <c r="U4040">
        <f t="shared" si="319"/>
        <v>2014</v>
      </c>
    </row>
    <row r="4041" spans="1:21"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315"/>
        <v>0.6</v>
      </c>
      <c r="P4041">
        <f t="shared" si="316"/>
        <v>60</v>
      </c>
      <c r="Q4041" t="s">
        <v>8316</v>
      </c>
      <c r="R4041" t="s">
        <v>8317</v>
      </c>
      <c r="S4041" s="9">
        <f t="shared" si="317"/>
        <v>42305.420914351853</v>
      </c>
      <c r="T4041" s="9">
        <f t="shared" si="318"/>
        <v>42338.999305555553</v>
      </c>
      <c r="U4041">
        <f t="shared" si="319"/>
        <v>2015</v>
      </c>
    </row>
    <row r="4042" spans="1:21"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315"/>
        <v>0.3125</v>
      </c>
      <c r="P4042">
        <f t="shared" si="316"/>
        <v>1250</v>
      </c>
      <c r="Q4042" t="s">
        <v>8316</v>
      </c>
      <c r="R4042" t="s">
        <v>8317</v>
      </c>
      <c r="S4042" s="9">
        <f t="shared" si="317"/>
        <v>42143.981527777782</v>
      </c>
      <c r="T4042" s="9">
        <f t="shared" si="318"/>
        <v>42202.875</v>
      </c>
      <c r="U4042">
        <f t="shared" si="319"/>
        <v>2015</v>
      </c>
    </row>
    <row r="4043" spans="1:21"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315"/>
        <v>4.1999999999999997E-3</v>
      </c>
      <c r="P4043">
        <f t="shared" si="316"/>
        <v>10.5</v>
      </c>
      <c r="Q4043" t="s">
        <v>8316</v>
      </c>
      <c r="R4043" t="s">
        <v>8317</v>
      </c>
      <c r="S4043" s="9">
        <f t="shared" si="317"/>
        <v>42559.224004629628</v>
      </c>
      <c r="T4043" s="9">
        <f t="shared" si="318"/>
        <v>42619.224004629628</v>
      </c>
      <c r="U4043">
        <f t="shared" si="319"/>
        <v>2016</v>
      </c>
    </row>
    <row r="4044" spans="1:21"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315"/>
        <v>2.0999999999999999E-3</v>
      </c>
      <c r="P4044">
        <f t="shared" si="316"/>
        <v>7</v>
      </c>
      <c r="Q4044" t="s">
        <v>8316</v>
      </c>
      <c r="R4044" t="s">
        <v>8317</v>
      </c>
      <c r="S4044" s="9">
        <f t="shared" si="317"/>
        <v>41994.834074074075</v>
      </c>
      <c r="T4044" s="9">
        <f t="shared" si="318"/>
        <v>42024.552777777775</v>
      </c>
      <c r="U4044">
        <f t="shared" si="319"/>
        <v>2014</v>
      </c>
    </row>
    <row r="4045" spans="1:21"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315"/>
        <v>0</v>
      </c>
      <c r="P4045" t="e">
        <f t="shared" si="316"/>
        <v>#DIV/0!</v>
      </c>
      <c r="Q4045" t="s">
        <v>8316</v>
      </c>
      <c r="R4045" t="s">
        <v>8317</v>
      </c>
      <c r="S4045" s="9">
        <f t="shared" si="317"/>
        <v>41948.707465277781</v>
      </c>
      <c r="T4045" s="9">
        <f t="shared" si="318"/>
        <v>41963.707465277781</v>
      </c>
      <c r="U4045">
        <f t="shared" si="319"/>
        <v>2014</v>
      </c>
    </row>
    <row r="4046" spans="1:21"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315"/>
        <v>0.375</v>
      </c>
      <c r="P4046">
        <f t="shared" si="316"/>
        <v>56.25</v>
      </c>
      <c r="Q4046" t="s">
        <v>8316</v>
      </c>
      <c r="R4046" t="s">
        <v>8317</v>
      </c>
      <c r="S4046" s="9">
        <f t="shared" si="317"/>
        <v>42073.969699074078</v>
      </c>
      <c r="T4046" s="9">
        <f t="shared" si="318"/>
        <v>42103.958333333328</v>
      </c>
      <c r="U4046">
        <f t="shared" si="319"/>
        <v>2015</v>
      </c>
    </row>
    <row r="4047" spans="1:21"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315"/>
        <v>2.0000000000000001E-4</v>
      </c>
      <c r="P4047">
        <f t="shared" si="316"/>
        <v>1</v>
      </c>
      <c r="Q4047" t="s">
        <v>8316</v>
      </c>
      <c r="R4047" t="s">
        <v>8317</v>
      </c>
      <c r="S4047" s="9">
        <f t="shared" si="317"/>
        <v>41841.951261574075</v>
      </c>
      <c r="T4047" s="9">
        <f t="shared" si="318"/>
        <v>41871.951261574075</v>
      </c>
      <c r="U4047">
        <f t="shared" si="319"/>
        <v>2014</v>
      </c>
    </row>
    <row r="4048" spans="1:21"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315"/>
        <v>8.2142857142857142E-2</v>
      </c>
      <c r="P4048">
        <f t="shared" si="316"/>
        <v>38.333333333333336</v>
      </c>
      <c r="Q4048" t="s">
        <v>8316</v>
      </c>
      <c r="R4048" t="s">
        <v>8317</v>
      </c>
      <c r="S4048" s="9">
        <f t="shared" si="317"/>
        <v>41904.400578703702</v>
      </c>
      <c r="T4048" s="9">
        <f t="shared" si="318"/>
        <v>41934.400578703702</v>
      </c>
      <c r="U4048">
        <f t="shared" si="319"/>
        <v>2014</v>
      </c>
    </row>
    <row r="4049" spans="1:21"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315"/>
        <v>2.1999999999999999E-2</v>
      </c>
      <c r="P4049">
        <f t="shared" si="316"/>
        <v>27.5</v>
      </c>
      <c r="Q4049" t="s">
        <v>8316</v>
      </c>
      <c r="R4049" t="s">
        <v>8317</v>
      </c>
      <c r="S4049" s="9">
        <f t="shared" si="317"/>
        <v>41990.772488425922</v>
      </c>
      <c r="T4049" s="9">
        <f t="shared" si="318"/>
        <v>42014.791666666672</v>
      </c>
      <c r="U4049">
        <f t="shared" si="319"/>
        <v>2014</v>
      </c>
    </row>
    <row r="4050" spans="1:21"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315"/>
        <v>0.17652941176470588</v>
      </c>
      <c r="P4050">
        <f t="shared" si="316"/>
        <v>32.978021978021978</v>
      </c>
      <c r="Q4050" t="s">
        <v>8316</v>
      </c>
      <c r="R4050" t="s">
        <v>8317</v>
      </c>
      <c r="S4050" s="9">
        <f t="shared" si="317"/>
        <v>42436.259108796294</v>
      </c>
      <c r="T4050" s="9">
        <f t="shared" si="318"/>
        <v>42471.217442129629</v>
      </c>
      <c r="U4050">
        <f t="shared" si="319"/>
        <v>2016</v>
      </c>
    </row>
    <row r="4051" spans="1:21"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315"/>
        <v>8.0000000000000004E-4</v>
      </c>
      <c r="P4051">
        <f t="shared" si="316"/>
        <v>16</v>
      </c>
      <c r="Q4051" t="s">
        <v>8316</v>
      </c>
      <c r="R4051" t="s">
        <v>8317</v>
      </c>
      <c r="S4051" s="9">
        <f t="shared" si="317"/>
        <v>42169.708506944444</v>
      </c>
      <c r="T4051" s="9">
        <f t="shared" si="318"/>
        <v>42199.708506944444</v>
      </c>
      <c r="U4051">
        <f t="shared" si="319"/>
        <v>2015</v>
      </c>
    </row>
    <row r="4052" spans="1:21"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315"/>
        <v>6.6666666666666664E-4</v>
      </c>
      <c r="P4052">
        <f t="shared" si="316"/>
        <v>1</v>
      </c>
      <c r="Q4052" t="s">
        <v>8316</v>
      </c>
      <c r="R4052" t="s">
        <v>8317</v>
      </c>
      <c r="S4052" s="9">
        <f t="shared" si="317"/>
        <v>41905.386469907404</v>
      </c>
      <c r="T4052" s="9">
        <f t="shared" si="318"/>
        <v>41935.386469907404</v>
      </c>
      <c r="U4052">
        <f t="shared" si="319"/>
        <v>2014</v>
      </c>
    </row>
    <row r="4053" spans="1:21"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315"/>
        <v>0</v>
      </c>
      <c r="P4053" t="e">
        <f t="shared" si="316"/>
        <v>#DIV/0!</v>
      </c>
      <c r="Q4053" t="s">
        <v>8316</v>
      </c>
      <c r="R4053" t="s">
        <v>8317</v>
      </c>
      <c r="S4053" s="9">
        <f t="shared" si="317"/>
        <v>41761.560150462967</v>
      </c>
      <c r="T4053" s="9">
        <f t="shared" si="318"/>
        <v>41768.036805555559</v>
      </c>
      <c r="U4053">
        <f t="shared" si="319"/>
        <v>2014</v>
      </c>
    </row>
    <row r="4054" spans="1:21"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315"/>
        <v>0.37533333333333335</v>
      </c>
      <c r="P4054">
        <f t="shared" si="316"/>
        <v>86.615384615384613</v>
      </c>
      <c r="Q4054" t="s">
        <v>8316</v>
      </c>
      <c r="R4054" t="s">
        <v>8317</v>
      </c>
      <c r="S4054" s="9">
        <f t="shared" si="317"/>
        <v>41865.628657407404</v>
      </c>
      <c r="T4054" s="9">
        <f t="shared" si="318"/>
        <v>41925.628657407404</v>
      </c>
      <c r="U4054">
        <f t="shared" si="319"/>
        <v>2014</v>
      </c>
    </row>
    <row r="4055" spans="1:21"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315"/>
        <v>0.22</v>
      </c>
      <c r="P4055">
        <f t="shared" si="316"/>
        <v>55</v>
      </c>
      <c r="Q4055" t="s">
        <v>8316</v>
      </c>
      <c r="R4055" t="s">
        <v>8317</v>
      </c>
      <c r="S4055" s="9">
        <f t="shared" si="317"/>
        <v>41928.440138888887</v>
      </c>
      <c r="T4055" s="9">
        <f t="shared" si="318"/>
        <v>41958.583333333328</v>
      </c>
      <c r="U4055">
        <f t="shared" si="319"/>
        <v>2014</v>
      </c>
    </row>
    <row r="4056" spans="1:21"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315"/>
        <v>0</v>
      </c>
      <c r="P4056" t="e">
        <f t="shared" si="316"/>
        <v>#DIV/0!</v>
      </c>
      <c r="Q4056" t="s">
        <v>8316</v>
      </c>
      <c r="R4056" t="s">
        <v>8317</v>
      </c>
      <c r="S4056" s="9">
        <f t="shared" si="317"/>
        <v>42613.591261574074</v>
      </c>
      <c r="T4056" s="9">
        <f t="shared" si="318"/>
        <v>42643.916666666672</v>
      </c>
      <c r="U4056">
        <f t="shared" si="319"/>
        <v>2016</v>
      </c>
    </row>
    <row r="4057" spans="1:21"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315"/>
        <v>0.1762</v>
      </c>
      <c r="P4057">
        <f t="shared" si="316"/>
        <v>41.952380952380949</v>
      </c>
      <c r="Q4057" t="s">
        <v>8316</v>
      </c>
      <c r="R4057" t="s">
        <v>8317</v>
      </c>
      <c r="S4057" s="9">
        <f t="shared" si="317"/>
        <v>41779.398506944446</v>
      </c>
      <c r="T4057" s="9">
        <f t="shared" si="318"/>
        <v>41809.398506944446</v>
      </c>
      <c r="U4057">
        <f t="shared" si="319"/>
        <v>2014</v>
      </c>
    </row>
    <row r="4058" spans="1:21"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315"/>
        <v>0.53</v>
      </c>
      <c r="P4058">
        <f t="shared" si="316"/>
        <v>88.333333333333329</v>
      </c>
      <c r="Q4058" t="s">
        <v>8316</v>
      </c>
      <c r="R4058" t="s">
        <v>8317</v>
      </c>
      <c r="S4058" s="9">
        <f t="shared" si="317"/>
        <v>42534.683321759265</v>
      </c>
      <c r="T4058" s="9">
        <f t="shared" si="318"/>
        <v>42554.582638888889</v>
      </c>
      <c r="U4058">
        <f t="shared" si="319"/>
        <v>2016</v>
      </c>
    </row>
    <row r="4059" spans="1:21"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315"/>
        <v>0.22142857142857142</v>
      </c>
      <c r="P4059">
        <f t="shared" si="316"/>
        <v>129.16666666666666</v>
      </c>
      <c r="Q4059" t="s">
        <v>8316</v>
      </c>
      <c r="R4059" t="s">
        <v>8317</v>
      </c>
      <c r="S4059" s="9">
        <f t="shared" si="317"/>
        <v>42310.718518518523</v>
      </c>
      <c r="T4059" s="9">
        <f t="shared" si="318"/>
        <v>42333.708333333328</v>
      </c>
      <c r="U4059">
        <f t="shared" si="319"/>
        <v>2015</v>
      </c>
    </row>
    <row r="4060" spans="1:21"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315"/>
        <v>2.5333333333333333E-2</v>
      </c>
      <c r="P4060">
        <f t="shared" si="316"/>
        <v>23.75</v>
      </c>
      <c r="Q4060" t="s">
        <v>8316</v>
      </c>
      <c r="R4060" t="s">
        <v>8317</v>
      </c>
      <c r="S4060" s="9">
        <f t="shared" si="317"/>
        <v>42445.810694444444</v>
      </c>
      <c r="T4060" s="9">
        <f t="shared" si="318"/>
        <v>42460.915972222225</v>
      </c>
      <c r="U4060">
        <f t="shared" si="319"/>
        <v>2016</v>
      </c>
    </row>
    <row r="4061" spans="1:21"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315"/>
        <v>2.5000000000000001E-2</v>
      </c>
      <c r="P4061">
        <f t="shared" si="316"/>
        <v>35.714285714285715</v>
      </c>
      <c r="Q4061" t="s">
        <v>8316</v>
      </c>
      <c r="R4061" t="s">
        <v>8317</v>
      </c>
      <c r="S4061" s="9">
        <f t="shared" si="317"/>
        <v>41866.390648148146</v>
      </c>
      <c r="T4061" s="9">
        <f t="shared" si="318"/>
        <v>41897.875</v>
      </c>
      <c r="U4061">
        <f t="shared" si="319"/>
        <v>2014</v>
      </c>
    </row>
    <row r="4062" spans="1:21"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315"/>
        <v>2.8500000000000001E-2</v>
      </c>
      <c r="P4062">
        <f t="shared" si="316"/>
        <v>57</v>
      </c>
      <c r="Q4062" t="s">
        <v>8316</v>
      </c>
      <c r="R4062" t="s">
        <v>8317</v>
      </c>
      <c r="S4062" s="9">
        <f t="shared" si="317"/>
        <v>41779.445092592592</v>
      </c>
      <c r="T4062" s="9">
        <f t="shared" si="318"/>
        <v>41813.416666666664</v>
      </c>
      <c r="U4062">
        <f t="shared" si="319"/>
        <v>2014</v>
      </c>
    </row>
    <row r="4063" spans="1:21"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315"/>
        <v>0</v>
      </c>
      <c r="P4063" t="e">
        <f t="shared" si="316"/>
        <v>#DIV/0!</v>
      </c>
      <c r="Q4063" t="s">
        <v>8316</v>
      </c>
      <c r="R4063" t="s">
        <v>8317</v>
      </c>
      <c r="S4063" s="9">
        <f t="shared" si="317"/>
        <v>42420.891469907408</v>
      </c>
      <c r="T4063" s="9">
        <f t="shared" si="318"/>
        <v>42480.849803240737</v>
      </c>
      <c r="U4063">
        <f t="shared" si="319"/>
        <v>2016</v>
      </c>
    </row>
    <row r="4064" spans="1:21"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315"/>
        <v>2.4500000000000001E-2</v>
      </c>
      <c r="P4064">
        <f t="shared" si="316"/>
        <v>163.33333333333334</v>
      </c>
      <c r="Q4064" t="s">
        <v>8316</v>
      </c>
      <c r="R4064" t="s">
        <v>8317</v>
      </c>
      <c r="S4064" s="9">
        <f t="shared" si="317"/>
        <v>42523.489212962959</v>
      </c>
      <c r="T4064" s="9">
        <f t="shared" si="318"/>
        <v>42553.489212962959</v>
      </c>
      <c r="U4064">
        <f t="shared" si="319"/>
        <v>2016</v>
      </c>
    </row>
    <row r="4065" spans="1:21"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315"/>
        <v>1.4210526315789474E-2</v>
      </c>
      <c r="P4065">
        <f t="shared" si="316"/>
        <v>15</v>
      </c>
      <c r="Q4065" t="s">
        <v>8316</v>
      </c>
      <c r="R4065" t="s">
        <v>8317</v>
      </c>
      <c r="S4065" s="9">
        <f t="shared" si="317"/>
        <v>41787.431527777779</v>
      </c>
      <c r="T4065" s="9">
        <f t="shared" si="318"/>
        <v>41817.431527777779</v>
      </c>
      <c r="U4065">
        <f t="shared" si="319"/>
        <v>2014</v>
      </c>
    </row>
    <row r="4066" spans="1:21"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315"/>
        <v>0.1925</v>
      </c>
      <c r="P4066">
        <f t="shared" si="316"/>
        <v>64.166666666666671</v>
      </c>
      <c r="Q4066" t="s">
        <v>8316</v>
      </c>
      <c r="R4066" t="s">
        <v>8317</v>
      </c>
      <c r="S4066" s="9">
        <f t="shared" si="317"/>
        <v>42093.338263888887</v>
      </c>
      <c r="T4066" s="9">
        <f t="shared" si="318"/>
        <v>42123.338263888887</v>
      </c>
      <c r="U4066">
        <f t="shared" si="319"/>
        <v>2015</v>
      </c>
    </row>
    <row r="4067" spans="1:21"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315"/>
        <v>6.7499999999999999E-3</v>
      </c>
      <c r="P4067">
        <f t="shared" si="316"/>
        <v>6.75</v>
      </c>
      <c r="Q4067" t="s">
        <v>8316</v>
      </c>
      <c r="R4067" t="s">
        <v>8317</v>
      </c>
      <c r="S4067" s="9">
        <f t="shared" si="317"/>
        <v>41833.701516203706</v>
      </c>
      <c r="T4067" s="9">
        <f t="shared" si="318"/>
        <v>41863.701516203706</v>
      </c>
      <c r="U4067">
        <f t="shared" si="319"/>
        <v>2014</v>
      </c>
    </row>
    <row r="4068" spans="1:21"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315"/>
        <v>1.6666666666666668E-3</v>
      </c>
      <c r="P4068">
        <f t="shared" si="316"/>
        <v>25</v>
      </c>
      <c r="Q4068" t="s">
        <v>8316</v>
      </c>
      <c r="R4068" t="s">
        <v>8317</v>
      </c>
      <c r="S4068" s="9">
        <f t="shared" si="317"/>
        <v>42478.789212962962</v>
      </c>
      <c r="T4068" s="9">
        <f t="shared" si="318"/>
        <v>42508.789212962962</v>
      </c>
      <c r="U4068">
        <f t="shared" si="319"/>
        <v>2016</v>
      </c>
    </row>
    <row r="4069" spans="1:21"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315"/>
        <v>0.60899999999999999</v>
      </c>
      <c r="P4069">
        <f t="shared" si="316"/>
        <v>179.11764705882354</v>
      </c>
      <c r="Q4069" t="s">
        <v>8316</v>
      </c>
      <c r="R4069" t="s">
        <v>8317</v>
      </c>
      <c r="S4069" s="9">
        <f t="shared" si="317"/>
        <v>42234.867476851854</v>
      </c>
      <c r="T4069" s="9">
        <f t="shared" si="318"/>
        <v>42274.867476851854</v>
      </c>
      <c r="U4069">
        <f t="shared" si="319"/>
        <v>2015</v>
      </c>
    </row>
    <row r="4070" spans="1:21"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315"/>
        <v>0.01</v>
      </c>
      <c r="P4070">
        <f t="shared" si="316"/>
        <v>34.950000000000003</v>
      </c>
      <c r="Q4070" t="s">
        <v>8316</v>
      </c>
      <c r="R4070" t="s">
        <v>8317</v>
      </c>
      <c r="S4070" s="9">
        <f t="shared" si="317"/>
        <v>42718.713599537034</v>
      </c>
      <c r="T4070" s="9">
        <f t="shared" si="318"/>
        <v>42748.711805555555</v>
      </c>
      <c r="U4070">
        <f t="shared" si="319"/>
        <v>2016</v>
      </c>
    </row>
    <row r="4071" spans="1:21"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315"/>
        <v>0.34399999999999997</v>
      </c>
      <c r="P4071">
        <f t="shared" si="316"/>
        <v>33.07692307692308</v>
      </c>
      <c r="Q4071" t="s">
        <v>8316</v>
      </c>
      <c r="R4071" t="s">
        <v>8317</v>
      </c>
      <c r="S4071" s="9">
        <f t="shared" si="317"/>
        <v>42022.411527777775</v>
      </c>
      <c r="T4071" s="9">
        <f t="shared" si="318"/>
        <v>42063.25</v>
      </c>
      <c r="U4071">
        <f t="shared" si="319"/>
        <v>2015</v>
      </c>
    </row>
    <row r="4072" spans="1:21"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315"/>
        <v>0.16500000000000001</v>
      </c>
      <c r="P4072">
        <f t="shared" si="316"/>
        <v>27.5</v>
      </c>
      <c r="Q4072" t="s">
        <v>8316</v>
      </c>
      <c r="R4072" t="s">
        <v>8317</v>
      </c>
      <c r="S4072" s="9">
        <f t="shared" si="317"/>
        <v>42031.416898148149</v>
      </c>
      <c r="T4072" s="9">
        <f t="shared" si="318"/>
        <v>42063.875</v>
      </c>
      <c r="U4072">
        <f t="shared" si="319"/>
        <v>2015</v>
      </c>
    </row>
    <row r="4073" spans="1:21"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315"/>
        <v>0</v>
      </c>
      <c r="P4073" t="e">
        <f t="shared" si="316"/>
        <v>#DIV/0!</v>
      </c>
      <c r="Q4073" t="s">
        <v>8316</v>
      </c>
      <c r="R4073" t="s">
        <v>8317</v>
      </c>
      <c r="S4073" s="9">
        <f t="shared" si="317"/>
        <v>42700.554756944446</v>
      </c>
      <c r="T4073" s="9">
        <f t="shared" si="318"/>
        <v>42730.554756944446</v>
      </c>
      <c r="U4073">
        <f t="shared" si="319"/>
        <v>2016</v>
      </c>
    </row>
    <row r="4074" spans="1:21"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315"/>
        <v>4.0000000000000001E-3</v>
      </c>
      <c r="P4074">
        <f t="shared" si="316"/>
        <v>2</v>
      </c>
      <c r="Q4074" t="s">
        <v>8316</v>
      </c>
      <c r="R4074" t="s">
        <v>8317</v>
      </c>
      <c r="S4074" s="9">
        <f t="shared" si="317"/>
        <v>41812.52443287037</v>
      </c>
      <c r="T4074" s="9">
        <f t="shared" si="318"/>
        <v>41872.52443287037</v>
      </c>
      <c r="U4074">
        <f t="shared" si="319"/>
        <v>2014</v>
      </c>
    </row>
    <row r="4075" spans="1:21"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315"/>
        <v>1.0571428571428572E-2</v>
      </c>
      <c r="P4075">
        <f t="shared" si="316"/>
        <v>18.5</v>
      </c>
      <c r="Q4075" t="s">
        <v>8316</v>
      </c>
      <c r="R4075" t="s">
        <v>8317</v>
      </c>
      <c r="S4075" s="9">
        <f t="shared" si="317"/>
        <v>42078.09520833334</v>
      </c>
      <c r="T4075" s="9">
        <f t="shared" si="318"/>
        <v>42132.916666666672</v>
      </c>
      <c r="U4075">
        <f t="shared" si="319"/>
        <v>2015</v>
      </c>
    </row>
    <row r="4076" spans="1:21"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315"/>
        <v>0.26727272727272727</v>
      </c>
      <c r="P4076">
        <f t="shared" si="316"/>
        <v>35</v>
      </c>
      <c r="Q4076" t="s">
        <v>8316</v>
      </c>
      <c r="R4076" t="s">
        <v>8317</v>
      </c>
      <c r="S4076" s="9">
        <f t="shared" si="317"/>
        <v>42283.302951388891</v>
      </c>
      <c r="T4076" s="9">
        <f t="shared" si="318"/>
        <v>42313.344618055555</v>
      </c>
      <c r="U4076">
        <f t="shared" si="319"/>
        <v>2015</v>
      </c>
    </row>
    <row r="4077" spans="1:21"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315"/>
        <v>0.28799999999999998</v>
      </c>
      <c r="P4077">
        <f t="shared" si="316"/>
        <v>44.307692307692307</v>
      </c>
      <c r="Q4077" t="s">
        <v>8316</v>
      </c>
      <c r="R4077" t="s">
        <v>8317</v>
      </c>
      <c r="S4077" s="9">
        <f t="shared" si="317"/>
        <v>41778.795937499999</v>
      </c>
      <c r="T4077" s="9">
        <f t="shared" si="318"/>
        <v>41820.477777777778</v>
      </c>
      <c r="U4077">
        <f t="shared" si="319"/>
        <v>2014</v>
      </c>
    </row>
    <row r="4078" spans="1:21"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315"/>
        <v>0</v>
      </c>
      <c r="P4078" t="e">
        <f t="shared" si="316"/>
        <v>#DIV/0!</v>
      </c>
      <c r="Q4078" t="s">
        <v>8316</v>
      </c>
      <c r="R4078" t="s">
        <v>8317</v>
      </c>
      <c r="S4078" s="9">
        <f t="shared" si="317"/>
        <v>41905.545706018522</v>
      </c>
      <c r="T4078" s="9">
        <f t="shared" si="318"/>
        <v>41933.57708333333</v>
      </c>
      <c r="U4078">
        <f t="shared" si="319"/>
        <v>2014</v>
      </c>
    </row>
    <row r="4079" spans="1:21"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315"/>
        <v>8.8999999999999996E-2</v>
      </c>
      <c r="P4079">
        <f t="shared" si="316"/>
        <v>222.5</v>
      </c>
      <c r="Q4079" t="s">
        <v>8316</v>
      </c>
      <c r="R4079" t="s">
        <v>8317</v>
      </c>
      <c r="S4079" s="9">
        <f t="shared" si="317"/>
        <v>42695.4605787037</v>
      </c>
      <c r="T4079" s="9">
        <f t="shared" si="318"/>
        <v>42725.4605787037</v>
      </c>
      <c r="U4079">
        <f t="shared" si="319"/>
        <v>2016</v>
      </c>
    </row>
    <row r="4080" spans="1:21"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315"/>
        <v>0</v>
      </c>
      <c r="P4080" t="e">
        <f t="shared" si="316"/>
        <v>#DIV/0!</v>
      </c>
      <c r="Q4080" t="s">
        <v>8316</v>
      </c>
      <c r="R4080" t="s">
        <v>8317</v>
      </c>
      <c r="S4080" s="9">
        <f t="shared" si="317"/>
        <v>42732.537523148145</v>
      </c>
      <c r="T4080" s="9">
        <f t="shared" si="318"/>
        <v>42762.537523148145</v>
      </c>
      <c r="U4080">
        <f t="shared" si="319"/>
        <v>2016</v>
      </c>
    </row>
    <row r="4081" spans="1:21"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315"/>
        <v>1.6666666666666668E-3</v>
      </c>
      <c r="P4081">
        <f t="shared" si="316"/>
        <v>5</v>
      </c>
      <c r="Q4081" t="s">
        <v>8316</v>
      </c>
      <c r="R4081" t="s">
        <v>8317</v>
      </c>
      <c r="S4081" s="9">
        <f t="shared" si="317"/>
        <v>42510.688900462963</v>
      </c>
      <c r="T4081" s="9">
        <f t="shared" si="318"/>
        <v>42540.688900462963</v>
      </c>
      <c r="U4081">
        <f t="shared" si="319"/>
        <v>2016</v>
      </c>
    </row>
    <row r="4082" spans="1:21"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315"/>
        <v>0</v>
      </c>
      <c r="P4082" t="e">
        <f t="shared" si="316"/>
        <v>#DIV/0!</v>
      </c>
      <c r="Q4082" t="s">
        <v>8316</v>
      </c>
      <c r="R4082" t="s">
        <v>8317</v>
      </c>
      <c r="S4082" s="9">
        <f t="shared" si="317"/>
        <v>42511.448101851856</v>
      </c>
      <c r="T4082" s="9">
        <f t="shared" si="318"/>
        <v>42535.537500000006</v>
      </c>
      <c r="U4082">
        <f t="shared" si="319"/>
        <v>2016</v>
      </c>
    </row>
    <row r="4083" spans="1:21"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315"/>
        <v>0.15737410071942445</v>
      </c>
      <c r="P4083">
        <f t="shared" si="316"/>
        <v>29.166666666666668</v>
      </c>
      <c r="Q4083" t="s">
        <v>8316</v>
      </c>
      <c r="R4083" t="s">
        <v>8317</v>
      </c>
      <c r="S4083" s="9">
        <f t="shared" si="317"/>
        <v>42041.331307870365</v>
      </c>
      <c r="T4083" s="9">
        <f t="shared" si="318"/>
        <v>42071.289641203708</v>
      </c>
      <c r="U4083">
        <f t="shared" si="319"/>
        <v>2015</v>
      </c>
    </row>
    <row r="4084" spans="1:21"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315"/>
        <v>0.02</v>
      </c>
      <c r="P4084">
        <f t="shared" si="316"/>
        <v>1.5</v>
      </c>
      <c r="Q4084" t="s">
        <v>8316</v>
      </c>
      <c r="R4084" t="s">
        <v>8317</v>
      </c>
      <c r="S4084" s="9">
        <f t="shared" si="317"/>
        <v>42306.939270833333</v>
      </c>
      <c r="T4084" s="9">
        <f t="shared" si="318"/>
        <v>42322.708333333328</v>
      </c>
      <c r="U4084">
        <f t="shared" si="319"/>
        <v>2015</v>
      </c>
    </row>
    <row r="4085" spans="1:21"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315"/>
        <v>0.21685714285714286</v>
      </c>
      <c r="P4085">
        <f t="shared" si="316"/>
        <v>126.5</v>
      </c>
      <c r="Q4085" t="s">
        <v>8316</v>
      </c>
      <c r="R4085" t="s">
        <v>8317</v>
      </c>
      <c r="S4085" s="9">
        <f t="shared" si="317"/>
        <v>42353.511759259258</v>
      </c>
      <c r="T4085" s="9">
        <f t="shared" si="318"/>
        <v>42383.511759259258</v>
      </c>
      <c r="U4085">
        <f t="shared" si="319"/>
        <v>2015</v>
      </c>
    </row>
    <row r="4086" spans="1:21"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315"/>
        <v>3.3333333333333335E-3</v>
      </c>
      <c r="P4086">
        <f t="shared" si="316"/>
        <v>10</v>
      </c>
      <c r="Q4086" t="s">
        <v>8316</v>
      </c>
      <c r="R4086" t="s">
        <v>8317</v>
      </c>
      <c r="S4086" s="9">
        <f t="shared" si="317"/>
        <v>42622.186412037037</v>
      </c>
      <c r="T4086" s="9">
        <f t="shared" si="318"/>
        <v>42652.186412037037</v>
      </c>
      <c r="U4086">
        <f t="shared" si="319"/>
        <v>2016</v>
      </c>
    </row>
    <row r="4087" spans="1:21"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315"/>
        <v>2.8571428571428571E-3</v>
      </c>
      <c r="P4087">
        <f t="shared" si="316"/>
        <v>10</v>
      </c>
      <c r="Q4087" t="s">
        <v>8316</v>
      </c>
      <c r="R4087" t="s">
        <v>8317</v>
      </c>
      <c r="S4087" s="9">
        <f t="shared" si="317"/>
        <v>42058.353877314818</v>
      </c>
      <c r="T4087" s="9">
        <f t="shared" si="318"/>
        <v>42086.915972222225</v>
      </c>
      <c r="U4087">
        <f t="shared" si="319"/>
        <v>2015</v>
      </c>
    </row>
    <row r="4088" spans="1:21"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315"/>
        <v>4.7E-2</v>
      </c>
      <c r="P4088">
        <f t="shared" si="316"/>
        <v>9.4</v>
      </c>
      <c r="Q4088" t="s">
        <v>8316</v>
      </c>
      <c r="R4088" t="s">
        <v>8317</v>
      </c>
      <c r="S4088" s="9">
        <f t="shared" si="317"/>
        <v>42304.690960648149</v>
      </c>
      <c r="T4088" s="9">
        <f t="shared" si="318"/>
        <v>42328.916666666672</v>
      </c>
      <c r="U4088">
        <f t="shared" si="319"/>
        <v>2015</v>
      </c>
    </row>
    <row r="4089" spans="1:21"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315"/>
        <v>0</v>
      </c>
      <c r="P4089" t="e">
        <f t="shared" si="316"/>
        <v>#DIV/0!</v>
      </c>
      <c r="Q4089" t="s">
        <v>8316</v>
      </c>
      <c r="R4089" t="s">
        <v>8317</v>
      </c>
      <c r="S4089" s="9">
        <f t="shared" si="317"/>
        <v>42538.492893518516</v>
      </c>
      <c r="T4089" s="9">
        <f t="shared" si="318"/>
        <v>42568.492893518516</v>
      </c>
      <c r="U4089">
        <f t="shared" si="319"/>
        <v>2016</v>
      </c>
    </row>
    <row r="4090" spans="1:21"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315"/>
        <v>0.108</v>
      </c>
      <c r="P4090">
        <f t="shared" si="316"/>
        <v>72</v>
      </c>
      <c r="Q4090" t="s">
        <v>8316</v>
      </c>
      <c r="R4090" t="s">
        <v>8317</v>
      </c>
      <c r="S4090" s="9">
        <f t="shared" si="317"/>
        <v>41990.362546296295</v>
      </c>
      <c r="T4090" s="9">
        <f t="shared" si="318"/>
        <v>42020.184722222228</v>
      </c>
      <c r="U4090">
        <f t="shared" si="319"/>
        <v>2014</v>
      </c>
    </row>
    <row r="4091" spans="1:21"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315"/>
        <v>4.8000000000000001E-2</v>
      </c>
      <c r="P4091">
        <f t="shared" si="316"/>
        <v>30</v>
      </c>
      <c r="Q4091" t="s">
        <v>8316</v>
      </c>
      <c r="R4091" t="s">
        <v>8317</v>
      </c>
      <c r="S4091" s="9">
        <f t="shared" si="317"/>
        <v>42122.482499999998</v>
      </c>
      <c r="T4091" s="9">
        <f t="shared" si="318"/>
        <v>42155.482638888891</v>
      </c>
      <c r="U4091">
        <f t="shared" si="319"/>
        <v>2015</v>
      </c>
    </row>
    <row r="4092" spans="1:21"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315"/>
        <v>3.2000000000000001E-2</v>
      </c>
      <c r="P4092">
        <f t="shared" si="316"/>
        <v>10.666666666666666</v>
      </c>
      <c r="Q4092" t="s">
        <v>8316</v>
      </c>
      <c r="R4092" t="s">
        <v>8317</v>
      </c>
      <c r="S4092" s="9">
        <f t="shared" si="317"/>
        <v>42209.42288194444</v>
      </c>
      <c r="T4092" s="9">
        <f t="shared" si="318"/>
        <v>42223.375</v>
      </c>
      <c r="U4092">
        <f t="shared" si="319"/>
        <v>2015</v>
      </c>
    </row>
    <row r="4093" spans="1:21"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315"/>
        <v>0.1275</v>
      </c>
      <c r="P4093">
        <f t="shared" si="316"/>
        <v>25.5</v>
      </c>
      <c r="Q4093" t="s">
        <v>8316</v>
      </c>
      <c r="R4093" t="s">
        <v>8317</v>
      </c>
      <c r="S4093" s="9">
        <f t="shared" si="317"/>
        <v>41990.256377314814</v>
      </c>
      <c r="T4093" s="9">
        <f t="shared" si="318"/>
        <v>42020.256377314814</v>
      </c>
      <c r="U4093">
        <f t="shared" si="319"/>
        <v>2014</v>
      </c>
    </row>
    <row r="4094" spans="1:21"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315"/>
        <v>1.8181818181818181E-4</v>
      </c>
      <c r="P4094">
        <f t="shared" si="316"/>
        <v>20</v>
      </c>
      <c r="Q4094" t="s">
        <v>8316</v>
      </c>
      <c r="R4094" t="s">
        <v>8317</v>
      </c>
      <c r="S4094" s="9">
        <f t="shared" si="317"/>
        <v>42038.944988425923</v>
      </c>
      <c r="T4094" s="9">
        <f t="shared" si="318"/>
        <v>42098.903321759266</v>
      </c>
      <c r="U4094">
        <f t="shared" si="319"/>
        <v>2015</v>
      </c>
    </row>
    <row r="4095" spans="1:21"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315"/>
        <v>2.4E-2</v>
      </c>
      <c r="P4095">
        <f t="shared" si="316"/>
        <v>15</v>
      </c>
      <c r="Q4095" t="s">
        <v>8316</v>
      </c>
      <c r="R4095" t="s">
        <v>8317</v>
      </c>
      <c r="S4095" s="9">
        <f t="shared" si="317"/>
        <v>42178.565891203703</v>
      </c>
      <c r="T4095" s="9">
        <f t="shared" si="318"/>
        <v>42238.565891203703</v>
      </c>
      <c r="U4095">
        <f t="shared" si="319"/>
        <v>2015</v>
      </c>
    </row>
    <row r="4096" spans="1:21"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315"/>
        <v>0.36499999999999999</v>
      </c>
      <c r="P4096">
        <f t="shared" si="316"/>
        <v>91.25</v>
      </c>
      <c r="Q4096" t="s">
        <v>8316</v>
      </c>
      <c r="R4096" t="s">
        <v>8317</v>
      </c>
      <c r="S4096" s="9">
        <f t="shared" si="317"/>
        <v>41889.836805555555</v>
      </c>
      <c r="T4096" s="9">
        <f t="shared" si="318"/>
        <v>41933.957638888889</v>
      </c>
      <c r="U4096">
        <f t="shared" si="319"/>
        <v>2014</v>
      </c>
    </row>
    <row r="4097" spans="1:21"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315"/>
        <v>2.6666666666666668E-2</v>
      </c>
      <c r="P4097">
        <f t="shared" si="316"/>
        <v>800</v>
      </c>
      <c r="Q4097" t="s">
        <v>8316</v>
      </c>
      <c r="R4097" t="s">
        <v>8317</v>
      </c>
      <c r="S4097" s="9">
        <f t="shared" si="317"/>
        <v>42692.781828703708</v>
      </c>
      <c r="T4097" s="9">
        <f t="shared" si="318"/>
        <v>42722.781828703708</v>
      </c>
      <c r="U4097">
        <f t="shared" si="319"/>
        <v>2016</v>
      </c>
    </row>
    <row r="4098" spans="1:21"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si="315"/>
        <v>0.11428571428571428</v>
      </c>
      <c r="P4098">
        <f t="shared" si="316"/>
        <v>80</v>
      </c>
      <c r="Q4098" t="s">
        <v>8316</v>
      </c>
      <c r="R4098" t="s">
        <v>8317</v>
      </c>
      <c r="S4098" s="9">
        <f t="shared" si="317"/>
        <v>42750.280312499999</v>
      </c>
      <c r="T4098" s="9">
        <f t="shared" si="318"/>
        <v>42794.118749999994</v>
      </c>
      <c r="U4098">
        <f t="shared" si="319"/>
        <v>2017</v>
      </c>
    </row>
    <row r="4099" spans="1:21"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ref="O4099:O4115" si="320">E4099/D4099</f>
        <v>0</v>
      </c>
      <c r="P4099" t="e">
        <f t="shared" ref="P4099:P4115" si="321">E4099/L4099</f>
        <v>#DIV/0!</v>
      </c>
      <c r="Q4099" t="s">
        <v>8316</v>
      </c>
      <c r="R4099" t="s">
        <v>8317</v>
      </c>
      <c r="S4099" s="9">
        <f t="shared" ref="S4099:S4115" si="322">((J4099/60)/60)/24+DATE(1970,1,1)+(-6/24)</f>
        <v>42344.574502314819</v>
      </c>
      <c r="T4099" s="9">
        <f t="shared" ref="T4099:T4115" si="323">((I4099/60)/60)/24+DATE(1970,1,1)+(-6/24)</f>
        <v>42400.746527777781</v>
      </c>
      <c r="U4099">
        <f t="shared" ref="U4099:U4115" si="324">YEAR(S4099)</f>
        <v>2015</v>
      </c>
    </row>
    <row r="4100" spans="1:21"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320"/>
        <v>0</v>
      </c>
      <c r="P4100" t="e">
        <f t="shared" si="321"/>
        <v>#DIV/0!</v>
      </c>
      <c r="Q4100" t="s">
        <v>8316</v>
      </c>
      <c r="R4100" t="s">
        <v>8317</v>
      </c>
      <c r="S4100" s="9">
        <f t="shared" si="322"/>
        <v>42495.472187499996</v>
      </c>
      <c r="T4100" s="9">
        <f t="shared" si="323"/>
        <v>42525.472187499996</v>
      </c>
      <c r="U4100">
        <f t="shared" si="324"/>
        <v>2016</v>
      </c>
    </row>
    <row r="4101" spans="1:21"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320"/>
        <v>1.1111111111111112E-2</v>
      </c>
      <c r="P4101">
        <f t="shared" si="321"/>
        <v>50</v>
      </c>
      <c r="Q4101" t="s">
        <v>8316</v>
      </c>
      <c r="R4101" t="s">
        <v>8317</v>
      </c>
      <c r="S4101" s="9">
        <f t="shared" si="322"/>
        <v>42570.600381944445</v>
      </c>
      <c r="T4101" s="9">
        <f t="shared" si="323"/>
        <v>42615.600381944445</v>
      </c>
      <c r="U4101">
        <f t="shared" si="324"/>
        <v>2016</v>
      </c>
    </row>
    <row r="4102" spans="1:21"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320"/>
        <v>0</v>
      </c>
      <c r="P4102" t="e">
        <f t="shared" si="321"/>
        <v>#DIV/0!</v>
      </c>
      <c r="Q4102" t="s">
        <v>8316</v>
      </c>
      <c r="R4102" t="s">
        <v>8317</v>
      </c>
      <c r="S4102" s="9">
        <f t="shared" si="322"/>
        <v>41926.874884259261</v>
      </c>
      <c r="T4102" s="9">
        <f t="shared" si="323"/>
        <v>41936.874884259261</v>
      </c>
      <c r="U4102">
        <f t="shared" si="324"/>
        <v>2014</v>
      </c>
    </row>
    <row r="4103" spans="1:21"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320"/>
        <v>0</v>
      </c>
      <c r="P4103" t="e">
        <f t="shared" si="321"/>
        <v>#DIV/0!</v>
      </c>
      <c r="Q4103" t="s">
        <v>8316</v>
      </c>
      <c r="R4103" t="s">
        <v>8317</v>
      </c>
      <c r="S4103" s="9">
        <f t="shared" si="322"/>
        <v>42730.653726851851</v>
      </c>
      <c r="T4103" s="9">
        <f t="shared" si="323"/>
        <v>42760.653726851851</v>
      </c>
      <c r="U4103">
        <f t="shared" si="324"/>
        <v>2016</v>
      </c>
    </row>
    <row r="4104" spans="1:21"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320"/>
        <v>0.27400000000000002</v>
      </c>
      <c r="P4104">
        <f t="shared" si="321"/>
        <v>22.833333333333332</v>
      </c>
      <c r="Q4104" t="s">
        <v>8316</v>
      </c>
      <c r="R4104" t="s">
        <v>8317</v>
      </c>
      <c r="S4104" s="9">
        <f t="shared" si="322"/>
        <v>42475.598067129627</v>
      </c>
      <c r="T4104" s="9">
        <f t="shared" si="323"/>
        <v>42505.598067129627</v>
      </c>
      <c r="U4104">
        <f t="shared" si="324"/>
        <v>2016</v>
      </c>
    </row>
    <row r="4105" spans="1:21"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320"/>
        <v>0.1</v>
      </c>
      <c r="P4105">
        <f t="shared" si="321"/>
        <v>16.666666666666668</v>
      </c>
      <c r="Q4105" t="s">
        <v>8316</v>
      </c>
      <c r="R4105" t="s">
        <v>8317</v>
      </c>
      <c r="S4105" s="9">
        <f t="shared" si="322"/>
        <v>42188.58293981482</v>
      </c>
      <c r="T4105" s="9">
        <f t="shared" si="323"/>
        <v>42242.522222222222</v>
      </c>
      <c r="U4105">
        <f t="shared" si="324"/>
        <v>2015</v>
      </c>
    </row>
    <row r="4106" spans="1:21"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320"/>
        <v>0.21366666666666667</v>
      </c>
      <c r="P4106">
        <f t="shared" si="321"/>
        <v>45.785714285714285</v>
      </c>
      <c r="Q4106" t="s">
        <v>8316</v>
      </c>
      <c r="R4106" t="s">
        <v>8317</v>
      </c>
      <c r="S4106" s="9">
        <f t="shared" si="322"/>
        <v>42640.028171296297</v>
      </c>
      <c r="T4106" s="9">
        <f t="shared" si="323"/>
        <v>42670.028171296297</v>
      </c>
      <c r="U4106">
        <f t="shared" si="324"/>
        <v>2016</v>
      </c>
    </row>
    <row r="4107" spans="1:21"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320"/>
        <v>6.9696969696969702E-2</v>
      </c>
      <c r="P4107">
        <f t="shared" si="321"/>
        <v>383.33333333333331</v>
      </c>
      <c r="Q4107" t="s">
        <v>8316</v>
      </c>
      <c r="R4107" t="s">
        <v>8317</v>
      </c>
      <c r="S4107" s="9">
        <f t="shared" si="322"/>
        <v>42696.760520833333</v>
      </c>
      <c r="T4107" s="9">
        <f t="shared" si="323"/>
        <v>42729.760520833333</v>
      </c>
      <c r="U4107">
        <f t="shared" si="324"/>
        <v>2016</v>
      </c>
    </row>
    <row r="4108" spans="1:21"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320"/>
        <v>0.70599999999999996</v>
      </c>
      <c r="P4108">
        <f t="shared" si="321"/>
        <v>106.96969696969697</v>
      </c>
      <c r="Q4108" t="s">
        <v>8316</v>
      </c>
      <c r="R4108" t="s">
        <v>8317</v>
      </c>
      <c r="S4108" s="9">
        <f t="shared" si="322"/>
        <v>42052.799375000002</v>
      </c>
      <c r="T4108" s="9">
        <f t="shared" si="323"/>
        <v>42095.791666666672</v>
      </c>
      <c r="U4108">
        <f t="shared" si="324"/>
        <v>2015</v>
      </c>
    </row>
    <row r="4109" spans="1:21"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320"/>
        <v>2.0500000000000001E-2</v>
      </c>
      <c r="P4109">
        <f t="shared" si="321"/>
        <v>10.25</v>
      </c>
      <c r="Q4109" t="s">
        <v>8316</v>
      </c>
      <c r="R4109" t="s">
        <v>8317</v>
      </c>
      <c r="S4109" s="9">
        <f t="shared" si="322"/>
        <v>41883.666678240741</v>
      </c>
      <c r="T4109" s="9">
        <f t="shared" si="323"/>
        <v>41906.666678240741</v>
      </c>
      <c r="U4109">
        <f t="shared" si="324"/>
        <v>2014</v>
      </c>
    </row>
    <row r="4110" spans="1:21"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320"/>
        <v>1.9666666666666666E-2</v>
      </c>
      <c r="P4110">
        <f t="shared" si="321"/>
        <v>59</v>
      </c>
      <c r="Q4110" t="s">
        <v>8316</v>
      </c>
      <c r="R4110" t="s">
        <v>8317</v>
      </c>
      <c r="S4110" s="9">
        <f t="shared" si="322"/>
        <v>42766.781678240746</v>
      </c>
      <c r="T4110" s="9">
        <f t="shared" si="323"/>
        <v>42796.958333333328</v>
      </c>
      <c r="U4110">
        <f t="shared" si="324"/>
        <v>2017</v>
      </c>
    </row>
    <row r="4111" spans="1:21"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320"/>
        <v>0</v>
      </c>
      <c r="P4111" t="e">
        <f t="shared" si="321"/>
        <v>#DIV/0!</v>
      </c>
      <c r="Q4111" t="s">
        <v>8316</v>
      </c>
      <c r="R4111" t="s">
        <v>8317</v>
      </c>
      <c r="S4111" s="9">
        <f t="shared" si="322"/>
        <v>42307.289398148147</v>
      </c>
      <c r="T4111" s="9">
        <f t="shared" si="323"/>
        <v>42337.331064814818</v>
      </c>
      <c r="U4111">
        <f t="shared" si="324"/>
        <v>2015</v>
      </c>
    </row>
    <row r="4112" spans="1:21"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320"/>
        <v>0.28666666666666668</v>
      </c>
      <c r="P4112">
        <f t="shared" si="321"/>
        <v>14.333333333333334</v>
      </c>
      <c r="Q4112" t="s">
        <v>8316</v>
      </c>
      <c r="R4112" t="s">
        <v>8317</v>
      </c>
      <c r="S4112" s="9">
        <f t="shared" si="322"/>
        <v>42512.376747685179</v>
      </c>
      <c r="T4112" s="9">
        <f t="shared" si="323"/>
        <v>42572.376747685179</v>
      </c>
      <c r="U4112">
        <f t="shared" si="324"/>
        <v>2016</v>
      </c>
    </row>
    <row r="4113" spans="1:21"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320"/>
        <v>3.1333333333333331E-2</v>
      </c>
      <c r="P4113">
        <f t="shared" si="321"/>
        <v>15.666666666666666</v>
      </c>
      <c r="Q4113" t="s">
        <v>8316</v>
      </c>
      <c r="R4113" t="s">
        <v>8317</v>
      </c>
      <c r="S4113" s="9">
        <f t="shared" si="322"/>
        <v>42028.885879629626</v>
      </c>
      <c r="T4113" s="9">
        <f t="shared" si="323"/>
        <v>42058.885879629626</v>
      </c>
      <c r="U4113">
        <f t="shared" si="324"/>
        <v>2015</v>
      </c>
    </row>
    <row r="4114" spans="1:21"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320"/>
        <v>4.0000000000000002E-4</v>
      </c>
      <c r="P4114">
        <f t="shared" si="321"/>
        <v>1</v>
      </c>
      <c r="Q4114" t="s">
        <v>8316</v>
      </c>
      <c r="R4114" t="s">
        <v>8317</v>
      </c>
      <c r="S4114" s="9">
        <f t="shared" si="322"/>
        <v>42400.696597222224</v>
      </c>
      <c r="T4114" s="9">
        <f t="shared" si="323"/>
        <v>42427.75</v>
      </c>
      <c r="U4114">
        <f t="shared" si="324"/>
        <v>2016</v>
      </c>
    </row>
    <row r="4115" spans="1:21"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320"/>
        <v>2E-3</v>
      </c>
      <c r="P4115">
        <f t="shared" si="321"/>
        <v>1</v>
      </c>
      <c r="Q4115" t="s">
        <v>8316</v>
      </c>
      <c r="R4115" t="s">
        <v>8317</v>
      </c>
      <c r="S4115" s="9">
        <f t="shared" si="322"/>
        <v>42358.323182870372</v>
      </c>
      <c r="T4115" s="9">
        <f t="shared" si="323"/>
        <v>42377.023611111115</v>
      </c>
      <c r="U4115">
        <f t="shared" si="324"/>
        <v>2015</v>
      </c>
    </row>
  </sheetData>
  <conditionalFormatting sqref="F2:F1048576">
    <cfRule type="containsText" dxfId="4" priority="2" operator="containsText" text="failed">
      <formula>NOT(ISERROR(SEARCH("failed",F2)))</formula>
    </cfRule>
    <cfRule type="containsText" dxfId="3" priority="3" operator="containsText" text="canceled">
      <formula>NOT(ISERROR(SEARCH("canceled",F2)))</formula>
    </cfRule>
    <cfRule type="containsText" dxfId="2" priority="4" operator="containsText" text="successful">
      <formula>NOT(ISERROR(SEARCH("successful",F2)))</formula>
    </cfRule>
    <cfRule type="containsText" dxfId="1" priority="5" operator="containsText" text="live">
      <formula>NOT(ISERROR(SEARCH("live",F2)))</formula>
    </cfRule>
    <cfRule type="containsText" dxfId="0" priority="6" operator="containsText" text="successful">
      <formula>NOT(ISERROR(SEARCH("successful",F2)))</formula>
    </cfRule>
  </conditionalFormatting>
  <conditionalFormatting sqref="O2:O4115">
    <cfRule type="colorScale" priority="1">
      <colorScale>
        <cfvo type="num" val="0"/>
        <cfvo type="num" val="1"/>
        <cfvo type="num" val="2"/>
        <color rgb="FFFF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1A97C-438E-B44F-A1AD-9180ED0FFCE5}">
  <dimension ref="A1:F47"/>
  <sheetViews>
    <sheetView topLeftCell="A6" workbookViewId="0">
      <selection activeCell="D9" sqref="D9"/>
    </sheetView>
  </sheetViews>
  <sheetFormatPr defaultColWidth="11.42578125" defaultRowHeight="15" x14ac:dyDescent="0.25"/>
  <cols>
    <col min="1" max="1" width="14.42578125" bestFit="1" customWidth="1"/>
    <col min="2" max="2" width="14.85546875" bestFit="1" customWidth="1"/>
    <col min="3" max="3" width="5.42578125" bestFit="1" customWidth="1"/>
    <col min="4" max="4" width="8.140625" bestFit="1" customWidth="1"/>
    <col min="5" max="5" width="4" bestFit="1" customWidth="1"/>
    <col min="6" max="6" width="10" bestFit="1" customWidth="1"/>
  </cols>
  <sheetData>
    <row r="1" spans="1:6" x14ac:dyDescent="0.25">
      <c r="A1" s="6" t="s">
        <v>8223</v>
      </c>
      <c r="B1" t="s">
        <v>8365</v>
      </c>
    </row>
    <row r="2" spans="1:6" x14ac:dyDescent="0.25">
      <c r="A2" s="6" t="s">
        <v>8359</v>
      </c>
      <c r="B2" t="s">
        <v>8365</v>
      </c>
    </row>
    <row r="4" spans="1:6" x14ac:dyDescent="0.25">
      <c r="A4" s="6" t="s">
        <v>8361</v>
      </c>
      <c r="B4" s="6" t="s">
        <v>8362</v>
      </c>
    </row>
    <row r="5" spans="1:6" x14ac:dyDescent="0.25">
      <c r="A5" s="6" t="s">
        <v>8364</v>
      </c>
      <c r="B5" t="s">
        <v>8219</v>
      </c>
      <c r="C5" t="s">
        <v>8221</v>
      </c>
      <c r="D5" t="s">
        <v>8220</v>
      </c>
      <c r="E5" t="s">
        <v>8222</v>
      </c>
      <c r="F5" t="s">
        <v>8363</v>
      </c>
    </row>
    <row r="6" spans="1:6" x14ac:dyDescent="0.25">
      <c r="A6" s="7" t="s">
        <v>8315</v>
      </c>
      <c r="B6" s="5"/>
      <c r="C6" s="5">
        <v>100</v>
      </c>
      <c r="D6" s="5"/>
      <c r="E6" s="5"/>
      <c r="F6" s="5">
        <v>100</v>
      </c>
    </row>
    <row r="7" spans="1:6" x14ac:dyDescent="0.25">
      <c r="A7" s="7" t="s">
        <v>8343</v>
      </c>
      <c r="B7" s="5"/>
      <c r="C7" s="5"/>
      <c r="D7" s="5">
        <v>20</v>
      </c>
      <c r="E7" s="5"/>
      <c r="F7" s="5">
        <v>20</v>
      </c>
    </row>
    <row r="8" spans="1:6" x14ac:dyDescent="0.25">
      <c r="A8" s="7" t="s">
        <v>8331</v>
      </c>
      <c r="B8" s="5"/>
      <c r="C8" s="5"/>
      <c r="D8" s="5">
        <v>24</v>
      </c>
      <c r="E8" s="5"/>
      <c r="F8" s="5">
        <v>24</v>
      </c>
    </row>
    <row r="9" spans="1:6" x14ac:dyDescent="0.25">
      <c r="A9" s="7" t="s">
        <v>8357</v>
      </c>
      <c r="B9" s="5"/>
      <c r="C9" s="5">
        <v>40</v>
      </c>
      <c r="D9" s="5"/>
      <c r="E9" s="5"/>
      <c r="F9" s="5">
        <v>40</v>
      </c>
    </row>
    <row r="10" spans="1:6" x14ac:dyDescent="0.25">
      <c r="A10" s="7" t="s">
        <v>8353</v>
      </c>
      <c r="B10" s="5">
        <v>40</v>
      </c>
      <c r="C10" s="5"/>
      <c r="D10" s="5"/>
      <c r="E10" s="5"/>
      <c r="F10" s="5">
        <v>40</v>
      </c>
    </row>
    <row r="11" spans="1:6" x14ac:dyDescent="0.25">
      <c r="A11" s="7" t="s">
        <v>8314</v>
      </c>
      <c r="B11" s="5">
        <v>180</v>
      </c>
      <c r="C11" s="5"/>
      <c r="D11" s="5"/>
      <c r="E11" s="5"/>
      <c r="F11" s="5">
        <v>180</v>
      </c>
    </row>
    <row r="12" spans="1:6" x14ac:dyDescent="0.25">
      <c r="A12" s="7" t="s">
        <v>8313</v>
      </c>
      <c r="B12" s="5"/>
      <c r="C12" s="5">
        <v>80</v>
      </c>
      <c r="D12" s="5"/>
      <c r="E12" s="5"/>
      <c r="F12" s="5">
        <v>80</v>
      </c>
    </row>
    <row r="13" spans="1:6" x14ac:dyDescent="0.25">
      <c r="A13" s="7" t="s">
        <v>8329</v>
      </c>
      <c r="B13" s="5">
        <v>40</v>
      </c>
      <c r="C13" s="5"/>
      <c r="D13" s="5"/>
      <c r="E13" s="5"/>
      <c r="F13" s="5">
        <v>40</v>
      </c>
    </row>
    <row r="14" spans="1:6" x14ac:dyDescent="0.25">
      <c r="A14" s="7" t="s">
        <v>8346</v>
      </c>
      <c r="B14" s="5"/>
      <c r="C14" s="5">
        <v>40</v>
      </c>
      <c r="D14" s="5"/>
      <c r="E14" s="5">
        <v>20</v>
      </c>
      <c r="F14" s="5">
        <v>60</v>
      </c>
    </row>
    <row r="15" spans="1:6" x14ac:dyDescent="0.25">
      <c r="A15" s="7" t="s">
        <v>8323</v>
      </c>
      <c r="B15" s="5"/>
      <c r="C15" s="5">
        <v>40</v>
      </c>
      <c r="D15" s="5"/>
      <c r="E15" s="5"/>
      <c r="F15" s="5">
        <v>40</v>
      </c>
    </row>
    <row r="16" spans="1:6" x14ac:dyDescent="0.25">
      <c r="A16" s="7" t="s">
        <v>8336</v>
      </c>
      <c r="B16" s="5"/>
      <c r="C16" s="5">
        <v>120</v>
      </c>
      <c r="D16" s="5">
        <v>20</v>
      </c>
      <c r="E16" s="5"/>
      <c r="F16" s="5">
        <v>140</v>
      </c>
    </row>
    <row r="17" spans="1:6" x14ac:dyDescent="0.25">
      <c r="A17" s="7" t="s">
        <v>8347</v>
      </c>
      <c r="B17" s="5"/>
      <c r="C17" s="5">
        <v>20</v>
      </c>
      <c r="D17" s="5"/>
      <c r="E17" s="5"/>
      <c r="F17" s="5">
        <v>20</v>
      </c>
    </row>
    <row r="18" spans="1:6" x14ac:dyDescent="0.25">
      <c r="A18" s="7" t="s">
        <v>8348</v>
      </c>
      <c r="B18" s="5">
        <v>140</v>
      </c>
      <c r="C18" s="5"/>
      <c r="D18" s="5"/>
      <c r="E18" s="5"/>
      <c r="F18" s="5">
        <v>140</v>
      </c>
    </row>
    <row r="19" spans="1:6" x14ac:dyDescent="0.25">
      <c r="A19" s="7" t="s">
        <v>8328</v>
      </c>
      <c r="B19" s="5">
        <v>140</v>
      </c>
      <c r="C19" s="5">
        <v>20</v>
      </c>
      <c r="D19" s="5"/>
      <c r="E19" s="5"/>
      <c r="F19" s="5">
        <v>160</v>
      </c>
    </row>
    <row r="20" spans="1:6" x14ac:dyDescent="0.25">
      <c r="A20" s="7" t="s">
        <v>8327</v>
      </c>
      <c r="B20" s="5"/>
      <c r="C20" s="5">
        <v>60</v>
      </c>
      <c r="D20" s="5"/>
      <c r="E20" s="5"/>
      <c r="F20" s="5">
        <v>60</v>
      </c>
    </row>
    <row r="21" spans="1:6" x14ac:dyDescent="0.25">
      <c r="A21" s="7" t="s">
        <v>8355</v>
      </c>
      <c r="B21" s="5">
        <v>9</v>
      </c>
      <c r="C21" s="5">
        <v>11</v>
      </c>
      <c r="D21" s="5"/>
      <c r="E21" s="5"/>
      <c r="F21" s="5">
        <v>20</v>
      </c>
    </row>
    <row r="22" spans="1:6" x14ac:dyDescent="0.25">
      <c r="A22" s="7" t="s">
        <v>8326</v>
      </c>
      <c r="B22" s="5">
        <v>20</v>
      </c>
      <c r="C22" s="5"/>
      <c r="D22" s="5"/>
      <c r="E22" s="5"/>
      <c r="F22" s="5">
        <v>20</v>
      </c>
    </row>
    <row r="23" spans="1:6" x14ac:dyDescent="0.25">
      <c r="A23" s="7" t="s">
        <v>8334</v>
      </c>
      <c r="B23" s="5"/>
      <c r="C23" s="5">
        <v>40</v>
      </c>
      <c r="D23" s="5"/>
      <c r="E23" s="5"/>
      <c r="F23" s="5">
        <v>40</v>
      </c>
    </row>
    <row r="24" spans="1:6" x14ac:dyDescent="0.25">
      <c r="A24" s="7" t="s">
        <v>8358</v>
      </c>
      <c r="B24" s="5">
        <v>60</v>
      </c>
      <c r="C24" s="5">
        <v>60</v>
      </c>
      <c r="D24" s="5">
        <v>20</v>
      </c>
      <c r="E24" s="5"/>
      <c r="F24" s="5">
        <v>140</v>
      </c>
    </row>
    <row r="25" spans="1:6" x14ac:dyDescent="0.25">
      <c r="A25" s="7" t="s">
        <v>8342</v>
      </c>
      <c r="B25" s="5"/>
      <c r="C25" s="5">
        <v>20</v>
      </c>
      <c r="D25" s="5"/>
      <c r="E25" s="5"/>
      <c r="F25" s="5">
        <v>20</v>
      </c>
    </row>
    <row r="26" spans="1:6" x14ac:dyDescent="0.25">
      <c r="A26" s="7" t="s">
        <v>8322</v>
      </c>
      <c r="B26" s="5">
        <v>60</v>
      </c>
      <c r="C26" s="5"/>
      <c r="D26" s="5"/>
      <c r="E26" s="5"/>
      <c r="F26" s="5">
        <v>60</v>
      </c>
    </row>
    <row r="27" spans="1:6" x14ac:dyDescent="0.25">
      <c r="A27" s="7" t="s">
        <v>8349</v>
      </c>
      <c r="B27" s="5"/>
      <c r="C27" s="5">
        <v>20</v>
      </c>
      <c r="D27" s="5"/>
      <c r="E27" s="5"/>
      <c r="F27" s="5">
        <v>20</v>
      </c>
    </row>
    <row r="28" spans="1:6" x14ac:dyDescent="0.25">
      <c r="A28" s="7" t="s">
        <v>8338</v>
      </c>
      <c r="B28" s="5">
        <v>103</v>
      </c>
      <c r="C28" s="5">
        <v>57</v>
      </c>
      <c r="D28" s="5"/>
      <c r="E28" s="5"/>
      <c r="F28" s="5">
        <v>160</v>
      </c>
    </row>
    <row r="29" spans="1:6" x14ac:dyDescent="0.25">
      <c r="A29" s="7" t="s">
        <v>8344</v>
      </c>
      <c r="B29" s="5"/>
      <c r="C29" s="5">
        <v>20</v>
      </c>
      <c r="D29" s="5"/>
      <c r="E29" s="5"/>
      <c r="F29" s="5">
        <v>20</v>
      </c>
    </row>
    <row r="30" spans="1:6" x14ac:dyDescent="0.25">
      <c r="A30" s="7" t="s">
        <v>8317</v>
      </c>
      <c r="B30" s="5">
        <v>694</v>
      </c>
      <c r="C30" s="5">
        <v>353</v>
      </c>
      <c r="D30" s="5"/>
      <c r="E30" s="5">
        <v>19</v>
      </c>
      <c r="F30" s="5">
        <v>1066</v>
      </c>
    </row>
    <row r="31" spans="1:6" x14ac:dyDescent="0.25">
      <c r="A31" s="7" t="s">
        <v>8345</v>
      </c>
      <c r="B31" s="5">
        <v>40</v>
      </c>
      <c r="C31" s="5"/>
      <c r="D31" s="5"/>
      <c r="E31" s="5"/>
      <c r="F31" s="5">
        <v>40</v>
      </c>
    </row>
    <row r="32" spans="1:6" x14ac:dyDescent="0.25">
      <c r="A32" s="7" t="s">
        <v>8341</v>
      </c>
      <c r="B32" s="5">
        <v>20</v>
      </c>
      <c r="C32" s="5"/>
      <c r="D32" s="5"/>
      <c r="E32" s="5"/>
      <c r="F32" s="5">
        <v>20</v>
      </c>
    </row>
    <row r="33" spans="1:6" x14ac:dyDescent="0.25">
      <c r="A33" s="7" t="s">
        <v>8352</v>
      </c>
      <c r="B33" s="5"/>
      <c r="C33" s="5">
        <v>20</v>
      </c>
      <c r="D33" s="5"/>
      <c r="E33" s="5"/>
      <c r="F33" s="5">
        <v>20</v>
      </c>
    </row>
    <row r="34" spans="1:6" x14ac:dyDescent="0.25">
      <c r="A34" s="7" t="s">
        <v>8325</v>
      </c>
      <c r="B34" s="5">
        <v>260</v>
      </c>
      <c r="C34" s="5"/>
      <c r="D34" s="5"/>
      <c r="E34" s="5"/>
      <c r="F34" s="5">
        <v>260</v>
      </c>
    </row>
    <row r="35" spans="1:6" x14ac:dyDescent="0.25">
      <c r="A35" s="7" t="s">
        <v>8312</v>
      </c>
      <c r="B35" s="5"/>
      <c r="C35" s="5"/>
      <c r="D35" s="5">
        <v>40</v>
      </c>
      <c r="E35" s="5"/>
      <c r="F35" s="5">
        <v>40</v>
      </c>
    </row>
    <row r="36" spans="1:6" x14ac:dyDescent="0.25">
      <c r="A36" s="7" t="s">
        <v>8311</v>
      </c>
      <c r="B36" s="5">
        <v>60</v>
      </c>
      <c r="C36" s="5"/>
      <c r="D36" s="5"/>
      <c r="E36" s="5"/>
      <c r="F36" s="5">
        <v>60</v>
      </c>
    </row>
    <row r="37" spans="1:6" x14ac:dyDescent="0.25">
      <c r="A37" s="7" t="s">
        <v>8351</v>
      </c>
      <c r="B37" s="5">
        <v>34</v>
      </c>
      <c r="C37" s="5"/>
      <c r="D37" s="5"/>
      <c r="E37" s="5">
        <v>6</v>
      </c>
      <c r="F37" s="5">
        <v>40</v>
      </c>
    </row>
    <row r="38" spans="1:6" x14ac:dyDescent="0.25">
      <c r="A38" s="7" t="s">
        <v>8354</v>
      </c>
      <c r="B38" s="5">
        <v>40</v>
      </c>
      <c r="C38" s="5">
        <v>2</v>
      </c>
      <c r="D38" s="5">
        <v>18</v>
      </c>
      <c r="E38" s="5"/>
      <c r="F38" s="5">
        <v>60</v>
      </c>
    </row>
    <row r="39" spans="1:6" x14ac:dyDescent="0.25">
      <c r="A39" s="7" t="s">
        <v>8356</v>
      </c>
      <c r="B39" s="5">
        <v>85</v>
      </c>
      <c r="C39" s="5">
        <v>80</v>
      </c>
      <c r="D39" s="5">
        <v>17</v>
      </c>
      <c r="E39" s="5">
        <v>5</v>
      </c>
      <c r="F39" s="5">
        <v>187</v>
      </c>
    </row>
    <row r="40" spans="1:6" x14ac:dyDescent="0.25">
      <c r="A40" s="7" t="s">
        <v>8350</v>
      </c>
      <c r="B40" s="5">
        <v>80</v>
      </c>
      <c r="C40" s="5"/>
      <c r="D40" s="5"/>
      <c r="E40" s="5"/>
      <c r="F40" s="5">
        <v>80</v>
      </c>
    </row>
    <row r="41" spans="1:6" x14ac:dyDescent="0.25">
      <c r="A41" s="7" t="s">
        <v>8310</v>
      </c>
      <c r="B41" s="5">
        <v>60</v>
      </c>
      <c r="C41" s="5"/>
      <c r="D41" s="5"/>
      <c r="E41" s="5"/>
      <c r="F41" s="5">
        <v>60</v>
      </c>
    </row>
    <row r="42" spans="1:6" x14ac:dyDescent="0.25">
      <c r="A42" s="7" t="s">
        <v>8340</v>
      </c>
      <c r="B42" s="5"/>
      <c r="C42" s="5">
        <v>47</v>
      </c>
      <c r="D42" s="5">
        <v>10</v>
      </c>
      <c r="E42" s="5"/>
      <c r="F42" s="5">
        <v>57</v>
      </c>
    </row>
    <row r="43" spans="1:6" x14ac:dyDescent="0.25">
      <c r="A43" s="7" t="s">
        <v>8333</v>
      </c>
      <c r="B43" s="5"/>
      <c r="C43" s="5">
        <v>100</v>
      </c>
      <c r="D43" s="5"/>
      <c r="E43" s="5"/>
      <c r="F43" s="5">
        <v>100</v>
      </c>
    </row>
    <row r="44" spans="1:6" x14ac:dyDescent="0.25">
      <c r="A44" s="7" t="s">
        <v>8320</v>
      </c>
      <c r="B44" s="5">
        <v>20</v>
      </c>
      <c r="C44" s="5">
        <v>120</v>
      </c>
      <c r="D44" s="5">
        <v>60</v>
      </c>
      <c r="E44" s="5"/>
      <c r="F44" s="5">
        <v>200</v>
      </c>
    </row>
    <row r="45" spans="1:6" x14ac:dyDescent="0.25">
      <c r="A45" s="7" t="s">
        <v>8319</v>
      </c>
      <c r="B45" s="5"/>
      <c r="C45" s="5">
        <v>60</v>
      </c>
      <c r="D45" s="5">
        <v>100</v>
      </c>
      <c r="E45" s="5"/>
      <c r="F45" s="5">
        <v>160</v>
      </c>
    </row>
    <row r="46" spans="1:6" x14ac:dyDescent="0.25">
      <c r="A46" s="7" t="s">
        <v>8339</v>
      </c>
      <c r="B46" s="5"/>
      <c r="C46" s="5"/>
      <c r="D46" s="5">
        <v>20</v>
      </c>
      <c r="E46" s="5"/>
      <c r="F46" s="5">
        <v>20</v>
      </c>
    </row>
    <row r="47" spans="1:6" x14ac:dyDescent="0.25">
      <c r="A47" s="7" t="s">
        <v>8363</v>
      </c>
      <c r="B47" s="5">
        <v>2185</v>
      </c>
      <c r="C47" s="5">
        <v>1530</v>
      </c>
      <c r="D47" s="5">
        <v>349</v>
      </c>
      <c r="E47" s="5">
        <v>50</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5363F-BC62-A34F-9B41-5377B5C33EEC}">
  <dimension ref="A2:F19"/>
  <sheetViews>
    <sheetView workbookViewId="0">
      <selection activeCell="E7" sqref="E7"/>
    </sheetView>
  </sheetViews>
  <sheetFormatPr defaultColWidth="11.42578125" defaultRowHeight="15" x14ac:dyDescent="0.25"/>
  <cols>
    <col min="1" max="1" width="12.140625" bestFit="1" customWidth="1"/>
    <col min="2" max="2" width="14.85546875" bestFit="1" customWidth="1"/>
    <col min="3" max="3" width="5.42578125" bestFit="1" customWidth="1"/>
    <col min="4" max="4" width="8.140625" bestFit="1" customWidth="1"/>
    <col min="5" max="5" width="4" bestFit="1" customWidth="1"/>
    <col min="6" max="6" width="10" bestFit="1" customWidth="1"/>
  </cols>
  <sheetData>
    <row r="2" spans="1:6" x14ac:dyDescent="0.25">
      <c r="A2" s="6" t="s">
        <v>8359</v>
      </c>
      <c r="B2" t="s">
        <v>8365</v>
      </c>
    </row>
    <row r="3" spans="1:6" x14ac:dyDescent="0.25">
      <c r="A3" s="6" t="s">
        <v>8368</v>
      </c>
      <c r="B3" t="s">
        <v>8365</v>
      </c>
    </row>
    <row r="5" spans="1:6" x14ac:dyDescent="0.25">
      <c r="A5" s="6" t="s">
        <v>8361</v>
      </c>
      <c r="B5" s="6" t="s">
        <v>8362</v>
      </c>
    </row>
    <row r="6" spans="1:6" x14ac:dyDescent="0.25">
      <c r="A6" s="6" t="s">
        <v>8364</v>
      </c>
      <c r="B6" t="s">
        <v>8219</v>
      </c>
      <c r="C6" t="s">
        <v>8221</v>
      </c>
      <c r="D6" t="s">
        <v>8220</v>
      </c>
      <c r="E6" t="s">
        <v>8222</v>
      </c>
      <c r="F6" t="s">
        <v>8363</v>
      </c>
    </row>
    <row r="7" spans="1:6" x14ac:dyDescent="0.25">
      <c r="A7" s="7" t="s">
        <v>8369</v>
      </c>
      <c r="B7" s="5">
        <v>184</v>
      </c>
      <c r="C7" s="5">
        <v>148</v>
      </c>
      <c r="D7" s="5">
        <v>34</v>
      </c>
      <c r="E7" s="5">
        <v>2</v>
      </c>
      <c r="F7" s="5">
        <v>368</v>
      </c>
    </row>
    <row r="8" spans="1:6" x14ac:dyDescent="0.25">
      <c r="A8" s="7" t="s">
        <v>8370</v>
      </c>
      <c r="B8" s="5">
        <v>202</v>
      </c>
      <c r="C8" s="5">
        <v>106</v>
      </c>
      <c r="D8" s="5">
        <v>27</v>
      </c>
      <c r="E8" s="5">
        <v>18</v>
      </c>
      <c r="F8" s="5">
        <v>353</v>
      </c>
    </row>
    <row r="9" spans="1:6" x14ac:dyDescent="0.25">
      <c r="A9" s="7" t="s">
        <v>8371</v>
      </c>
      <c r="B9" s="5">
        <v>179</v>
      </c>
      <c r="C9" s="5">
        <v>108</v>
      </c>
      <c r="D9" s="5">
        <v>28</v>
      </c>
      <c r="E9" s="5">
        <v>30</v>
      </c>
      <c r="F9" s="5">
        <v>345</v>
      </c>
    </row>
    <row r="10" spans="1:6" x14ac:dyDescent="0.25">
      <c r="A10" s="7" t="s">
        <v>8372</v>
      </c>
      <c r="B10" s="5">
        <v>193</v>
      </c>
      <c r="C10" s="5">
        <v>102</v>
      </c>
      <c r="D10" s="5">
        <v>27</v>
      </c>
      <c r="E10" s="5"/>
      <c r="F10" s="5">
        <v>322</v>
      </c>
    </row>
    <row r="11" spans="1:6" x14ac:dyDescent="0.25">
      <c r="A11" s="7" t="s">
        <v>8373</v>
      </c>
      <c r="B11" s="5">
        <v>232</v>
      </c>
      <c r="C11" s="5">
        <v>126</v>
      </c>
      <c r="D11" s="5">
        <v>26</v>
      </c>
      <c r="E11" s="5"/>
      <c r="F11" s="5">
        <v>384</v>
      </c>
    </row>
    <row r="12" spans="1:6" x14ac:dyDescent="0.25">
      <c r="A12" s="7" t="s">
        <v>8374</v>
      </c>
      <c r="B12" s="5">
        <v>213</v>
      </c>
      <c r="C12" s="5">
        <v>148</v>
      </c>
      <c r="D12" s="5">
        <v>27</v>
      </c>
      <c r="E12" s="5"/>
      <c r="F12" s="5">
        <v>388</v>
      </c>
    </row>
    <row r="13" spans="1:6" x14ac:dyDescent="0.25">
      <c r="A13" s="7" t="s">
        <v>8375</v>
      </c>
      <c r="B13" s="5">
        <v>192</v>
      </c>
      <c r="C13" s="5">
        <v>148</v>
      </c>
      <c r="D13" s="5">
        <v>44</v>
      </c>
      <c r="E13" s="5"/>
      <c r="F13" s="5">
        <v>384</v>
      </c>
    </row>
    <row r="14" spans="1:6" x14ac:dyDescent="0.25">
      <c r="A14" s="7" t="s">
        <v>8376</v>
      </c>
      <c r="B14" s="5">
        <v>167</v>
      </c>
      <c r="C14" s="5">
        <v>134</v>
      </c>
      <c r="D14" s="5">
        <v>32</v>
      </c>
      <c r="E14" s="5"/>
      <c r="F14" s="5">
        <v>333</v>
      </c>
    </row>
    <row r="15" spans="1:6" x14ac:dyDescent="0.25">
      <c r="A15" s="7" t="s">
        <v>8377</v>
      </c>
      <c r="B15" s="5">
        <v>148</v>
      </c>
      <c r="C15" s="5">
        <v>127</v>
      </c>
      <c r="D15" s="5">
        <v>24</v>
      </c>
      <c r="E15" s="5"/>
      <c r="F15" s="5">
        <v>299</v>
      </c>
    </row>
    <row r="16" spans="1:6" x14ac:dyDescent="0.25">
      <c r="A16" s="7" t="s">
        <v>8378</v>
      </c>
      <c r="B16" s="5">
        <v>184</v>
      </c>
      <c r="C16" s="5">
        <v>150</v>
      </c>
      <c r="D16" s="5">
        <v>20</v>
      </c>
      <c r="E16" s="5"/>
      <c r="F16" s="5">
        <v>354</v>
      </c>
    </row>
    <row r="17" spans="1:6" x14ac:dyDescent="0.25">
      <c r="A17" s="7" t="s">
        <v>8379</v>
      </c>
      <c r="B17" s="5">
        <v>180</v>
      </c>
      <c r="C17" s="5">
        <v>114</v>
      </c>
      <c r="D17" s="5">
        <v>37</v>
      </c>
      <c r="E17" s="5"/>
      <c r="F17" s="5">
        <v>331</v>
      </c>
    </row>
    <row r="18" spans="1:6" x14ac:dyDescent="0.25">
      <c r="A18" s="7" t="s">
        <v>8380</v>
      </c>
      <c r="B18" s="5">
        <v>111</v>
      </c>
      <c r="C18" s="5">
        <v>119</v>
      </c>
      <c r="D18" s="5">
        <v>23</v>
      </c>
      <c r="E18" s="5"/>
      <c r="F18" s="5">
        <v>253</v>
      </c>
    </row>
    <row r="19" spans="1:6" x14ac:dyDescent="0.25">
      <c r="A19" s="7" t="s">
        <v>8363</v>
      </c>
      <c r="B19" s="5">
        <v>2185</v>
      </c>
      <c r="C19" s="5">
        <v>1530</v>
      </c>
      <c r="D19" s="5">
        <v>349</v>
      </c>
      <c r="E19" s="5">
        <v>50</v>
      </c>
      <c r="F19"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9EF19-E99E-FD4B-B166-2B0F23F74314}">
  <dimension ref="A1:F14"/>
  <sheetViews>
    <sheetView topLeftCell="A12" workbookViewId="0">
      <selection activeCell="C4" sqref="C4"/>
    </sheetView>
  </sheetViews>
  <sheetFormatPr defaultColWidth="11.42578125" defaultRowHeight="15" x14ac:dyDescent="0.25"/>
  <cols>
    <col min="1" max="1" width="12.140625" bestFit="1" customWidth="1"/>
    <col min="2" max="2" width="14.85546875" bestFit="1" customWidth="1"/>
    <col min="3" max="3" width="5.42578125" bestFit="1" customWidth="1"/>
    <col min="4" max="4" width="8.140625" bestFit="1" customWidth="1"/>
    <col min="5" max="5" width="4" bestFit="1" customWidth="1"/>
    <col min="6" max="6" width="10" bestFit="1" customWidth="1"/>
  </cols>
  <sheetData>
    <row r="1" spans="1:6" x14ac:dyDescent="0.25">
      <c r="A1" s="6" t="s">
        <v>8223</v>
      </c>
      <c r="B1" t="s">
        <v>8365</v>
      </c>
    </row>
    <row r="3" spans="1:6" x14ac:dyDescent="0.25">
      <c r="A3" s="6" t="s">
        <v>8361</v>
      </c>
      <c r="B3" s="6" t="s">
        <v>8362</v>
      </c>
    </row>
    <row r="4" spans="1:6" x14ac:dyDescent="0.25">
      <c r="A4" s="6" t="s">
        <v>8364</v>
      </c>
      <c r="B4" t="s">
        <v>8219</v>
      </c>
      <c r="C4" t="s">
        <v>8221</v>
      </c>
      <c r="D4" t="s">
        <v>8220</v>
      </c>
      <c r="E4" t="s">
        <v>8222</v>
      </c>
      <c r="F4" t="s">
        <v>8363</v>
      </c>
    </row>
    <row r="5" spans="1:6" x14ac:dyDescent="0.25">
      <c r="A5" s="7" t="s">
        <v>8309</v>
      </c>
      <c r="B5" s="5">
        <v>300</v>
      </c>
      <c r="C5" s="5">
        <v>180</v>
      </c>
      <c r="D5" s="5">
        <v>40</v>
      </c>
      <c r="E5" s="5"/>
      <c r="F5" s="5">
        <v>520</v>
      </c>
    </row>
    <row r="6" spans="1:6" x14ac:dyDescent="0.25">
      <c r="A6" s="7" t="s">
        <v>8335</v>
      </c>
      <c r="B6" s="5">
        <v>34</v>
      </c>
      <c r="C6" s="5">
        <v>140</v>
      </c>
      <c r="D6" s="5">
        <v>20</v>
      </c>
      <c r="E6" s="5">
        <v>6</v>
      </c>
      <c r="F6" s="5">
        <v>200</v>
      </c>
    </row>
    <row r="7" spans="1:6" x14ac:dyDescent="0.25">
      <c r="A7" s="7" t="s">
        <v>8332</v>
      </c>
      <c r="B7" s="5">
        <v>80</v>
      </c>
      <c r="C7" s="5">
        <v>140</v>
      </c>
      <c r="D7" s="5"/>
      <c r="E7" s="5"/>
      <c r="F7" s="5">
        <v>220</v>
      </c>
    </row>
    <row r="8" spans="1:6" x14ac:dyDescent="0.25">
      <c r="A8" s="7" t="s">
        <v>8330</v>
      </c>
      <c r="B8" s="5"/>
      <c r="C8" s="5"/>
      <c r="D8" s="5">
        <v>24</v>
      </c>
      <c r="E8" s="5"/>
      <c r="F8" s="5">
        <v>24</v>
      </c>
    </row>
    <row r="9" spans="1:6" x14ac:dyDescent="0.25">
      <c r="A9" s="7" t="s">
        <v>8324</v>
      </c>
      <c r="B9" s="5">
        <v>540</v>
      </c>
      <c r="C9" s="5">
        <v>120</v>
      </c>
      <c r="D9" s="5">
        <v>20</v>
      </c>
      <c r="E9" s="5">
        <v>20</v>
      </c>
      <c r="F9" s="5">
        <v>700</v>
      </c>
    </row>
    <row r="10" spans="1:6" x14ac:dyDescent="0.25">
      <c r="A10" s="7" t="s">
        <v>8337</v>
      </c>
      <c r="B10" s="5">
        <v>103</v>
      </c>
      <c r="C10" s="5">
        <v>117</v>
      </c>
      <c r="D10" s="5"/>
      <c r="E10" s="5"/>
      <c r="F10" s="5">
        <v>220</v>
      </c>
    </row>
    <row r="11" spans="1:6" x14ac:dyDescent="0.25">
      <c r="A11" s="7" t="s">
        <v>8321</v>
      </c>
      <c r="B11" s="5">
        <v>80</v>
      </c>
      <c r="C11" s="5">
        <v>127</v>
      </c>
      <c r="D11" s="5">
        <v>30</v>
      </c>
      <c r="E11" s="5"/>
      <c r="F11" s="5">
        <v>237</v>
      </c>
    </row>
    <row r="12" spans="1:6" x14ac:dyDescent="0.25">
      <c r="A12" s="7" t="s">
        <v>8318</v>
      </c>
      <c r="B12" s="5">
        <v>209</v>
      </c>
      <c r="C12" s="5">
        <v>213</v>
      </c>
      <c r="D12" s="5">
        <v>178</v>
      </c>
      <c r="E12" s="5"/>
      <c r="F12" s="5">
        <v>600</v>
      </c>
    </row>
    <row r="13" spans="1:6" x14ac:dyDescent="0.25">
      <c r="A13" s="7" t="s">
        <v>8316</v>
      </c>
      <c r="B13" s="5">
        <v>839</v>
      </c>
      <c r="C13" s="5">
        <v>493</v>
      </c>
      <c r="D13" s="5">
        <v>37</v>
      </c>
      <c r="E13" s="5">
        <v>24</v>
      </c>
      <c r="F13" s="5">
        <v>1393</v>
      </c>
    </row>
    <row r="14" spans="1:6" x14ac:dyDescent="0.25">
      <c r="A14" s="7" t="s">
        <v>8363</v>
      </c>
      <c r="B14" s="5">
        <v>2185</v>
      </c>
      <c r="C14" s="5">
        <v>1530</v>
      </c>
      <c r="D14" s="5">
        <v>349</v>
      </c>
      <c r="E14" s="5">
        <v>50</v>
      </c>
      <c r="F14"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76381-C45E-4E4B-ABFA-EF6C12B88B01}">
  <dimension ref="A1:I13"/>
  <sheetViews>
    <sheetView workbookViewId="0">
      <selection activeCell="F2" sqref="F2:H13"/>
    </sheetView>
  </sheetViews>
  <sheetFormatPr defaultColWidth="11.42578125" defaultRowHeight="15" x14ac:dyDescent="0.25"/>
  <cols>
    <col min="1" max="1" width="27.7109375" customWidth="1"/>
    <col min="2" max="2" width="21" customWidth="1"/>
    <col min="3" max="3" width="18.140625" customWidth="1"/>
    <col min="4" max="4" width="19.42578125" customWidth="1"/>
    <col min="5" max="5" width="16" customWidth="1"/>
    <col min="6" max="6" width="36.28515625" style="16" customWidth="1"/>
    <col min="7" max="7" width="21.42578125" style="16" customWidth="1"/>
    <col min="8" max="8" width="27.7109375" style="16" customWidth="1"/>
  </cols>
  <sheetData>
    <row r="1" spans="1:9" ht="15.75" x14ac:dyDescent="0.25">
      <c r="A1" s="12" t="s">
        <v>8381</v>
      </c>
      <c r="B1" s="13" t="s">
        <v>8382</v>
      </c>
      <c r="C1" s="13" t="s">
        <v>8383</v>
      </c>
      <c r="D1" s="13" t="s">
        <v>8400</v>
      </c>
      <c r="E1" s="13" t="s">
        <v>8384</v>
      </c>
      <c r="F1" s="15" t="s">
        <v>8386</v>
      </c>
      <c r="G1" s="15" t="s">
        <v>8387</v>
      </c>
      <c r="H1" s="15" t="s">
        <v>8385</v>
      </c>
      <c r="I1" s="10"/>
    </row>
    <row r="2" spans="1:9" x14ac:dyDescent="0.25">
      <c r="A2" s="11" t="s">
        <v>8388</v>
      </c>
      <c r="B2">
        <f>COUNTIFS(Sheet1!$F$2:$F$4115,"successful",Sheet1!$D$2:$D$4115,"&lt;1000")</f>
        <v>322</v>
      </c>
      <c r="C2">
        <f>COUNTIFS(Sheet1!$F$2:$F$4115,"failed",Sheet1!$D$2:$D$4115,"&lt;1000")</f>
        <v>113</v>
      </c>
      <c r="D2">
        <f>COUNTIFS(Sheet1!$F$2:$F$4115,"canceled",Sheet1!$D$2:$D$4115,"&lt;1000")</f>
        <v>18</v>
      </c>
      <c r="E2">
        <f>SUM(B2,C2,D2)</f>
        <v>453</v>
      </c>
      <c r="F2" s="14">
        <f>B2/E2</f>
        <v>0.71081677704194257</v>
      </c>
      <c r="G2" s="14">
        <f>C2/E2</f>
        <v>0.24944812362030905</v>
      </c>
      <c r="H2" s="14">
        <f>D2/E2</f>
        <v>3.9735099337748346E-2</v>
      </c>
    </row>
    <row r="3" spans="1:9" x14ac:dyDescent="0.25">
      <c r="A3" s="11" t="s">
        <v>8389</v>
      </c>
      <c r="B3">
        <f>COUNTIFS(Sheet1!$F$2:$F$4115,"successful",Sheet1!$D$2:$D$4115,"&gt;=1000", Sheet1!$D$2:$D$4115,"&lt;=4999")</f>
        <v>932</v>
      </c>
      <c r="C3">
        <f>COUNTIFS(Sheet1!$F$2:$F$4115,"failed",Sheet1!$D$2:$D$4115,"&gt;=1000", Sheet1!$D$2:$D$4115,"&lt;=4999")</f>
        <v>420</v>
      </c>
      <c r="D3">
        <f>COUNTIFS(Sheet1!$F$2:$F$4115,"canceled",Sheet1!$D$2:$D$4115,"&gt;=1000", Sheet1!$D$2:$D$4115,"&lt;=4999")</f>
        <v>60</v>
      </c>
      <c r="E3">
        <f t="shared" ref="E3:E13" si="0">SUM(B3,C3,D3)</f>
        <v>1412</v>
      </c>
      <c r="F3" s="14">
        <f t="shared" ref="F3:F13" si="1">B3/E3</f>
        <v>0.66005665722379603</v>
      </c>
      <c r="G3" s="14">
        <f t="shared" ref="G3:G13" si="2">C3/E3</f>
        <v>0.29745042492917845</v>
      </c>
      <c r="H3" s="14">
        <f t="shared" ref="H3:H13" si="3">D3/E3</f>
        <v>4.2492917847025496E-2</v>
      </c>
    </row>
    <row r="4" spans="1:9" x14ac:dyDescent="0.25">
      <c r="A4" s="11" t="s">
        <v>8390</v>
      </c>
      <c r="B4">
        <f>COUNTIFS(Sheet1!$F$2:$F$4115,"successful",Sheet1!$D$2:$D$4115,"&gt;=5000", Sheet1!$D$2:$D$4115,"&lt;=9999")</f>
        <v>381</v>
      </c>
      <c r="C4">
        <f>COUNTIFS(Sheet1!$F$2:$F$4115,"failed",Sheet1!$D$2:$D$4115,"&gt;=5000", Sheet1!$D$2:$D$4115,"&lt;=9999")</f>
        <v>283</v>
      </c>
      <c r="D4">
        <f>COUNTIFS(Sheet1!$F$2:$F$4115,"canceled",Sheet1!$D$2:$D$4115,"&gt;=5000", Sheet1!$D$2:$D$4115,"&lt;=9999")</f>
        <v>52</v>
      </c>
      <c r="E4">
        <f t="shared" si="0"/>
        <v>716</v>
      </c>
      <c r="F4" s="14">
        <f t="shared" si="1"/>
        <v>0.53212290502793291</v>
      </c>
      <c r="G4" s="14">
        <f t="shared" si="2"/>
        <v>0.39525139664804471</v>
      </c>
      <c r="H4" s="14">
        <f t="shared" si="3"/>
        <v>7.2625698324022353E-2</v>
      </c>
    </row>
    <row r="5" spans="1:9" x14ac:dyDescent="0.25">
      <c r="A5" s="11" t="s">
        <v>8391</v>
      </c>
      <c r="B5">
        <f>COUNTIFS(Sheet1!$F$2:$F$4115,"successful",Sheet1!$D$2:$D$4115,"&gt;=10000", Sheet1!$D$2:$D$4115,"&lt;=14999")</f>
        <v>168</v>
      </c>
      <c r="C5">
        <f>COUNTIFS(Sheet1!$F$2:$F$4115,"failed",Sheet1!$D$2:$D$4115,"&gt;=10000", Sheet1!$D$2:$D$4115,"&lt;=14999")</f>
        <v>144</v>
      </c>
      <c r="D5">
        <f>COUNTIFS(Sheet1!$F$2:$F$4115,"canceled",Sheet1!$D$2:$D$4115,"&gt;=10000", Sheet1!$D$2:$D$4115,"&lt;=14999")</f>
        <v>40</v>
      </c>
      <c r="E5">
        <f t="shared" si="0"/>
        <v>352</v>
      </c>
      <c r="F5" s="14">
        <f t="shared" si="1"/>
        <v>0.47727272727272729</v>
      </c>
      <c r="G5" s="14">
        <f t="shared" si="2"/>
        <v>0.40909090909090912</v>
      </c>
      <c r="H5" s="14">
        <f t="shared" si="3"/>
        <v>0.11363636363636363</v>
      </c>
    </row>
    <row r="6" spans="1:9" x14ac:dyDescent="0.25">
      <c r="A6" s="11" t="s">
        <v>8392</v>
      </c>
      <c r="B6">
        <f>COUNTIFS(Sheet1!$F$2:$F$4115,"successful",Sheet1!$D$2:$D$4115,"&gt;=15000", Sheet1!$D$2:$D$4115,"&lt;=19999")</f>
        <v>94</v>
      </c>
      <c r="C6">
        <f>COUNTIFS(Sheet1!$F$2:$F$4115,"failed",Sheet1!$D$2:$D$4115,"&gt;=15000", Sheet1!$D$2:$D$4115,"&lt;=19999")</f>
        <v>90</v>
      </c>
      <c r="D6">
        <f>COUNTIFS(Sheet1!$F$2:$F$4115,"canceled",Sheet1!$D$2:$D$4115,"&gt;=15000", Sheet1!$D$2:$D$4115,"&lt;=19999")</f>
        <v>17</v>
      </c>
      <c r="E6">
        <f t="shared" si="0"/>
        <v>201</v>
      </c>
      <c r="F6" s="14">
        <f t="shared" si="1"/>
        <v>0.46766169154228854</v>
      </c>
      <c r="G6" s="14">
        <f t="shared" si="2"/>
        <v>0.44776119402985076</v>
      </c>
      <c r="H6" s="14">
        <f t="shared" si="3"/>
        <v>8.45771144278607E-2</v>
      </c>
    </row>
    <row r="7" spans="1:9" x14ac:dyDescent="0.25">
      <c r="A7" s="11" t="s">
        <v>8393</v>
      </c>
      <c r="B7">
        <f>COUNTIFS(Sheet1!$F$2:$F$4115,"successful",Sheet1!$D$2:$D$4115,"&gt;=20000", Sheet1!$D$2:$D$4115,"&lt;=24999")</f>
        <v>62</v>
      </c>
      <c r="C7">
        <f>COUNTIFS(Sheet1!$F$2:$F$4115,"failed",Sheet1!$D$2:$D$4115,"&gt;=20000", Sheet1!$D$2:$D$4115,"&lt;=24999")</f>
        <v>72</v>
      </c>
      <c r="D7">
        <f>COUNTIFS(Sheet1!$F$2:$F$4115,"canceled",Sheet1!$D$2:$D$4115,"&gt;=20000", Sheet1!$D$2:$D$4115,"&lt;=24999")</f>
        <v>14</v>
      </c>
      <c r="E7">
        <f t="shared" si="0"/>
        <v>148</v>
      </c>
      <c r="F7" s="14">
        <f t="shared" si="1"/>
        <v>0.41891891891891891</v>
      </c>
      <c r="G7" s="14">
        <f t="shared" si="2"/>
        <v>0.48648648648648651</v>
      </c>
      <c r="H7" s="14">
        <f t="shared" si="3"/>
        <v>9.45945945945946E-2</v>
      </c>
    </row>
    <row r="8" spans="1:9" x14ac:dyDescent="0.25">
      <c r="A8" s="11" t="s">
        <v>8394</v>
      </c>
      <c r="B8">
        <f>COUNTIFS(Sheet1!$F$2:$F$4115,"successful",Sheet1!$D$2:$D$4115,"&gt;=25000", Sheet1!$D$2:$D$4115,"&lt;=29999")</f>
        <v>55</v>
      </c>
      <c r="C8">
        <f>COUNTIFS(Sheet1!$F$2:$F$4115,"failed",Sheet1!$D$2:$D$4115,"&gt;=25000", Sheet1!$D$2:$D$4115,"&lt;=29999")</f>
        <v>64</v>
      </c>
      <c r="D8">
        <f>COUNTIFS(Sheet1!$F$2:$F$4115,"canceled",Sheet1!$D$2:$D$4115,"&gt;=25000", Sheet1!$D$2:$D$4115,"&lt;=29999")</f>
        <v>18</v>
      </c>
      <c r="E8">
        <f t="shared" si="0"/>
        <v>137</v>
      </c>
      <c r="F8" s="14">
        <f t="shared" si="1"/>
        <v>0.40145985401459855</v>
      </c>
      <c r="G8" s="14">
        <f t="shared" si="2"/>
        <v>0.46715328467153283</v>
      </c>
      <c r="H8" s="14">
        <f t="shared" si="3"/>
        <v>0.13138686131386862</v>
      </c>
    </row>
    <row r="9" spans="1:9" x14ac:dyDescent="0.25">
      <c r="A9" s="11" t="s">
        <v>8395</v>
      </c>
      <c r="B9">
        <f>COUNTIFS(Sheet1!$F$2:$F$4115,"successful",Sheet1!$D$2:$D$4115,"&gt;=30000", Sheet1!$D$2:$D$4115,"&lt;=34999")</f>
        <v>32</v>
      </c>
      <c r="C9">
        <f>COUNTIFS(Sheet1!$F$2:$F$4115,"failed",Sheet1!$D$2:$D$4115,"&gt;=30000", Sheet1!$D$2:$D$4115,"&lt;=34999")</f>
        <v>37</v>
      </c>
      <c r="D9">
        <f>COUNTIFS(Sheet1!$F$2:$F$4115,"canceled",Sheet1!$D$2:$D$4115,"&gt;=30000", Sheet1!$D$2:$D$4115,"&lt;=34999")</f>
        <v>13</v>
      </c>
      <c r="E9">
        <f t="shared" si="0"/>
        <v>82</v>
      </c>
      <c r="F9" s="14">
        <f t="shared" si="1"/>
        <v>0.3902439024390244</v>
      </c>
      <c r="G9" s="14">
        <f t="shared" si="2"/>
        <v>0.45121951219512196</v>
      </c>
      <c r="H9" s="14">
        <f t="shared" si="3"/>
        <v>0.15853658536585366</v>
      </c>
    </row>
    <row r="10" spans="1:9" x14ac:dyDescent="0.25">
      <c r="A10" s="11" t="s">
        <v>8396</v>
      </c>
      <c r="B10">
        <f>COUNTIFS(Sheet1!$F$2:$F$4115,"successful",Sheet1!$D$2:$D$4115,"&gt;=35000", Sheet1!$D$2:$D$4115,"&lt;=39999")</f>
        <v>26</v>
      </c>
      <c r="C10">
        <f>COUNTIFS(Sheet1!$F$2:$F$4115,"failed",Sheet1!$D$2:$D$4115,"&gt;=35000", Sheet1!$D$2:$D$4115,"&lt;=39999")</f>
        <v>22</v>
      </c>
      <c r="D10">
        <f>COUNTIFS(Sheet1!$F$2:$F$4115,"canceled",Sheet1!$D$2:$D$4115,"&gt;=35000", Sheet1!$D$2:$D$4115,"&lt;=39999")</f>
        <v>7</v>
      </c>
      <c r="E10">
        <f t="shared" si="0"/>
        <v>55</v>
      </c>
      <c r="F10" s="14">
        <f t="shared" si="1"/>
        <v>0.47272727272727272</v>
      </c>
      <c r="G10" s="14">
        <f t="shared" si="2"/>
        <v>0.4</v>
      </c>
      <c r="H10" s="14">
        <f t="shared" si="3"/>
        <v>0.12727272727272726</v>
      </c>
    </row>
    <row r="11" spans="1:9" x14ac:dyDescent="0.25">
      <c r="A11" s="11" t="s">
        <v>8397</v>
      </c>
      <c r="B11">
        <f>COUNTIFS(Sheet1!$F$2:$F$4115,"successful",Sheet1!$D$2:$D$4115,"&gt;=40000", Sheet1!$D$2:$D$4115,"&lt;=44999")</f>
        <v>21</v>
      </c>
      <c r="C11">
        <f>COUNTIFS(Sheet1!$F$2:$F$4115,"failed",Sheet1!$D$2:$D$4115,"&gt;=40000", Sheet1!$D$2:$D$4115,"&lt;=44999")</f>
        <v>16</v>
      </c>
      <c r="D11">
        <f>COUNTIFS(Sheet1!$F$2:$F$4115,"canceled",Sheet1!$D$2:$D$4115,"&gt;=40000", Sheet1!$D$2:$D$4115,"&lt;=44999")</f>
        <v>6</v>
      </c>
      <c r="E11">
        <f t="shared" si="0"/>
        <v>43</v>
      </c>
      <c r="F11" s="14">
        <f t="shared" si="1"/>
        <v>0.48837209302325579</v>
      </c>
      <c r="G11" s="14">
        <f t="shared" si="2"/>
        <v>0.37209302325581395</v>
      </c>
      <c r="H11" s="14">
        <f t="shared" si="3"/>
        <v>0.13953488372093023</v>
      </c>
    </row>
    <row r="12" spans="1:9" x14ac:dyDescent="0.25">
      <c r="A12" s="11" t="s">
        <v>8398</v>
      </c>
      <c r="B12">
        <f>COUNTIFS(Sheet1!$F$2:$F$4115,"successful",Sheet1!$D$2:$D$4115,"&gt;=45000", Sheet1!$D$2:$D$4115,"&lt;=49999")</f>
        <v>6</v>
      </c>
      <c r="C12">
        <f>COUNTIFS(Sheet1!$F$2:$F$4115,"failed",Sheet1!$D$2:$D$4115,"&gt;=45000", Sheet1!$D$2:$D$4115,"&lt;=49999")</f>
        <v>11</v>
      </c>
      <c r="D12">
        <f>COUNTIFS(Sheet1!$F$2:$F$4115,"canceled",Sheet1!$D$2:$D$4115,"&gt;=45000", Sheet1!$D$2:$D$4115,"&lt;=49999")</f>
        <v>4</v>
      </c>
      <c r="E12">
        <f t="shared" si="0"/>
        <v>21</v>
      </c>
      <c r="F12" s="14">
        <f t="shared" si="1"/>
        <v>0.2857142857142857</v>
      </c>
      <c r="G12" s="14">
        <f t="shared" si="2"/>
        <v>0.52380952380952384</v>
      </c>
      <c r="H12" s="14">
        <f t="shared" si="3"/>
        <v>0.19047619047619047</v>
      </c>
    </row>
    <row r="13" spans="1:9" x14ac:dyDescent="0.25">
      <c r="A13" s="11" t="s">
        <v>8399</v>
      </c>
      <c r="B13">
        <f>COUNTIFS(Sheet1!$F$2:$F$4115,"successful",Sheet1!$D$2:$D$4115,"&gt;=50000")</f>
        <v>86</v>
      </c>
      <c r="C13">
        <f>COUNTIFS(Sheet1!$F$2:$F$4115,"failed",Sheet1!$D$2:$D$4115,"&gt;=50000")</f>
        <v>258</v>
      </c>
      <c r="D13">
        <f>COUNTIFS(Sheet1!$F$2:$F$4115,"canceled",Sheet1!$D$2:$D$4115,"&gt;=50000")</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6438-1A3C-9B45-AD86-F18D007F85EC}">
  <dimension ref="A1:O2186"/>
  <sheetViews>
    <sheetView tabSelected="1" topLeftCell="B1" workbookViewId="0">
      <selection activeCell="E1" sqref="E1"/>
    </sheetView>
  </sheetViews>
  <sheetFormatPr defaultColWidth="11.42578125" defaultRowHeight="15" x14ac:dyDescent="0.25"/>
  <cols>
    <col min="1" max="3" width="16.7109375" customWidth="1"/>
    <col min="4" max="5" width="19" customWidth="1"/>
    <col min="6" max="6" width="20" customWidth="1"/>
    <col min="9" max="9" width="13" customWidth="1"/>
  </cols>
  <sheetData>
    <row r="1" spans="1:15" ht="15.75" x14ac:dyDescent="0.25">
      <c r="B1" s="13" t="s">
        <v>8401</v>
      </c>
      <c r="C1" s="12" t="s">
        <v>8403</v>
      </c>
      <c r="E1" s="12" t="s">
        <v>8401</v>
      </c>
      <c r="F1" s="12" t="s">
        <v>8402</v>
      </c>
    </row>
    <row r="2" spans="1:15" x14ac:dyDescent="0.25">
      <c r="A2">
        <v>1</v>
      </c>
      <c r="B2" t="s">
        <v>8219</v>
      </c>
      <c r="C2">
        <v>182</v>
      </c>
      <c r="D2">
        <v>2</v>
      </c>
      <c r="E2" t="s">
        <v>8404</v>
      </c>
      <c r="F2">
        <v>0</v>
      </c>
    </row>
    <row r="3" spans="1:15" x14ac:dyDescent="0.25">
      <c r="A3">
        <v>1</v>
      </c>
      <c r="B3" t="s">
        <v>8219</v>
      </c>
      <c r="C3">
        <v>79</v>
      </c>
      <c r="D3">
        <v>2</v>
      </c>
      <c r="E3" t="s">
        <v>8404</v>
      </c>
      <c r="F3">
        <v>1</v>
      </c>
      <c r="J3" t="s">
        <v>8405</v>
      </c>
      <c r="K3" t="s">
        <v>8406</v>
      </c>
      <c r="L3" t="s">
        <v>8407</v>
      </c>
      <c r="M3" t="s">
        <v>8408</v>
      </c>
      <c r="N3" t="s">
        <v>8409</v>
      </c>
      <c r="O3" t="s">
        <v>8410</v>
      </c>
    </row>
    <row r="4" spans="1:15" x14ac:dyDescent="0.25">
      <c r="A4">
        <v>1</v>
      </c>
      <c r="B4" t="s">
        <v>8219</v>
      </c>
      <c r="C4">
        <v>35</v>
      </c>
      <c r="D4">
        <v>2</v>
      </c>
      <c r="E4" t="s">
        <v>8404</v>
      </c>
      <c r="F4">
        <v>10</v>
      </c>
      <c r="H4">
        <v>1</v>
      </c>
      <c r="I4" t="s">
        <v>8219</v>
      </c>
      <c r="J4">
        <f>AVERAGE(C2:C2186)</f>
        <v>194.42517162471395</v>
      </c>
      <c r="K4">
        <f>MEDIAN(C2:C2186)</f>
        <v>62</v>
      </c>
      <c r="L4">
        <f>MIN(C2:C2186)</f>
        <v>1</v>
      </c>
      <c r="M4">
        <f>MAX(C2:C2186)</f>
        <v>26457</v>
      </c>
      <c r="N4">
        <f>_xlfn.VAR.P(C2:C2186)</f>
        <v>712840.9867348104</v>
      </c>
      <c r="O4">
        <f>_xlfn.STDEV.P(C2:C2186)</f>
        <v>844.29910975602149</v>
      </c>
    </row>
    <row r="5" spans="1:15" x14ac:dyDescent="0.25">
      <c r="A5">
        <v>1</v>
      </c>
      <c r="B5" t="s">
        <v>8219</v>
      </c>
      <c r="C5">
        <v>150</v>
      </c>
      <c r="D5">
        <v>2</v>
      </c>
      <c r="E5" t="s">
        <v>8404</v>
      </c>
      <c r="F5">
        <v>0</v>
      </c>
      <c r="H5">
        <v>2</v>
      </c>
      <c r="I5" t="s">
        <v>8404</v>
      </c>
      <c r="J5">
        <f>AVERAGE(F2:F1880)</f>
        <v>19.492283129324107</v>
      </c>
      <c r="K5">
        <f>MEDIAN(F2:F1880)</f>
        <v>3</v>
      </c>
      <c r="L5">
        <f>MIN(F2:F1880)</f>
        <v>0</v>
      </c>
      <c r="M5">
        <f>MAX(F2:F1880)</f>
        <v>1501</v>
      </c>
      <c r="N5">
        <f>_xlfn.VAR.P(F2:F1880)</f>
        <v>5243.674102238092</v>
      </c>
      <c r="O5">
        <f>_xlfn.STDEV.P(F2:F1880)</f>
        <v>72.413217731558461</v>
      </c>
    </row>
    <row r="6" spans="1:15" x14ac:dyDescent="0.25">
      <c r="A6">
        <v>1</v>
      </c>
      <c r="B6" t="s">
        <v>8219</v>
      </c>
      <c r="C6">
        <v>284</v>
      </c>
      <c r="D6">
        <v>2</v>
      </c>
      <c r="E6" t="s">
        <v>8404</v>
      </c>
      <c r="F6">
        <v>7</v>
      </c>
    </row>
    <row r="7" spans="1:15" x14ac:dyDescent="0.25">
      <c r="A7">
        <v>1</v>
      </c>
      <c r="B7" t="s">
        <v>8219</v>
      </c>
      <c r="C7">
        <v>47</v>
      </c>
      <c r="D7">
        <v>2</v>
      </c>
      <c r="E7" t="s">
        <v>8404</v>
      </c>
      <c r="F7">
        <v>0</v>
      </c>
    </row>
    <row r="8" spans="1:15" x14ac:dyDescent="0.25">
      <c r="A8">
        <v>1</v>
      </c>
      <c r="B8" t="s">
        <v>8219</v>
      </c>
      <c r="C8">
        <v>58</v>
      </c>
      <c r="D8">
        <v>2</v>
      </c>
      <c r="E8" t="s">
        <v>8404</v>
      </c>
      <c r="F8">
        <v>1</v>
      </c>
    </row>
    <row r="9" spans="1:15" x14ac:dyDescent="0.25">
      <c r="A9">
        <v>1</v>
      </c>
      <c r="B9" t="s">
        <v>8219</v>
      </c>
      <c r="C9">
        <v>57</v>
      </c>
      <c r="D9">
        <v>2</v>
      </c>
      <c r="E9" t="s">
        <v>8404</v>
      </c>
      <c r="F9">
        <v>2</v>
      </c>
    </row>
    <row r="10" spans="1:15" x14ac:dyDescent="0.25">
      <c r="A10">
        <v>1</v>
      </c>
      <c r="B10" t="s">
        <v>8219</v>
      </c>
      <c r="C10">
        <v>12</v>
      </c>
      <c r="D10">
        <v>2</v>
      </c>
      <c r="E10" t="s">
        <v>8404</v>
      </c>
      <c r="F10">
        <v>3</v>
      </c>
    </row>
    <row r="11" spans="1:15" x14ac:dyDescent="0.25">
      <c r="A11">
        <v>1</v>
      </c>
      <c r="B11" t="s">
        <v>8219</v>
      </c>
      <c r="C11">
        <v>20</v>
      </c>
      <c r="D11">
        <v>2</v>
      </c>
      <c r="E11" t="s">
        <v>8404</v>
      </c>
      <c r="F11">
        <v>10</v>
      </c>
    </row>
    <row r="12" spans="1:15" x14ac:dyDescent="0.25">
      <c r="A12">
        <v>1</v>
      </c>
      <c r="B12" t="s">
        <v>8219</v>
      </c>
      <c r="C12">
        <v>19</v>
      </c>
      <c r="D12">
        <v>2</v>
      </c>
      <c r="E12" t="s">
        <v>8404</v>
      </c>
      <c r="F12">
        <v>10</v>
      </c>
    </row>
    <row r="13" spans="1:15" x14ac:dyDescent="0.25">
      <c r="A13">
        <v>1</v>
      </c>
      <c r="B13" t="s">
        <v>8219</v>
      </c>
      <c r="C13">
        <v>75</v>
      </c>
      <c r="D13">
        <v>2</v>
      </c>
      <c r="E13" t="s">
        <v>8404</v>
      </c>
      <c r="F13">
        <v>1</v>
      </c>
    </row>
    <row r="14" spans="1:15" x14ac:dyDescent="0.25">
      <c r="A14">
        <v>1</v>
      </c>
      <c r="B14" t="s">
        <v>8219</v>
      </c>
      <c r="C14">
        <v>827</v>
      </c>
      <c r="D14">
        <v>2</v>
      </c>
      <c r="E14" t="s">
        <v>8404</v>
      </c>
      <c r="F14">
        <v>0</v>
      </c>
    </row>
    <row r="15" spans="1:15" x14ac:dyDescent="0.25">
      <c r="A15">
        <v>1</v>
      </c>
      <c r="B15" t="s">
        <v>8219</v>
      </c>
      <c r="C15">
        <v>51</v>
      </c>
      <c r="D15">
        <v>2</v>
      </c>
      <c r="E15" t="s">
        <v>8404</v>
      </c>
      <c r="F15">
        <v>0</v>
      </c>
    </row>
    <row r="16" spans="1:15" x14ac:dyDescent="0.25">
      <c r="A16">
        <v>1</v>
      </c>
      <c r="B16" t="s">
        <v>8219</v>
      </c>
      <c r="C16">
        <v>41</v>
      </c>
      <c r="D16">
        <v>2</v>
      </c>
      <c r="E16" t="s">
        <v>8404</v>
      </c>
      <c r="F16">
        <v>0</v>
      </c>
    </row>
    <row r="17" spans="1:6" x14ac:dyDescent="0.25">
      <c r="A17">
        <v>1</v>
      </c>
      <c r="B17" t="s">
        <v>8219</v>
      </c>
      <c r="C17">
        <v>98</v>
      </c>
      <c r="D17">
        <v>2</v>
      </c>
      <c r="E17" t="s">
        <v>8404</v>
      </c>
      <c r="F17">
        <v>26</v>
      </c>
    </row>
    <row r="18" spans="1:6" x14ac:dyDescent="0.25">
      <c r="A18">
        <v>1</v>
      </c>
      <c r="B18" t="s">
        <v>8219</v>
      </c>
      <c r="C18">
        <v>70</v>
      </c>
      <c r="D18">
        <v>2</v>
      </c>
      <c r="E18" t="s">
        <v>8404</v>
      </c>
      <c r="F18">
        <v>0</v>
      </c>
    </row>
    <row r="19" spans="1:6" x14ac:dyDescent="0.25">
      <c r="A19">
        <v>1</v>
      </c>
      <c r="B19" t="s">
        <v>8219</v>
      </c>
      <c r="C19">
        <v>36</v>
      </c>
      <c r="D19">
        <v>2</v>
      </c>
      <c r="E19" t="s">
        <v>8404</v>
      </c>
      <c r="F19">
        <v>7</v>
      </c>
    </row>
    <row r="20" spans="1:6" x14ac:dyDescent="0.25">
      <c r="A20">
        <v>1</v>
      </c>
      <c r="B20" t="s">
        <v>8219</v>
      </c>
      <c r="C20">
        <v>342</v>
      </c>
      <c r="D20">
        <v>2</v>
      </c>
      <c r="E20" t="s">
        <v>8404</v>
      </c>
      <c r="F20">
        <v>0</v>
      </c>
    </row>
    <row r="21" spans="1:6" x14ac:dyDescent="0.25">
      <c r="A21">
        <v>1</v>
      </c>
      <c r="B21" t="s">
        <v>8219</v>
      </c>
      <c r="C21">
        <v>22</v>
      </c>
      <c r="D21">
        <v>2</v>
      </c>
      <c r="E21" t="s">
        <v>8404</v>
      </c>
      <c r="F21">
        <v>2</v>
      </c>
    </row>
    <row r="22" spans="1:6" x14ac:dyDescent="0.25">
      <c r="A22">
        <v>1</v>
      </c>
      <c r="B22" t="s">
        <v>8219</v>
      </c>
      <c r="C22">
        <v>25</v>
      </c>
      <c r="D22">
        <v>2</v>
      </c>
      <c r="E22" t="s">
        <v>8404</v>
      </c>
      <c r="F22">
        <v>13</v>
      </c>
    </row>
    <row r="23" spans="1:6" x14ac:dyDescent="0.25">
      <c r="A23">
        <v>1</v>
      </c>
      <c r="B23" t="s">
        <v>8219</v>
      </c>
      <c r="C23">
        <v>101</v>
      </c>
      <c r="D23">
        <v>2</v>
      </c>
      <c r="E23" t="s">
        <v>8404</v>
      </c>
      <c r="F23">
        <v>4</v>
      </c>
    </row>
    <row r="24" spans="1:6" x14ac:dyDescent="0.25">
      <c r="A24">
        <v>1</v>
      </c>
      <c r="B24" t="s">
        <v>8219</v>
      </c>
      <c r="C24">
        <v>8</v>
      </c>
      <c r="D24">
        <v>2</v>
      </c>
      <c r="E24" t="s">
        <v>8404</v>
      </c>
      <c r="F24">
        <v>0</v>
      </c>
    </row>
    <row r="25" spans="1:6" x14ac:dyDescent="0.25">
      <c r="A25">
        <v>1</v>
      </c>
      <c r="B25" t="s">
        <v>8219</v>
      </c>
      <c r="C25">
        <v>23</v>
      </c>
      <c r="D25">
        <v>2</v>
      </c>
      <c r="E25" t="s">
        <v>8404</v>
      </c>
      <c r="F25">
        <v>12</v>
      </c>
    </row>
    <row r="26" spans="1:6" x14ac:dyDescent="0.25">
      <c r="A26">
        <v>1</v>
      </c>
      <c r="B26" t="s">
        <v>8219</v>
      </c>
      <c r="C26">
        <v>574</v>
      </c>
      <c r="D26">
        <v>2</v>
      </c>
      <c r="E26" t="s">
        <v>8404</v>
      </c>
      <c r="F26">
        <v>2</v>
      </c>
    </row>
    <row r="27" spans="1:6" x14ac:dyDescent="0.25">
      <c r="A27">
        <v>1</v>
      </c>
      <c r="B27" t="s">
        <v>8219</v>
      </c>
      <c r="C27">
        <v>14</v>
      </c>
      <c r="D27">
        <v>2</v>
      </c>
      <c r="E27" t="s">
        <v>8404</v>
      </c>
      <c r="F27">
        <v>10</v>
      </c>
    </row>
    <row r="28" spans="1:6" x14ac:dyDescent="0.25">
      <c r="A28">
        <v>1</v>
      </c>
      <c r="B28" t="s">
        <v>8219</v>
      </c>
      <c r="C28">
        <v>19</v>
      </c>
      <c r="D28">
        <v>2</v>
      </c>
      <c r="E28" t="s">
        <v>8404</v>
      </c>
      <c r="F28">
        <v>0</v>
      </c>
    </row>
    <row r="29" spans="1:6" x14ac:dyDescent="0.25">
      <c r="A29">
        <v>1</v>
      </c>
      <c r="B29" t="s">
        <v>8219</v>
      </c>
      <c r="C29">
        <v>150</v>
      </c>
      <c r="D29">
        <v>2</v>
      </c>
      <c r="E29" t="s">
        <v>8404</v>
      </c>
      <c r="F29">
        <v>5</v>
      </c>
    </row>
    <row r="30" spans="1:6" x14ac:dyDescent="0.25">
      <c r="A30">
        <v>1</v>
      </c>
      <c r="B30" t="s">
        <v>8219</v>
      </c>
      <c r="C30">
        <v>71</v>
      </c>
      <c r="D30">
        <v>2</v>
      </c>
      <c r="E30" t="s">
        <v>8404</v>
      </c>
      <c r="F30">
        <v>0</v>
      </c>
    </row>
    <row r="31" spans="1:6" x14ac:dyDescent="0.25">
      <c r="A31">
        <v>1</v>
      </c>
      <c r="B31" t="s">
        <v>8219</v>
      </c>
      <c r="C31">
        <v>117</v>
      </c>
      <c r="D31">
        <v>2</v>
      </c>
      <c r="E31" t="s">
        <v>8404</v>
      </c>
      <c r="F31">
        <v>5</v>
      </c>
    </row>
    <row r="32" spans="1:6" x14ac:dyDescent="0.25">
      <c r="A32">
        <v>1</v>
      </c>
      <c r="B32" t="s">
        <v>8219</v>
      </c>
      <c r="C32">
        <v>53</v>
      </c>
      <c r="D32">
        <v>2</v>
      </c>
      <c r="E32" t="s">
        <v>8404</v>
      </c>
      <c r="F32">
        <v>1</v>
      </c>
    </row>
    <row r="33" spans="1:6" x14ac:dyDescent="0.25">
      <c r="A33">
        <v>1</v>
      </c>
      <c r="B33" t="s">
        <v>8219</v>
      </c>
      <c r="C33">
        <v>1</v>
      </c>
      <c r="D33">
        <v>2</v>
      </c>
      <c r="E33" t="s">
        <v>8404</v>
      </c>
      <c r="F33">
        <v>3</v>
      </c>
    </row>
    <row r="34" spans="1:6" x14ac:dyDescent="0.25">
      <c r="A34">
        <v>1</v>
      </c>
      <c r="B34" t="s">
        <v>8219</v>
      </c>
      <c r="C34">
        <v>89</v>
      </c>
      <c r="D34">
        <v>2</v>
      </c>
      <c r="E34" t="s">
        <v>8404</v>
      </c>
      <c r="F34">
        <v>3</v>
      </c>
    </row>
    <row r="35" spans="1:6" x14ac:dyDescent="0.25">
      <c r="A35">
        <v>1</v>
      </c>
      <c r="B35" t="s">
        <v>8219</v>
      </c>
      <c r="C35">
        <v>64</v>
      </c>
      <c r="D35">
        <v>2</v>
      </c>
      <c r="E35" t="s">
        <v>8404</v>
      </c>
      <c r="F35">
        <v>0</v>
      </c>
    </row>
    <row r="36" spans="1:6" x14ac:dyDescent="0.25">
      <c r="A36">
        <v>1</v>
      </c>
      <c r="B36" t="s">
        <v>8219</v>
      </c>
      <c r="C36">
        <v>68</v>
      </c>
      <c r="D36">
        <v>2</v>
      </c>
      <c r="E36" t="s">
        <v>8404</v>
      </c>
      <c r="F36">
        <v>3</v>
      </c>
    </row>
    <row r="37" spans="1:6" x14ac:dyDescent="0.25">
      <c r="A37">
        <v>1</v>
      </c>
      <c r="B37" t="s">
        <v>8219</v>
      </c>
      <c r="C37">
        <v>28</v>
      </c>
      <c r="D37">
        <v>2</v>
      </c>
      <c r="E37" t="s">
        <v>8404</v>
      </c>
      <c r="F37">
        <v>0</v>
      </c>
    </row>
    <row r="38" spans="1:6" x14ac:dyDescent="0.25">
      <c r="A38">
        <v>1</v>
      </c>
      <c r="B38" t="s">
        <v>8219</v>
      </c>
      <c r="C38">
        <v>44</v>
      </c>
      <c r="D38">
        <v>2</v>
      </c>
      <c r="E38" t="s">
        <v>8404</v>
      </c>
      <c r="F38">
        <v>19</v>
      </c>
    </row>
    <row r="39" spans="1:6" x14ac:dyDescent="0.25">
      <c r="A39">
        <v>1</v>
      </c>
      <c r="B39" t="s">
        <v>8219</v>
      </c>
      <c r="C39">
        <v>253</v>
      </c>
      <c r="D39">
        <v>2</v>
      </c>
      <c r="E39" t="s">
        <v>8404</v>
      </c>
      <c r="F39">
        <v>8</v>
      </c>
    </row>
    <row r="40" spans="1:6" x14ac:dyDescent="0.25">
      <c r="A40">
        <v>1</v>
      </c>
      <c r="B40" t="s">
        <v>8219</v>
      </c>
      <c r="C40">
        <v>66</v>
      </c>
      <c r="D40">
        <v>2</v>
      </c>
      <c r="E40" t="s">
        <v>8404</v>
      </c>
      <c r="F40">
        <v>6</v>
      </c>
    </row>
    <row r="41" spans="1:6" x14ac:dyDescent="0.25">
      <c r="A41">
        <v>1</v>
      </c>
      <c r="B41" t="s">
        <v>8219</v>
      </c>
      <c r="C41">
        <v>217</v>
      </c>
      <c r="D41">
        <v>2</v>
      </c>
      <c r="E41" t="s">
        <v>8404</v>
      </c>
      <c r="F41">
        <v>0</v>
      </c>
    </row>
    <row r="42" spans="1:6" x14ac:dyDescent="0.25">
      <c r="A42">
        <v>1</v>
      </c>
      <c r="B42" t="s">
        <v>8219</v>
      </c>
      <c r="C42">
        <v>16</v>
      </c>
      <c r="D42">
        <v>2</v>
      </c>
      <c r="E42" t="s">
        <v>8404</v>
      </c>
      <c r="F42">
        <v>18</v>
      </c>
    </row>
    <row r="43" spans="1:6" x14ac:dyDescent="0.25">
      <c r="A43">
        <v>1</v>
      </c>
      <c r="B43" t="s">
        <v>8219</v>
      </c>
      <c r="C43">
        <v>19</v>
      </c>
      <c r="D43">
        <v>2</v>
      </c>
      <c r="E43" t="s">
        <v>8404</v>
      </c>
      <c r="F43">
        <v>7</v>
      </c>
    </row>
    <row r="44" spans="1:6" x14ac:dyDescent="0.25">
      <c r="A44">
        <v>1</v>
      </c>
      <c r="B44" t="s">
        <v>8219</v>
      </c>
      <c r="C44">
        <v>169</v>
      </c>
      <c r="D44">
        <v>2</v>
      </c>
      <c r="E44" t="s">
        <v>8404</v>
      </c>
      <c r="F44">
        <v>0</v>
      </c>
    </row>
    <row r="45" spans="1:6" x14ac:dyDescent="0.25">
      <c r="A45">
        <v>1</v>
      </c>
      <c r="B45" t="s">
        <v>8219</v>
      </c>
      <c r="C45">
        <v>263</v>
      </c>
      <c r="D45">
        <v>2</v>
      </c>
      <c r="E45" t="s">
        <v>8404</v>
      </c>
      <c r="F45">
        <v>8</v>
      </c>
    </row>
    <row r="46" spans="1:6" x14ac:dyDescent="0.25">
      <c r="A46">
        <v>1</v>
      </c>
      <c r="B46" t="s">
        <v>8219</v>
      </c>
      <c r="C46">
        <v>15</v>
      </c>
      <c r="D46">
        <v>2</v>
      </c>
      <c r="E46" t="s">
        <v>8404</v>
      </c>
      <c r="F46">
        <v>1293</v>
      </c>
    </row>
    <row r="47" spans="1:6" x14ac:dyDescent="0.25">
      <c r="A47">
        <v>1</v>
      </c>
      <c r="B47" t="s">
        <v>8219</v>
      </c>
      <c r="C47">
        <v>61</v>
      </c>
      <c r="D47">
        <v>2</v>
      </c>
      <c r="E47" t="s">
        <v>8404</v>
      </c>
      <c r="F47">
        <v>17</v>
      </c>
    </row>
    <row r="48" spans="1:6" x14ac:dyDescent="0.25">
      <c r="A48">
        <v>1</v>
      </c>
      <c r="B48" t="s">
        <v>8219</v>
      </c>
      <c r="C48">
        <v>45</v>
      </c>
      <c r="D48">
        <v>2</v>
      </c>
      <c r="E48" t="s">
        <v>8404</v>
      </c>
      <c r="F48">
        <v>0</v>
      </c>
    </row>
    <row r="49" spans="1:6" x14ac:dyDescent="0.25">
      <c r="A49">
        <v>1</v>
      </c>
      <c r="B49" t="s">
        <v>8219</v>
      </c>
      <c r="C49">
        <v>70</v>
      </c>
      <c r="D49">
        <v>2</v>
      </c>
      <c r="E49" t="s">
        <v>8404</v>
      </c>
      <c r="F49">
        <v>13</v>
      </c>
    </row>
    <row r="50" spans="1:6" x14ac:dyDescent="0.25">
      <c r="A50">
        <v>1</v>
      </c>
      <c r="B50" t="s">
        <v>8219</v>
      </c>
      <c r="C50">
        <v>38</v>
      </c>
      <c r="D50">
        <v>2</v>
      </c>
      <c r="E50" t="s">
        <v>8404</v>
      </c>
      <c r="F50">
        <v>0</v>
      </c>
    </row>
    <row r="51" spans="1:6" x14ac:dyDescent="0.25">
      <c r="A51">
        <v>1</v>
      </c>
      <c r="B51" t="s">
        <v>8219</v>
      </c>
      <c r="C51">
        <v>87</v>
      </c>
      <c r="D51">
        <v>2</v>
      </c>
      <c r="E51" t="s">
        <v>8404</v>
      </c>
      <c r="F51">
        <v>0</v>
      </c>
    </row>
    <row r="52" spans="1:6" x14ac:dyDescent="0.25">
      <c r="A52">
        <v>1</v>
      </c>
      <c r="B52" t="s">
        <v>8219</v>
      </c>
      <c r="C52">
        <v>22</v>
      </c>
      <c r="D52">
        <v>2</v>
      </c>
      <c r="E52" t="s">
        <v>8404</v>
      </c>
      <c r="F52">
        <v>33</v>
      </c>
    </row>
    <row r="53" spans="1:6" x14ac:dyDescent="0.25">
      <c r="A53">
        <v>1</v>
      </c>
      <c r="B53" t="s">
        <v>8219</v>
      </c>
      <c r="C53">
        <v>119</v>
      </c>
      <c r="D53">
        <v>2</v>
      </c>
      <c r="E53" t="s">
        <v>8404</v>
      </c>
      <c r="F53">
        <v>12</v>
      </c>
    </row>
    <row r="54" spans="1:6" x14ac:dyDescent="0.25">
      <c r="A54">
        <v>1</v>
      </c>
      <c r="B54" t="s">
        <v>8219</v>
      </c>
      <c r="C54">
        <v>52</v>
      </c>
      <c r="D54">
        <v>2</v>
      </c>
      <c r="E54" t="s">
        <v>8404</v>
      </c>
      <c r="F54">
        <v>1</v>
      </c>
    </row>
    <row r="55" spans="1:6" x14ac:dyDescent="0.25">
      <c r="A55">
        <v>1</v>
      </c>
      <c r="B55" t="s">
        <v>8219</v>
      </c>
      <c r="C55">
        <v>117</v>
      </c>
      <c r="D55">
        <v>2</v>
      </c>
      <c r="E55" t="s">
        <v>8404</v>
      </c>
      <c r="F55">
        <v>1</v>
      </c>
    </row>
    <row r="56" spans="1:6" x14ac:dyDescent="0.25">
      <c r="A56">
        <v>1</v>
      </c>
      <c r="B56" t="s">
        <v>8219</v>
      </c>
      <c r="C56">
        <v>52</v>
      </c>
      <c r="D56">
        <v>2</v>
      </c>
      <c r="E56" t="s">
        <v>8404</v>
      </c>
      <c r="F56">
        <v>1</v>
      </c>
    </row>
    <row r="57" spans="1:6" x14ac:dyDescent="0.25">
      <c r="A57">
        <v>1</v>
      </c>
      <c r="B57" t="s">
        <v>8219</v>
      </c>
      <c r="C57">
        <v>86</v>
      </c>
      <c r="D57">
        <v>2</v>
      </c>
      <c r="E57" t="s">
        <v>8404</v>
      </c>
      <c r="F57">
        <v>1</v>
      </c>
    </row>
    <row r="58" spans="1:6" x14ac:dyDescent="0.25">
      <c r="A58">
        <v>1</v>
      </c>
      <c r="B58" t="s">
        <v>8219</v>
      </c>
      <c r="C58">
        <v>174</v>
      </c>
      <c r="D58">
        <v>2</v>
      </c>
      <c r="E58" t="s">
        <v>8404</v>
      </c>
      <c r="F58">
        <v>84</v>
      </c>
    </row>
    <row r="59" spans="1:6" x14ac:dyDescent="0.25">
      <c r="A59">
        <v>1</v>
      </c>
      <c r="B59" t="s">
        <v>8219</v>
      </c>
      <c r="C59">
        <v>69</v>
      </c>
      <c r="D59">
        <v>2</v>
      </c>
      <c r="E59" t="s">
        <v>8404</v>
      </c>
      <c r="F59">
        <v>38</v>
      </c>
    </row>
    <row r="60" spans="1:6" x14ac:dyDescent="0.25">
      <c r="A60">
        <v>1</v>
      </c>
      <c r="B60" t="s">
        <v>8219</v>
      </c>
      <c r="C60">
        <v>75</v>
      </c>
      <c r="D60">
        <v>2</v>
      </c>
      <c r="E60" t="s">
        <v>8404</v>
      </c>
      <c r="F60">
        <v>1</v>
      </c>
    </row>
    <row r="61" spans="1:6" x14ac:dyDescent="0.25">
      <c r="A61">
        <v>1</v>
      </c>
      <c r="B61" t="s">
        <v>8219</v>
      </c>
      <c r="C61">
        <v>33</v>
      </c>
      <c r="D61">
        <v>2</v>
      </c>
      <c r="E61" t="s">
        <v>8404</v>
      </c>
      <c r="F61">
        <v>76</v>
      </c>
    </row>
    <row r="62" spans="1:6" x14ac:dyDescent="0.25">
      <c r="A62">
        <v>1</v>
      </c>
      <c r="B62" t="s">
        <v>8219</v>
      </c>
      <c r="C62">
        <v>108</v>
      </c>
      <c r="D62">
        <v>2</v>
      </c>
      <c r="E62" t="s">
        <v>8404</v>
      </c>
      <c r="F62">
        <v>3</v>
      </c>
    </row>
    <row r="63" spans="1:6" x14ac:dyDescent="0.25">
      <c r="A63">
        <v>1</v>
      </c>
      <c r="B63" t="s">
        <v>8219</v>
      </c>
      <c r="C63">
        <v>23</v>
      </c>
      <c r="D63">
        <v>2</v>
      </c>
      <c r="E63" t="s">
        <v>8404</v>
      </c>
      <c r="F63">
        <v>0</v>
      </c>
    </row>
    <row r="64" spans="1:6" x14ac:dyDescent="0.25">
      <c r="A64">
        <v>1</v>
      </c>
      <c r="B64" t="s">
        <v>8219</v>
      </c>
      <c r="C64">
        <v>48</v>
      </c>
      <c r="D64">
        <v>2</v>
      </c>
      <c r="E64" t="s">
        <v>8404</v>
      </c>
      <c r="F64">
        <v>2</v>
      </c>
    </row>
    <row r="65" spans="1:6" x14ac:dyDescent="0.25">
      <c r="A65">
        <v>1</v>
      </c>
      <c r="B65" t="s">
        <v>8219</v>
      </c>
      <c r="C65">
        <v>64</v>
      </c>
      <c r="D65">
        <v>2</v>
      </c>
      <c r="E65" t="s">
        <v>8404</v>
      </c>
      <c r="F65">
        <v>0</v>
      </c>
    </row>
    <row r="66" spans="1:6" x14ac:dyDescent="0.25">
      <c r="A66">
        <v>1</v>
      </c>
      <c r="B66" t="s">
        <v>8219</v>
      </c>
      <c r="C66">
        <v>24</v>
      </c>
      <c r="D66">
        <v>2</v>
      </c>
      <c r="E66" t="s">
        <v>8404</v>
      </c>
      <c r="F66">
        <v>0</v>
      </c>
    </row>
    <row r="67" spans="1:6" x14ac:dyDescent="0.25">
      <c r="A67">
        <v>1</v>
      </c>
      <c r="B67" t="s">
        <v>8219</v>
      </c>
      <c r="C67">
        <v>57</v>
      </c>
      <c r="D67">
        <v>2</v>
      </c>
      <c r="E67" t="s">
        <v>8404</v>
      </c>
      <c r="F67">
        <v>0</v>
      </c>
    </row>
    <row r="68" spans="1:6" x14ac:dyDescent="0.25">
      <c r="A68">
        <v>1</v>
      </c>
      <c r="B68" t="s">
        <v>8219</v>
      </c>
      <c r="C68">
        <v>26</v>
      </c>
      <c r="D68">
        <v>2</v>
      </c>
      <c r="E68" t="s">
        <v>8404</v>
      </c>
      <c r="F68">
        <v>2</v>
      </c>
    </row>
    <row r="69" spans="1:6" x14ac:dyDescent="0.25">
      <c r="A69">
        <v>1</v>
      </c>
      <c r="B69" t="s">
        <v>8219</v>
      </c>
      <c r="C69">
        <v>20</v>
      </c>
      <c r="D69">
        <v>2</v>
      </c>
      <c r="E69" t="s">
        <v>8404</v>
      </c>
      <c r="F69">
        <v>0</v>
      </c>
    </row>
    <row r="70" spans="1:6" x14ac:dyDescent="0.25">
      <c r="A70">
        <v>1</v>
      </c>
      <c r="B70" t="s">
        <v>8219</v>
      </c>
      <c r="C70">
        <v>36</v>
      </c>
      <c r="D70">
        <v>2</v>
      </c>
      <c r="E70" t="s">
        <v>8404</v>
      </c>
      <c r="F70">
        <v>0</v>
      </c>
    </row>
    <row r="71" spans="1:6" x14ac:dyDescent="0.25">
      <c r="A71">
        <v>1</v>
      </c>
      <c r="B71" t="s">
        <v>8219</v>
      </c>
      <c r="C71">
        <v>178</v>
      </c>
      <c r="D71">
        <v>2</v>
      </c>
      <c r="E71" t="s">
        <v>8404</v>
      </c>
      <c r="F71">
        <v>0</v>
      </c>
    </row>
    <row r="72" spans="1:6" x14ac:dyDescent="0.25">
      <c r="A72">
        <v>1</v>
      </c>
      <c r="B72" t="s">
        <v>8219</v>
      </c>
      <c r="C72">
        <v>17</v>
      </c>
      <c r="D72">
        <v>2</v>
      </c>
      <c r="E72" t="s">
        <v>8404</v>
      </c>
      <c r="F72">
        <v>2</v>
      </c>
    </row>
    <row r="73" spans="1:6" x14ac:dyDescent="0.25">
      <c r="A73">
        <v>1</v>
      </c>
      <c r="B73" t="s">
        <v>8219</v>
      </c>
      <c r="C73">
        <v>32</v>
      </c>
      <c r="D73">
        <v>2</v>
      </c>
      <c r="E73" t="s">
        <v>8404</v>
      </c>
      <c r="F73">
        <v>0</v>
      </c>
    </row>
    <row r="74" spans="1:6" x14ac:dyDescent="0.25">
      <c r="A74">
        <v>1</v>
      </c>
      <c r="B74" t="s">
        <v>8219</v>
      </c>
      <c r="C74">
        <v>41</v>
      </c>
      <c r="D74">
        <v>2</v>
      </c>
      <c r="E74" t="s">
        <v>8404</v>
      </c>
      <c r="F74">
        <v>7</v>
      </c>
    </row>
    <row r="75" spans="1:6" x14ac:dyDescent="0.25">
      <c r="A75">
        <v>1</v>
      </c>
      <c r="B75" t="s">
        <v>8219</v>
      </c>
      <c r="C75">
        <v>18</v>
      </c>
      <c r="D75">
        <v>2</v>
      </c>
      <c r="E75" t="s">
        <v>8404</v>
      </c>
      <c r="F75">
        <v>0</v>
      </c>
    </row>
    <row r="76" spans="1:6" x14ac:dyDescent="0.25">
      <c r="A76">
        <v>1</v>
      </c>
      <c r="B76" t="s">
        <v>8219</v>
      </c>
      <c r="C76">
        <v>29</v>
      </c>
      <c r="D76">
        <v>2</v>
      </c>
      <c r="E76" t="s">
        <v>8404</v>
      </c>
      <c r="F76">
        <v>5</v>
      </c>
    </row>
    <row r="77" spans="1:6" x14ac:dyDescent="0.25">
      <c r="A77">
        <v>1</v>
      </c>
      <c r="B77" t="s">
        <v>8219</v>
      </c>
      <c r="C77">
        <v>47</v>
      </c>
      <c r="D77">
        <v>2</v>
      </c>
      <c r="E77" t="s">
        <v>8404</v>
      </c>
      <c r="F77">
        <v>0</v>
      </c>
    </row>
    <row r="78" spans="1:6" x14ac:dyDescent="0.25">
      <c r="A78">
        <v>1</v>
      </c>
      <c r="B78" t="s">
        <v>8219</v>
      </c>
      <c r="C78">
        <v>15</v>
      </c>
      <c r="D78">
        <v>2</v>
      </c>
      <c r="E78" t="s">
        <v>8404</v>
      </c>
      <c r="F78">
        <v>0</v>
      </c>
    </row>
    <row r="79" spans="1:6" x14ac:dyDescent="0.25">
      <c r="A79">
        <v>1</v>
      </c>
      <c r="B79" t="s">
        <v>8219</v>
      </c>
      <c r="C79">
        <v>26</v>
      </c>
      <c r="D79">
        <v>2</v>
      </c>
      <c r="E79" t="s">
        <v>8404</v>
      </c>
      <c r="F79">
        <v>1</v>
      </c>
    </row>
    <row r="80" spans="1:6" x14ac:dyDescent="0.25">
      <c r="A80">
        <v>1</v>
      </c>
      <c r="B80" t="s">
        <v>8219</v>
      </c>
      <c r="C80">
        <v>35</v>
      </c>
      <c r="D80">
        <v>2</v>
      </c>
      <c r="E80" t="s">
        <v>8404</v>
      </c>
      <c r="F80">
        <v>0</v>
      </c>
    </row>
    <row r="81" spans="1:6" x14ac:dyDescent="0.25">
      <c r="A81">
        <v>1</v>
      </c>
      <c r="B81" t="s">
        <v>8219</v>
      </c>
      <c r="C81">
        <v>41</v>
      </c>
      <c r="D81">
        <v>2</v>
      </c>
      <c r="E81" t="s">
        <v>8404</v>
      </c>
      <c r="F81">
        <v>5</v>
      </c>
    </row>
    <row r="82" spans="1:6" x14ac:dyDescent="0.25">
      <c r="A82">
        <v>1</v>
      </c>
      <c r="B82" t="s">
        <v>8219</v>
      </c>
      <c r="C82">
        <v>47</v>
      </c>
      <c r="D82">
        <v>2</v>
      </c>
      <c r="E82" t="s">
        <v>8404</v>
      </c>
      <c r="F82">
        <v>3</v>
      </c>
    </row>
    <row r="83" spans="1:6" x14ac:dyDescent="0.25">
      <c r="A83">
        <v>1</v>
      </c>
      <c r="B83" t="s">
        <v>8219</v>
      </c>
      <c r="C83">
        <v>28</v>
      </c>
      <c r="D83">
        <v>2</v>
      </c>
      <c r="E83" t="s">
        <v>8404</v>
      </c>
      <c r="F83">
        <v>6</v>
      </c>
    </row>
    <row r="84" spans="1:6" x14ac:dyDescent="0.25">
      <c r="A84">
        <v>1</v>
      </c>
      <c r="B84" t="s">
        <v>8219</v>
      </c>
      <c r="C84">
        <v>100</v>
      </c>
      <c r="D84">
        <v>2</v>
      </c>
      <c r="E84" t="s">
        <v>8404</v>
      </c>
      <c r="F84">
        <v>12</v>
      </c>
    </row>
    <row r="85" spans="1:6" x14ac:dyDescent="0.25">
      <c r="A85">
        <v>1</v>
      </c>
      <c r="B85" t="s">
        <v>8219</v>
      </c>
      <c r="C85">
        <v>13</v>
      </c>
      <c r="D85">
        <v>2</v>
      </c>
      <c r="E85" t="s">
        <v>8404</v>
      </c>
      <c r="F85">
        <v>13</v>
      </c>
    </row>
    <row r="86" spans="1:6" x14ac:dyDescent="0.25">
      <c r="A86">
        <v>1</v>
      </c>
      <c r="B86" t="s">
        <v>8219</v>
      </c>
      <c r="C86">
        <v>7</v>
      </c>
      <c r="D86">
        <v>2</v>
      </c>
      <c r="E86" t="s">
        <v>8404</v>
      </c>
      <c r="F86">
        <v>5</v>
      </c>
    </row>
    <row r="87" spans="1:6" x14ac:dyDescent="0.25">
      <c r="A87">
        <v>1</v>
      </c>
      <c r="B87" t="s">
        <v>8219</v>
      </c>
      <c r="C87">
        <v>21</v>
      </c>
      <c r="D87">
        <v>2</v>
      </c>
      <c r="E87" t="s">
        <v>8404</v>
      </c>
      <c r="F87">
        <v>2</v>
      </c>
    </row>
    <row r="88" spans="1:6" x14ac:dyDescent="0.25">
      <c r="A88">
        <v>1</v>
      </c>
      <c r="B88" t="s">
        <v>8219</v>
      </c>
      <c r="C88">
        <v>17</v>
      </c>
      <c r="D88">
        <v>2</v>
      </c>
      <c r="E88" t="s">
        <v>8404</v>
      </c>
      <c r="F88">
        <v>8</v>
      </c>
    </row>
    <row r="89" spans="1:6" x14ac:dyDescent="0.25">
      <c r="A89">
        <v>1</v>
      </c>
      <c r="B89" t="s">
        <v>8219</v>
      </c>
      <c r="C89">
        <v>25</v>
      </c>
      <c r="D89">
        <v>2</v>
      </c>
      <c r="E89" t="s">
        <v>8404</v>
      </c>
      <c r="F89">
        <v>0</v>
      </c>
    </row>
    <row r="90" spans="1:6" x14ac:dyDescent="0.25">
      <c r="A90">
        <v>1</v>
      </c>
      <c r="B90" t="s">
        <v>8219</v>
      </c>
      <c r="C90">
        <v>60</v>
      </c>
      <c r="D90">
        <v>2</v>
      </c>
      <c r="E90" t="s">
        <v>8404</v>
      </c>
      <c r="F90">
        <v>13</v>
      </c>
    </row>
    <row r="91" spans="1:6" x14ac:dyDescent="0.25">
      <c r="A91">
        <v>1</v>
      </c>
      <c r="B91" t="s">
        <v>8219</v>
      </c>
      <c r="C91">
        <v>56</v>
      </c>
      <c r="D91">
        <v>2</v>
      </c>
      <c r="E91" t="s">
        <v>8404</v>
      </c>
      <c r="F91">
        <v>0</v>
      </c>
    </row>
    <row r="92" spans="1:6" x14ac:dyDescent="0.25">
      <c r="A92">
        <v>1</v>
      </c>
      <c r="B92" t="s">
        <v>8219</v>
      </c>
      <c r="C92">
        <v>16</v>
      </c>
      <c r="D92">
        <v>2</v>
      </c>
      <c r="E92" t="s">
        <v>8404</v>
      </c>
      <c r="F92">
        <v>5</v>
      </c>
    </row>
    <row r="93" spans="1:6" x14ac:dyDescent="0.25">
      <c r="A93">
        <v>1</v>
      </c>
      <c r="B93" t="s">
        <v>8219</v>
      </c>
      <c r="C93">
        <v>46</v>
      </c>
      <c r="D93">
        <v>2</v>
      </c>
      <c r="E93" t="s">
        <v>8404</v>
      </c>
      <c r="F93">
        <v>8</v>
      </c>
    </row>
    <row r="94" spans="1:6" x14ac:dyDescent="0.25">
      <c r="A94">
        <v>1</v>
      </c>
      <c r="B94" t="s">
        <v>8219</v>
      </c>
      <c r="C94">
        <v>43</v>
      </c>
      <c r="D94">
        <v>2</v>
      </c>
      <c r="E94" t="s">
        <v>8404</v>
      </c>
      <c r="F94">
        <v>8</v>
      </c>
    </row>
    <row r="95" spans="1:6" x14ac:dyDescent="0.25">
      <c r="A95">
        <v>1</v>
      </c>
      <c r="B95" t="s">
        <v>8219</v>
      </c>
      <c r="C95">
        <v>15</v>
      </c>
      <c r="D95">
        <v>2</v>
      </c>
      <c r="E95" t="s">
        <v>8404</v>
      </c>
      <c r="F95">
        <v>0</v>
      </c>
    </row>
    <row r="96" spans="1:6" x14ac:dyDescent="0.25">
      <c r="A96">
        <v>1</v>
      </c>
      <c r="B96" t="s">
        <v>8219</v>
      </c>
      <c r="C96">
        <v>12</v>
      </c>
      <c r="D96">
        <v>2</v>
      </c>
      <c r="E96" t="s">
        <v>8404</v>
      </c>
      <c r="F96">
        <v>2</v>
      </c>
    </row>
    <row r="97" spans="1:6" x14ac:dyDescent="0.25">
      <c r="A97">
        <v>1</v>
      </c>
      <c r="B97" t="s">
        <v>8219</v>
      </c>
      <c r="C97">
        <v>21</v>
      </c>
      <c r="D97">
        <v>2</v>
      </c>
      <c r="E97" t="s">
        <v>8404</v>
      </c>
      <c r="F97">
        <v>3</v>
      </c>
    </row>
    <row r="98" spans="1:6" x14ac:dyDescent="0.25">
      <c r="A98">
        <v>1</v>
      </c>
      <c r="B98" t="s">
        <v>8219</v>
      </c>
      <c r="C98">
        <v>34</v>
      </c>
      <c r="D98">
        <v>2</v>
      </c>
      <c r="E98" t="s">
        <v>8404</v>
      </c>
      <c r="F98">
        <v>0</v>
      </c>
    </row>
    <row r="99" spans="1:6" x14ac:dyDescent="0.25">
      <c r="A99">
        <v>1</v>
      </c>
      <c r="B99" t="s">
        <v>8219</v>
      </c>
      <c r="C99">
        <v>8</v>
      </c>
      <c r="D99">
        <v>2</v>
      </c>
      <c r="E99" t="s">
        <v>8404</v>
      </c>
      <c r="F99">
        <v>0</v>
      </c>
    </row>
    <row r="100" spans="1:6" x14ac:dyDescent="0.25">
      <c r="A100">
        <v>1</v>
      </c>
      <c r="B100" t="s">
        <v>8219</v>
      </c>
      <c r="C100">
        <v>60</v>
      </c>
      <c r="D100">
        <v>2</v>
      </c>
      <c r="E100" t="s">
        <v>8404</v>
      </c>
      <c r="F100">
        <v>11</v>
      </c>
    </row>
    <row r="101" spans="1:6" x14ac:dyDescent="0.25">
      <c r="A101">
        <v>1</v>
      </c>
      <c r="B101" t="s">
        <v>8219</v>
      </c>
      <c r="C101">
        <v>39</v>
      </c>
      <c r="D101">
        <v>2</v>
      </c>
      <c r="E101" t="s">
        <v>8404</v>
      </c>
      <c r="F101">
        <v>0</v>
      </c>
    </row>
    <row r="102" spans="1:6" x14ac:dyDescent="0.25">
      <c r="A102">
        <v>1</v>
      </c>
      <c r="B102" t="s">
        <v>8219</v>
      </c>
      <c r="C102">
        <v>26</v>
      </c>
      <c r="D102">
        <v>2</v>
      </c>
      <c r="E102" t="s">
        <v>8404</v>
      </c>
      <c r="F102">
        <v>1</v>
      </c>
    </row>
    <row r="103" spans="1:6" x14ac:dyDescent="0.25">
      <c r="A103">
        <v>1</v>
      </c>
      <c r="B103" t="s">
        <v>8219</v>
      </c>
      <c r="C103">
        <v>35</v>
      </c>
      <c r="D103">
        <v>2</v>
      </c>
      <c r="E103" t="s">
        <v>8404</v>
      </c>
      <c r="F103">
        <v>0</v>
      </c>
    </row>
    <row r="104" spans="1:6" x14ac:dyDescent="0.25">
      <c r="A104">
        <v>1</v>
      </c>
      <c r="B104" t="s">
        <v>8219</v>
      </c>
      <c r="C104">
        <v>65</v>
      </c>
      <c r="D104">
        <v>2</v>
      </c>
      <c r="E104" t="s">
        <v>8404</v>
      </c>
      <c r="F104">
        <v>17</v>
      </c>
    </row>
    <row r="105" spans="1:6" x14ac:dyDescent="0.25">
      <c r="A105">
        <v>1</v>
      </c>
      <c r="B105" t="s">
        <v>8219</v>
      </c>
      <c r="C105">
        <v>49</v>
      </c>
      <c r="D105">
        <v>2</v>
      </c>
      <c r="E105" t="s">
        <v>8404</v>
      </c>
      <c r="F105">
        <v>2</v>
      </c>
    </row>
    <row r="106" spans="1:6" x14ac:dyDescent="0.25">
      <c r="A106">
        <v>1</v>
      </c>
      <c r="B106" t="s">
        <v>8219</v>
      </c>
      <c r="C106">
        <v>10</v>
      </c>
      <c r="D106">
        <v>2</v>
      </c>
      <c r="E106" t="s">
        <v>8404</v>
      </c>
      <c r="F106">
        <v>1</v>
      </c>
    </row>
    <row r="107" spans="1:6" x14ac:dyDescent="0.25">
      <c r="A107">
        <v>1</v>
      </c>
      <c r="B107" t="s">
        <v>8219</v>
      </c>
      <c r="C107">
        <v>60</v>
      </c>
      <c r="D107">
        <v>2</v>
      </c>
      <c r="E107" t="s">
        <v>8404</v>
      </c>
      <c r="F107">
        <v>2</v>
      </c>
    </row>
    <row r="108" spans="1:6" x14ac:dyDescent="0.25">
      <c r="A108">
        <v>1</v>
      </c>
      <c r="B108" t="s">
        <v>8219</v>
      </c>
      <c r="C108">
        <v>27</v>
      </c>
      <c r="D108">
        <v>2</v>
      </c>
      <c r="E108" t="s">
        <v>8404</v>
      </c>
      <c r="F108">
        <v>16</v>
      </c>
    </row>
    <row r="109" spans="1:6" x14ac:dyDescent="0.25">
      <c r="A109">
        <v>1</v>
      </c>
      <c r="B109" t="s">
        <v>8219</v>
      </c>
      <c r="C109">
        <v>69</v>
      </c>
      <c r="D109">
        <v>2</v>
      </c>
      <c r="E109" t="s">
        <v>8404</v>
      </c>
      <c r="F109">
        <v>1</v>
      </c>
    </row>
    <row r="110" spans="1:6" x14ac:dyDescent="0.25">
      <c r="A110">
        <v>1</v>
      </c>
      <c r="B110" t="s">
        <v>8219</v>
      </c>
      <c r="C110">
        <v>47</v>
      </c>
      <c r="D110">
        <v>2</v>
      </c>
      <c r="E110" t="s">
        <v>8404</v>
      </c>
      <c r="F110">
        <v>4</v>
      </c>
    </row>
    <row r="111" spans="1:6" x14ac:dyDescent="0.25">
      <c r="A111">
        <v>1</v>
      </c>
      <c r="B111" t="s">
        <v>8219</v>
      </c>
      <c r="C111">
        <v>47</v>
      </c>
      <c r="D111">
        <v>2</v>
      </c>
      <c r="E111" t="s">
        <v>8404</v>
      </c>
      <c r="F111">
        <v>5</v>
      </c>
    </row>
    <row r="112" spans="1:6" x14ac:dyDescent="0.25">
      <c r="A112">
        <v>1</v>
      </c>
      <c r="B112" t="s">
        <v>8219</v>
      </c>
      <c r="C112">
        <v>26</v>
      </c>
      <c r="D112">
        <v>2</v>
      </c>
      <c r="E112" t="s">
        <v>8404</v>
      </c>
      <c r="F112">
        <v>7</v>
      </c>
    </row>
    <row r="113" spans="1:6" x14ac:dyDescent="0.25">
      <c r="A113">
        <v>1</v>
      </c>
      <c r="B113" t="s">
        <v>8219</v>
      </c>
      <c r="C113">
        <v>53</v>
      </c>
      <c r="D113">
        <v>2</v>
      </c>
      <c r="E113" t="s">
        <v>8404</v>
      </c>
      <c r="F113">
        <v>0</v>
      </c>
    </row>
    <row r="114" spans="1:6" x14ac:dyDescent="0.25">
      <c r="A114">
        <v>1</v>
      </c>
      <c r="B114" t="s">
        <v>8219</v>
      </c>
      <c r="C114">
        <v>81</v>
      </c>
      <c r="D114">
        <v>2</v>
      </c>
      <c r="E114" t="s">
        <v>8404</v>
      </c>
      <c r="F114">
        <v>12</v>
      </c>
    </row>
    <row r="115" spans="1:6" x14ac:dyDescent="0.25">
      <c r="A115">
        <v>1</v>
      </c>
      <c r="B115" t="s">
        <v>8219</v>
      </c>
      <c r="C115">
        <v>78</v>
      </c>
      <c r="D115">
        <v>2</v>
      </c>
      <c r="E115" t="s">
        <v>8404</v>
      </c>
      <c r="F115">
        <v>2</v>
      </c>
    </row>
    <row r="116" spans="1:6" x14ac:dyDescent="0.25">
      <c r="A116">
        <v>1</v>
      </c>
      <c r="B116" t="s">
        <v>8219</v>
      </c>
      <c r="C116">
        <v>35</v>
      </c>
      <c r="D116">
        <v>2</v>
      </c>
      <c r="E116" t="s">
        <v>8404</v>
      </c>
      <c r="F116">
        <v>5</v>
      </c>
    </row>
    <row r="117" spans="1:6" x14ac:dyDescent="0.25">
      <c r="A117">
        <v>1</v>
      </c>
      <c r="B117" t="s">
        <v>8219</v>
      </c>
      <c r="C117">
        <v>22</v>
      </c>
      <c r="D117">
        <v>2</v>
      </c>
      <c r="E117" t="s">
        <v>8404</v>
      </c>
      <c r="F117">
        <v>2</v>
      </c>
    </row>
    <row r="118" spans="1:6" x14ac:dyDescent="0.25">
      <c r="A118">
        <v>1</v>
      </c>
      <c r="B118" t="s">
        <v>8219</v>
      </c>
      <c r="C118">
        <v>57</v>
      </c>
      <c r="D118">
        <v>2</v>
      </c>
      <c r="E118" t="s">
        <v>8404</v>
      </c>
      <c r="F118">
        <v>3</v>
      </c>
    </row>
    <row r="119" spans="1:6" x14ac:dyDescent="0.25">
      <c r="A119">
        <v>1</v>
      </c>
      <c r="B119" t="s">
        <v>8219</v>
      </c>
      <c r="C119">
        <v>27</v>
      </c>
      <c r="D119">
        <v>2</v>
      </c>
      <c r="E119" t="s">
        <v>8404</v>
      </c>
      <c r="F119">
        <v>0</v>
      </c>
    </row>
    <row r="120" spans="1:6" x14ac:dyDescent="0.25">
      <c r="A120">
        <v>1</v>
      </c>
      <c r="B120" t="s">
        <v>8219</v>
      </c>
      <c r="C120">
        <v>39</v>
      </c>
      <c r="D120">
        <v>2</v>
      </c>
      <c r="E120" t="s">
        <v>8404</v>
      </c>
      <c r="F120">
        <v>49</v>
      </c>
    </row>
    <row r="121" spans="1:6" x14ac:dyDescent="0.25">
      <c r="A121">
        <v>1</v>
      </c>
      <c r="B121" t="s">
        <v>8219</v>
      </c>
      <c r="C121">
        <v>37</v>
      </c>
      <c r="D121">
        <v>2</v>
      </c>
      <c r="E121" t="s">
        <v>8404</v>
      </c>
      <c r="F121">
        <v>1</v>
      </c>
    </row>
    <row r="122" spans="1:6" x14ac:dyDescent="0.25">
      <c r="A122">
        <v>1</v>
      </c>
      <c r="B122" t="s">
        <v>8219</v>
      </c>
      <c r="C122">
        <v>137</v>
      </c>
      <c r="D122">
        <v>2</v>
      </c>
      <c r="E122" t="s">
        <v>8404</v>
      </c>
      <c r="F122">
        <v>2</v>
      </c>
    </row>
    <row r="123" spans="1:6" x14ac:dyDescent="0.25">
      <c r="A123">
        <v>1</v>
      </c>
      <c r="B123" t="s">
        <v>8219</v>
      </c>
      <c r="C123">
        <v>376</v>
      </c>
      <c r="D123">
        <v>2</v>
      </c>
      <c r="E123" t="s">
        <v>8404</v>
      </c>
      <c r="F123">
        <v>0</v>
      </c>
    </row>
    <row r="124" spans="1:6" x14ac:dyDescent="0.25">
      <c r="A124">
        <v>1</v>
      </c>
      <c r="B124" t="s">
        <v>8219</v>
      </c>
      <c r="C124">
        <v>202</v>
      </c>
      <c r="D124">
        <v>2</v>
      </c>
      <c r="E124" t="s">
        <v>8404</v>
      </c>
      <c r="F124">
        <v>0</v>
      </c>
    </row>
    <row r="125" spans="1:6" x14ac:dyDescent="0.25">
      <c r="A125">
        <v>1</v>
      </c>
      <c r="B125" t="s">
        <v>8219</v>
      </c>
      <c r="C125">
        <v>328</v>
      </c>
      <c r="D125">
        <v>2</v>
      </c>
      <c r="E125" t="s">
        <v>8404</v>
      </c>
      <c r="F125">
        <v>11</v>
      </c>
    </row>
    <row r="126" spans="1:6" x14ac:dyDescent="0.25">
      <c r="A126">
        <v>1</v>
      </c>
      <c r="B126" t="s">
        <v>8219</v>
      </c>
      <c r="C126">
        <v>84</v>
      </c>
      <c r="D126">
        <v>2</v>
      </c>
      <c r="E126" t="s">
        <v>8404</v>
      </c>
      <c r="F126">
        <v>1</v>
      </c>
    </row>
    <row r="127" spans="1:6" x14ac:dyDescent="0.25">
      <c r="A127">
        <v>1</v>
      </c>
      <c r="B127" t="s">
        <v>8219</v>
      </c>
      <c r="C127">
        <v>96</v>
      </c>
      <c r="D127">
        <v>2</v>
      </c>
      <c r="E127" t="s">
        <v>8404</v>
      </c>
      <c r="F127">
        <v>8</v>
      </c>
    </row>
    <row r="128" spans="1:6" x14ac:dyDescent="0.25">
      <c r="A128">
        <v>1</v>
      </c>
      <c r="B128" t="s">
        <v>8219</v>
      </c>
      <c r="C128">
        <v>223</v>
      </c>
      <c r="D128">
        <v>2</v>
      </c>
      <c r="E128" t="s">
        <v>8404</v>
      </c>
      <c r="F128">
        <v>5</v>
      </c>
    </row>
    <row r="129" spans="1:6" x14ac:dyDescent="0.25">
      <c r="A129">
        <v>1</v>
      </c>
      <c r="B129" t="s">
        <v>8219</v>
      </c>
      <c r="C129">
        <v>62</v>
      </c>
      <c r="D129">
        <v>2</v>
      </c>
      <c r="E129" t="s">
        <v>8404</v>
      </c>
      <c r="F129">
        <v>39</v>
      </c>
    </row>
    <row r="130" spans="1:6" x14ac:dyDescent="0.25">
      <c r="A130">
        <v>1</v>
      </c>
      <c r="B130" t="s">
        <v>8219</v>
      </c>
      <c r="C130">
        <v>146</v>
      </c>
      <c r="D130">
        <v>2</v>
      </c>
      <c r="E130" t="s">
        <v>8404</v>
      </c>
      <c r="F130">
        <v>0</v>
      </c>
    </row>
    <row r="131" spans="1:6" x14ac:dyDescent="0.25">
      <c r="A131">
        <v>1</v>
      </c>
      <c r="B131" t="s">
        <v>8219</v>
      </c>
      <c r="C131">
        <v>235</v>
      </c>
      <c r="D131">
        <v>2</v>
      </c>
      <c r="E131" t="s">
        <v>8404</v>
      </c>
      <c r="F131">
        <v>0</v>
      </c>
    </row>
    <row r="132" spans="1:6" x14ac:dyDescent="0.25">
      <c r="A132">
        <v>1</v>
      </c>
      <c r="B132" t="s">
        <v>8219</v>
      </c>
      <c r="C132">
        <v>437</v>
      </c>
      <c r="D132">
        <v>2</v>
      </c>
      <c r="E132" t="s">
        <v>8404</v>
      </c>
      <c r="F132">
        <v>2</v>
      </c>
    </row>
    <row r="133" spans="1:6" x14ac:dyDescent="0.25">
      <c r="A133">
        <v>1</v>
      </c>
      <c r="B133" t="s">
        <v>8219</v>
      </c>
      <c r="C133">
        <v>77</v>
      </c>
      <c r="D133">
        <v>2</v>
      </c>
      <c r="E133" t="s">
        <v>8404</v>
      </c>
      <c r="F133">
        <v>170</v>
      </c>
    </row>
    <row r="134" spans="1:6" x14ac:dyDescent="0.25">
      <c r="A134">
        <v>1</v>
      </c>
      <c r="B134" t="s">
        <v>8219</v>
      </c>
      <c r="C134">
        <v>108</v>
      </c>
      <c r="D134">
        <v>2</v>
      </c>
      <c r="E134" t="s">
        <v>8404</v>
      </c>
      <c r="F134">
        <v>5</v>
      </c>
    </row>
    <row r="135" spans="1:6" x14ac:dyDescent="0.25">
      <c r="A135">
        <v>1</v>
      </c>
      <c r="B135" t="s">
        <v>8219</v>
      </c>
      <c r="C135">
        <v>7</v>
      </c>
      <c r="D135">
        <v>2</v>
      </c>
      <c r="E135" t="s">
        <v>8404</v>
      </c>
      <c r="F135">
        <v>14</v>
      </c>
    </row>
    <row r="136" spans="1:6" x14ac:dyDescent="0.25">
      <c r="A136">
        <v>1</v>
      </c>
      <c r="B136" t="s">
        <v>8219</v>
      </c>
      <c r="C136">
        <v>314</v>
      </c>
      <c r="D136">
        <v>2</v>
      </c>
      <c r="E136" t="s">
        <v>8404</v>
      </c>
      <c r="F136">
        <v>1</v>
      </c>
    </row>
    <row r="137" spans="1:6" x14ac:dyDescent="0.25">
      <c r="A137">
        <v>1</v>
      </c>
      <c r="B137" t="s">
        <v>8219</v>
      </c>
      <c r="C137">
        <v>188</v>
      </c>
      <c r="D137">
        <v>2</v>
      </c>
      <c r="E137" t="s">
        <v>8404</v>
      </c>
      <c r="F137">
        <v>0</v>
      </c>
    </row>
    <row r="138" spans="1:6" x14ac:dyDescent="0.25">
      <c r="A138">
        <v>1</v>
      </c>
      <c r="B138" t="s">
        <v>8219</v>
      </c>
      <c r="C138">
        <v>275</v>
      </c>
      <c r="D138">
        <v>2</v>
      </c>
      <c r="E138" t="s">
        <v>8404</v>
      </c>
      <c r="F138">
        <v>124</v>
      </c>
    </row>
    <row r="139" spans="1:6" x14ac:dyDescent="0.25">
      <c r="A139">
        <v>1</v>
      </c>
      <c r="B139" t="s">
        <v>8219</v>
      </c>
      <c r="C139">
        <v>560</v>
      </c>
      <c r="D139">
        <v>2</v>
      </c>
      <c r="E139" t="s">
        <v>8404</v>
      </c>
      <c r="F139">
        <v>0</v>
      </c>
    </row>
    <row r="140" spans="1:6" x14ac:dyDescent="0.25">
      <c r="A140">
        <v>1</v>
      </c>
      <c r="B140" t="s">
        <v>8219</v>
      </c>
      <c r="C140">
        <v>688</v>
      </c>
      <c r="D140">
        <v>2</v>
      </c>
      <c r="E140" t="s">
        <v>8404</v>
      </c>
      <c r="F140">
        <v>0</v>
      </c>
    </row>
    <row r="141" spans="1:6" x14ac:dyDescent="0.25">
      <c r="A141">
        <v>1</v>
      </c>
      <c r="B141" t="s">
        <v>8219</v>
      </c>
      <c r="C141">
        <v>942</v>
      </c>
      <c r="D141">
        <v>2</v>
      </c>
      <c r="E141" t="s">
        <v>8404</v>
      </c>
      <c r="F141">
        <v>55</v>
      </c>
    </row>
    <row r="142" spans="1:6" x14ac:dyDescent="0.25">
      <c r="A142">
        <v>1</v>
      </c>
      <c r="B142" t="s">
        <v>8219</v>
      </c>
      <c r="C142">
        <v>88</v>
      </c>
      <c r="D142">
        <v>2</v>
      </c>
      <c r="E142" t="s">
        <v>8404</v>
      </c>
      <c r="F142">
        <v>140</v>
      </c>
    </row>
    <row r="143" spans="1:6" x14ac:dyDescent="0.25">
      <c r="A143">
        <v>1</v>
      </c>
      <c r="B143" t="s">
        <v>8219</v>
      </c>
      <c r="C143">
        <v>220</v>
      </c>
      <c r="D143">
        <v>2</v>
      </c>
      <c r="E143" t="s">
        <v>8404</v>
      </c>
      <c r="F143">
        <v>21</v>
      </c>
    </row>
    <row r="144" spans="1:6" x14ac:dyDescent="0.25">
      <c r="A144">
        <v>1</v>
      </c>
      <c r="B144" t="s">
        <v>8219</v>
      </c>
      <c r="C144">
        <v>145</v>
      </c>
      <c r="D144">
        <v>2</v>
      </c>
      <c r="E144" t="s">
        <v>8404</v>
      </c>
      <c r="F144">
        <v>1</v>
      </c>
    </row>
    <row r="145" spans="1:6" x14ac:dyDescent="0.25">
      <c r="A145">
        <v>1</v>
      </c>
      <c r="B145" t="s">
        <v>8219</v>
      </c>
      <c r="C145">
        <v>963</v>
      </c>
      <c r="D145">
        <v>2</v>
      </c>
      <c r="E145" t="s">
        <v>8404</v>
      </c>
      <c r="F145">
        <v>147</v>
      </c>
    </row>
    <row r="146" spans="1:6" x14ac:dyDescent="0.25">
      <c r="A146">
        <v>1</v>
      </c>
      <c r="B146" t="s">
        <v>8219</v>
      </c>
      <c r="C146">
        <v>91</v>
      </c>
      <c r="D146">
        <v>2</v>
      </c>
      <c r="E146" t="s">
        <v>8404</v>
      </c>
      <c r="F146">
        <v>11</v>
      </c>
    </row>
    <row r="147" spans="1:6" x14ac:dyDescent="0.25">
      <c r="A147">
        <v>1</v>
      </c>
      <c r="B147" t="s">
        <v>8219</v>
      </c>
      <c r="C147">
        <v>58</v>
      </c>
      <c r="D147">
        <v>2</v>
      </c>
      <c r="E147" t="s">
        <v>8404</v>
      </c>
      <c r="F147">
        <v>125</v>
      </c>
    </row>
    <row r="148" spans="1:6" x14ac:dyDescent="0.25">
      <c r="A148">
        <v>1</v>
      </c>
      <c r="B148" t="s">
        <v>8219</v>
      </c>
      <c r="C148">
        <v>36</v>
      </c>
      <c r="D148">
        <v>2</v>
      </c>
      <c r="E148" t="s">
        <v>8404</v>
      </c>
      <c r="F148">
        <v>1</v>
      </c>
    </row>
    <row r="149" spans="1:6" x14ac:dyDescent="0.25">
      <c r="A149">
        <v>1</v>
      </c>
      <c r="B149" t="s">
        <v>8219</v>
      </c>
      <c r="C149">
        <v>165</v>
      </c>
      <c r="D149">
        <v>2</v>
      </c>
      <c r="E149" t="s">
        <v>8404</v>
      </c>
      <c r="F149">
        <v>0</v>
      </c>
    </row>
    <row r="150" spans="1:6" x14ac:dyDescent="0.25">
      <c r="A150">
        <v>1</v>
      </c>
      <c r="B150" t="s">
        <v>8219</v>
      </c>
      <c r="C150">
        <v>111</v>
      </c>
      <c r="D150">
        <v>2</v>
      </c>
      <c r="E150" t="s">
        <v>8404</v>
      </c>
      <c r="F150">
        <v>0</v>
      </c>
    </row>
    <row r="151" spans="1:6" x14ac:dyDescent="0.25">
      <c r="A151">
        <v>1</v>
      </c>
      <c r="B151" t="s">
        <v>8219</v>
      </c>
      <c r="C151">
        <v>1596</v>
      </c>
      <c r="D151">
        <v>2</v>
      </c>
      <c r="E151" t="s">
        <v>8404</v>
      </c>
      <c r="F151">
        <v>3</v>
      </c>
    </row>
    <row r="152" spans="1:6" x14ac:dyDescent="0.25">
      <c r="A152">
        <v>1</v>
      </c>
      <c r="B152" t="s">
        <v>8219</v>
      </c>
      <c r="C152">
        <v>61</v>
      </c>
      <c r="D152">
        <v>2</v>
      </c>
      <c r="E152" t="s">
        <v>8404</v>
      </c>
      <c r="F152">
        <v>0</v>
      </c>
    </row>
    <row r="153" spans="1:6" x14ac:dyDescent="0.25">
      <c r="A153">
        <v>1</v>
      </c>
      <c r="B153" t="s">
        <v>8219</v>
      </c>
      <c r="C153">
        <v>287</v>
      </c>
      <c r="D153">
        <v>2</v>
      </c>
      <c r="E153" t="s">
        <v>8404</v>
      </c>
      <c r="F153">
        <v>0</v>
      </c>
    </row>
    <row r="154" spans="1:6" x14ac:dyDescent="0.25">
      <c r="A154">
        <v>1</v>
      </c>
      <c r="B154" t="s">
        <v>8219</v>
      </c>
      <c r="C154">
        <v>65</v>
      </c>
      <c r="D154">
        <v>2</v>
      </c>
      <c r="E154" t="s">
        <v>8404</v>
      </c>
      <c r="F154">
        <v>0</v>
      </c>
    </row>
    <row r="155" spans="1:6" x14ac:dyDescent="0.25">
      <c r="A155">
        <v>1</v>
      </c>
      <c r="B155" t="s">
        <v>8219</v>
      </c>
      <c r="C155">
        <v>118</v>
      </c>
      <c r="D155">
        <v>2</v>
      </c>
      <c r="E155" t="s">
        <v>8404</v>
      </c>
      <c r="F155">
        <v>0</v>
      </c>
    </row>
    <row r="156" spans="1:6" x14ac:dyDescent="0.25">
      <c r="A156">
        <v>1</v>
      </c>
      <c r="B156" t="s">
        <v>8219</v>
      </c>
      <c r="C156">
        <v>113</v>
      </c>
      <c r="D156">
        <v>2</v>
      </c>
      <c r="E156" t="s">
        <v>8404</v>
      </c>
      <c r="F156">
        <v>3</v>
      </c>
    </row>
    <row r="157" spans="1:6" x14ac:dyDescent="0.25">
      <c r="A157">
        <v>1</v>
      </c>
      <c r="B157" t="s">
        <v>8219</v>
      </c>
      <c r="C157">
        <v>332</v>
      </c>
      <c r="D157">
        <v>2</v>
      </c>
      <c r="E157" t="s">
        <v>8404</v>
      </c>
      <c r="F157">
        <v>0</v>
      </c>
    </row>
    <row r="158" spans="1:6" x14ac:dyDescent="0.25">
      <c r="A158">
        <v>1</v>
      </c>
      <c r="B158" t="s">
        <v>8219</v>
      </c>
      <c r="C158">
        <v>62</v>
      </c>
      <c r="D158">
        <v>2</v>
      </c>
      <c r="E158" t="s">
        <v>8404</v>
      </c>
      <c r="F158">
        <v>1</v>
      </c>
    </row>
    <row r="159" spans="1:6" x14ac:dyDescent="0.25">
      <c r="A159">
        <v>1</v>
      </c>
      <c r="B159" t="s">
        <v>8219</v>
      </c>
      <c r="C159">
        <v>951</v>
      </c>
      <c r="D159">
        <v>2</v>
      </c>
      <c r="E159" t="s">
        <v>8404</v>
      </c>
      <c r="F159">
        <v>3</v>
      </c>
    </row>
    <row r="160" spans="1:6" x14ac:dyDescent="0.25">
      <c r="A160">
        <v>1</v>
      </c>
      <c r="B160" t="s">
        <v>8219</v>
      </c>
      <c r="C160">
        <v>415</v>
      </c>
      <c r="D160">
        <v>2</v>
      </c>
      <c r="E160" t="s">
        <v>8404</v>
      </c>
      <c r="F160">
        <v>22</v>
      </c>
    </row>
    <row r="161" spans="1:6" x14ac:dyDescent="0.25">
      <c r="A161">
        <v>1</v>
      </c>
      <c r="B161" t="s">
        <v>8219</v>
      </c>
      <c r="C161">
        <v>305</v>
      </c>
      <c r="D161">
        <v>2</v>
      </c>
      <c r="E161" t="s">
        <v>8404</v>
      </c>
      <c r="F161">
        <v>26</v>
      </c>
    </row>
    <row r="162" spans="1:6" x14ac:dyDescent="0.25">
      <c r="A162">
        <v>1</v>
      </c>
      <c r="B162" t="s">
        <v>8219</v>
      </c>
      <c r="C162">
        <v>2139</v>
      </c>
      <c r="D162">
        <v>2</v>
      </c>
      <c r="E162" t="s">
        <v>8404</v>
      </c>
      <c r="F162">
        <v>4</v>
      </c>
    </row>
    <row r="163" spans="1:6" x14ac:dyDescent="0.25">
      <c r="A163">
        <v>1</v>
      </c>
      <c r="B163" t="s">
        <v>8219</v>
      </c>
      <c r="C163">
        <v>79</v>
      </c>
      <c r="D163">
        <v>2</v>
      </c>
      <c r="E163" t="s">
        <v>8404</v>
      </c>
      <c r="F163">
        <v>0</v>
      </c>
    </row>
    <row r="164" spans="1:6" x14ac:dyDescent="0.25">
      <c r="A164">
        <v>1</v>
      </c>
      <c r="B164" t="s">
        <v>8219</v>
      </c>
      <c r="C164">
        <v>179</v>
      </c>
      <c r="D164">
        <v>2</v>
      </c>
      <c r="E164" t="s">
        <v>8404</v>
      </c>
      <c r="F164">
        <v>4</v>
      </c>
    </row>
    <row r="165" spans="1:6" x14ac:dyDescent="0.25">
      <c r="A165">
        <v>1</v>
      </c>
      <c r="B165" t="s">
        <v>8219</v>
      </c>
      <c r="C165">
        <v>202</v>
      </c>
      <c r="D165">
        <v>2</v>
      </c>
      <c r="E165" t="s">
        <v>8404</v>
      </c>
      <c r="F165">
        <v>9</v>
      </c>
    </row>
    <row r="166" spans="1:6" x14ac:dyDescent="0.25">
      <c r="A166">
        <v>1</v>
      </c>
      <c r="B166" t="s">
        <v>8219</v>
      </c>
      <c r="C166">
        <v>760</v>
      </c>
      <c r="D166">
        <v>2</v>
      </c>
      <c r="E166" t="s">
        <v>8404</v>
      </c>
      <c r="F166">
        <v>5</v>
      </c>
    </row>
    <row r="167" spans="1:6" x14ac:dyDescent="0.25">
      <c r="A167">
        <v>1</v>
      </c>
      <c r="B167" t="s">
        <v>8219</v>
      </c>
      <c r="C167">
        <v>563</v>
      </c>
      <c r="D167">
        <v>2</v>
      </c>
      <c r="E167" t="s">
        <v>8404</v>
      </c>
      <c r="F167">
        <v>14</v>
      </c>
    </row>
    <row r="168" spans="1:6" x14ac:dyDescent="0.25">
      <c r="A168">
        <v>1</v>
      </c>
      <c r="B168" t="s">
        <v>8219</v>
      </c>
      <c r="C168">
        <v>135</v>
      </c>
      <c r="D168">
        <v>2</v>
      </c>
      <c r="E168" t="s">
        <v>8404</v>
      </c>
      <c r="F168">
        <v>1</v>
      </c>
    </row>
    <row r="169" spans="1:6" x14ac:dyDescent="0.25">
      <c r="A169">
        <v>1</v>
      </c>
      <c r="B169" t="s">
        <v>8219</v>
      </c>
      <c r="C169">
        <v>290</v>
      </c>
      <c r="D169">
        <v>2</v>
      </c>
      <c r="E169" t="s">
        <v>8404</v>
      </c>
      <c r="F169">
        <v>10</v>
      </c>
    </row>
    <row r="170" spans="1:6" x14ac:dyDescent="0.25">
      <c r="A170">
        <v>1</v>
      </c>
      <c r="B170" t="s">
        <v>8219</v>
      </c>
      <c r="C170">
        <v>447</v>
      </c>
      <c r="D170">
        <v>2</v>
      </c>
      <c r="E170" t="s">
        <v>8404</v>
      </c>
      <c r="F170">
        <v>3</v>
      </c>
    </row>
    <row r="171" spans="1:6" x14ac:dyDescent="0.25">
      <c r="A171">
        <v>1</v>
      </c>
      <c r="B171" t="s">
        <v>8219</v>
      </c>
      <c r="C171">
        <v>232</v>
      </c>
      <c r="D171">
        <v>2</v>
      </c>
      <c r="E171" t="s">
        <v>8404</v>
      </c>
      <c r="F171">
        <v>1</v>
      </c>
    </row>
    <row r="172" spans="1:6" x14ac:dyDescent="0.25">
      <c r="A172">
        <v>1</v>
      </c>
      <c r="B172" t="s">
        <v>8219</v>
      </c>
      <c r="C172">
        <v>168</v>
      </c>
      <c r="D172">
        <v>2</v>
      </c>
      <c r="E172" t="s">
        <v>8404</v>
      </c>
      <c r="F172">
        <v>0</v>
      </c>
    </row>
    <row r="173" spans="1:6" x14ac:dyDescent="0.25">
      <c r="A173">
        <v>1</v>
      </c>
      <c r="B173" t="s">
        <v>8219</v>
      </c>
      <c r="C173">
        <v>128</v>
      </c>
      <c r="D173">
        <v>2</v>
      </c>
      <c r="E173" t="s">
        <v>8404</v>
      </c>
      <c r="F173">
        <v>5</v>
      </c>
    </row>
    <row r="174" spans="1:6" x14ac:dyDescent="0.25">
      <c r="A174">
        <v>1</v>
      </c>
      <c r="B174" t="s">
        <v>8219</v>
      </c>
      <c r="C174">
        <v>493</v>
      </c>
      <c r="D174">
        <v>2</v>
      </c>
      <c r="E174" t="s">
        <v>8404</v>
      </c>
      <c r="F174">
        <v>2</v>
      </c>
    </row>
    <row r="175" spans="1:6" x14ac:dyDescent="0.25">
      <c r="A175">
        <v>1</v>
      </c>
      <c r="B175" t="s">
        <v>8219</v>
      </c>
      <c r="C175">
        <v>131</v>
      </c>
      <c r="D175">
        <v>2</v>
      </c>
      <c r="E175" t="s">
        <v>8404</v>
      </c>
      <c r="F175">
        <v>68</v>
      </c>
    </row>
    <row r="176" spans="1:6" x14ac:dyDescent="0.25">
      <c r="A176">
        <v>1</v>
      </c>
      <c r="B176" t="s">
        <v>8219</v>
      </c>
      <c r="C176">
        <v>50</v>
      </c>
      <c r="D176">
        <v>2</v>
      </c>
      <c r="E176" t="s">
        <v>8404</v>
      </c>
      <c r="F176">
        <v>3</v>
      </c>
    </row>
    <row r="177" spans="1:6" x14ac:dyDescent="0.25">
      <c r="A177">
        <v>1</v>
      </c>
      <c r="B177" t="s">
        <v>8219</v>
      </c>
      <c r="C177">
        <v>665</v>
      </c>
      <c r="D177">
        <v>2</v>
      </c>
      <c r="E177" t="s">
        <v>8404</v>
      </c>
      <c r="F177">
        <v>34</v>
      </c>
    </row>
    <row r="178" spans="1:6" x14ac:dyDescent="0.25">
      <c r="A178">
        <v>1</v>
      </c>
      <c r="B178" t="s">
        <v>8219</v>
      </c>
      <c r="C178">
        <v>129</v>
      </c>
      <c r="D178">
        <v>2</v>
      </c>
      <c r="E178" t="s">
        <v>8404</v>
      </c>
      <c r="F178">
        <v>0</v>
      </c>
    </row>
    <row r="179" spans="1:6" x14ac:dyDescent="0.25">
      <c r="A179">
        <v>1</v>
      </c>
      <c r="B179" t="s">
        <v>8219</v>
      </c>
      <c r="C179">
        <v>142</v>
      </c>
      <c r="D179">
        <v>2</v>
      </c>
      <c r="E179" t="s">
        <v>8404</v>
      </c>
      <c r="F179">
        <v>3</v>
      </c>
    </row>
    <row r="180" spans="1:6" x14ac:dyDescent="0.25">
      <c r="A180">
        <v>1</v>
      </c>
      <c r="B180" t="s">
        <v>8219</v>
      </c>
      <c r="C180">
        <v>2436</v>
      </c>
      <c r="D180">
        <v>2</v>
      </c>
      <c r="E180" t="s">
        <v>8404</v>
      </c>
      <c r="F180">
        <v>0</v>
      </c>
    </row>
    <row r="181" spans="1:6" x14ac:dyDescent="0.25">
      <c r="A181">
        <v>1</v>
      </c>
      <c r="B181" t="s">
        <v>8219</v>
      </c>
      <c r="C181">
        <v>244</v>
      </c>
      <c r="D181">
        <v>2</v>
      </c>
      <c r="E181" t="s">
        <v>8404</v>
      </c>
      <c r="F181">
        <v>70</v>
      </c>
    </row>
    <row r="182" spans="1:6" x14ac:dyDescent="0.25">
      <c r="A182">
        <v>1</v>
      </c>
      <c r="B182" t="s">
        <v>8219</v>
      </c>
      <c r="C182">
        <v>298</v>
      </c>
      <c r="D182">
        <v>2</v>
      </c>
      <c r="E182" t="s">
        <v>8404</v>
      </c>
      <c r="F182">
        <v>1</v>
      </c>
    </row>
    <row r="183" spans="1:6" x14ac:dyDescent="0.25">
      <c r="A183">
        <v>1</v>
      </c>
      <c r="B183" t="s">
        <v>8219</v>
      </c>
      <c r="C183">
        <v>251</v>
      </c>
      <c r="D183">
        <v>2</v>
      </c>
      <c r="E183" t="s">
        <v>8404</v>
      </c>
      <c r="F183">
        <v>1</v>
      </c>
    </row>
    <row r="184" spans="1:6" x14ac:dyDescent="0.25">
      <c r="A184">
        <v>1</v>
      </c>
      <c r="B184" t="s">
        <v>8219</v>
      </c>
      <c r="C184">
        <v>108</v>
      </c>
      <c r="D184">
        <v>2</v>
      </c>
      <c r="E184" t="s">
        <v>8404</v>
      </c>
      <c r="F184">
        <v>1</v>
      </c>
    </row>
    <row r="185" spans="1:6" x14ac:dyDescent="0.25">
      <c r="A185">
        <v>1</v>
      </c>
      <c r="B185" t="s">
        <v>8219</v>
      </c>
      <c r="C185">
        <v>82</v>
      </c>
      <c r="D185">
        <v>2</v>
      </c>
      <c r="E185" t="s">
        <v>8404</v>
      </c>
      <c r="F185">
        <v>2</v>
      </c>
    </row>
    <row r="186" spans="1:6" x14ac:dyDescent="0.25">
      <c r="A186">
        <v>1</v>
      </c>
      <c r="B186" t="s">
        <v>8219</v>
      </c>
      <c r="C186">
        <v>74</v>
      </c>
      <c r="D186">
        <v>2</v>
      </c>
      <c r="E186" t="s">
        <v>8404</v>
      </c>
      <c r="F186">
        <v>2</v>
      </c>
    </row>
    <row r="187" spans="1:6" x14ac:dyDescent="0.25">
      <c r="A187">
        <v>1</v>
      </c>
      <c r="B187" t="s">
        <v>8219</v>
      </c>
      <c r="C187">
        <v>189</v>
      </c>
      <c r="D187">
        <v>2</v>
      </c>
      <c r="E187" t="s">
        <v>8404</v>
      </c>
      <c r="F187">
        <v>34</v>
      </c>
    </row>
    <row r="188" spans="1:6" x14ac:dyDescent="0.25">
      <c r="A188">
        <v>1</v>
      </c>
      <c r="B188" t="s">
        <v>8219</v>
      </c>
      <c r="C188">
        <v>80</v>
      </c>
      <c r="D188">
        <v>2</v>
      </c>
      <c r="E188" t="s">
        <v>8404</v>
      </c>
      <c r="F188">
        <v>2</v>
      </c>
    </row>
    <row r="189" spans="1:6" x14ac:dyDescent="0.25">
      <c r="A189">
        <v>1</v>
      </c>
      <c r="B189" t="s">
        <v>8219</v>
      </c>
      <c r="C189">
        <v>576</v>
      </c>
      <c r="D189">
        <v>2</v>
      </c>
      <c r="E189" t="s">
        <v>8404</v>
      </c>
      <c r="F189">
        <v>0</v>
      </c>
    </row>
    <row r="190" spans="1:6" x14ac:dyDescent="0.25">
      <c r="A190">
        <v>1</v>
      </c>
      <c r="B190" t="s">
        <v>8219</v>
      </c>
      <c r="C190">
        <v>202</v>
      </c>
      <c r="D190">
        <v>2</v>
      </c>
      <c r="E190" t="s">
        <v>8404</v>
      </c>
      <c r="F190">
        <v>1</v>
      </c>
    </row>
    <row r="191" spans="1:6" x14ac:dyDescent="0.25">
      <c r="A191">
        <v>1</v>
      </c>
      <c r="B191" t="s">
        <v>8219</v>
      </c>
      <c r="C191">
        <v>238</v>
      </c>
      <c r="D191">
        <v>2</v>
      </c>
      <c r="E191" t="s">
        <v>8404</v>
      </c>
      <c r="F191">
        <v>8</v>
      </c>
    </row>
    <row r="192" spans="1:6" x14ac:dyDescent="0.25">
      <c r="A192">
        <v>1</v>
      </c>
      <c r="B192" t="s">
        <v>8219</v>
      </c>
      <c r="C192">
        <v>36</v>
      </c>
      <c r="D192">
        <v>2</v>
      </c>
      <c r="E192" t="s">
        <v>8404</v>
      </c>
      <c r="F192">
        <v>4</v>
      </c>
    </row>
    <row r="193" spans="1:6" x14ac:dyDescent="0.25">
      <c r="A193">
        <v>1</v>
      </c>
      <c r="B193" t="s">
        <v>8219</v>
      </c>
      <c r="C193">
        <v>150</v>
      </c>
      <c r="D193">
        <v>2</v>
      </c>
      <c r="E193" t="s">
        <v>8404</v>
      </c>
      <c r="F193">
        <v>28</v>
      </c>
    </row>
    <row r="194" spans="1:6" x14ac:dyDescent="0.25">
      <c r="A194">
        <v>1</v>
      </c>
      <c r="B194" t="s">
        <v>8219</v>
      </c>
      <c r="C194">
        <v>146</v>
      </c>
      <c r="D194">
        <v>2</v>
      </c>
      <c r="E194" t="s">
        <v>8404</v>
      </c>
      <c r="F194">
        <v>0</v>
      </c>
    </row>
    <row r="195" spans="1:6" x14ac:dyDescent="0.25">
      <c r="A195">
        <v>1</v>
      </c>
      <c r="B195" t="s">
        <v>8219</v>
      </c>
      <c r="C195">
        <v>222</v>
      </c>
      <c r="D195">
        <v>2</v>
      </c>
      <c r="E195" t="s">
        <v>8404</v>
      </c>
      <c r="F195">
        <v>6</v>
      </c>
    </row>
    <row r="196" spans="1:6" x14ac:dyDescent="0.25">
      <c r="A196">
        <v>1</v>
      </c>
      <c r="B196" t="s">
        <v>8219</v>
      </c>
      <c r="C196">
        <v>120</v>
      </c>
      <c r="D196">
        <v>2</v>
      </c>
      <c r="E196" t="s">
        <v>8404</v>
      </c>
      <c r="F196">
        <v>22</v>
      </c>
    </row>
    <row r="197" spans="1:6" x14ac:dyDescent="0.25">
      <c r="A197">
        <v>1</v>
      </c>
      <c r="B197" t="s">
        <v>8219</v>
      </c>
      <c r="C197">
        <v>126</v>
      </c>
      <c r="D197">
        <v>2</v>
      </c>
      <c r="E197" t="s">
        <v>8404</v>
      </c>
      <c r="F197">
        <v>0</v>
      </c>
    </row>
    <row r="198" spans="1:6" x14ac:dyDescent="0.25">
      <c r="A198">
        <v>1</v>
      </c>
      <c r="B198" t="s">
        <v>8219</v>
      </c>
      <c r="C198">
        <v>158</v>
      </c>
      <c r="D198">
        <v>2</v>
      </c>
      <c r="E198" t="s">
        <v>8404</v>
      </c>
      <c r="F198">
        <v>1</v>
      </c>
    </row>
    <row r="199" spans="1:6" x14ac:dyDescent="0.25">
      <c r="A199">
        <v>1</v>
      </c>
      <c r="B199" t="s">
        <v>8219</v>
      </c>
      <c r="C199">
        <v>316</v>
      </c>
      <c r="D199">
        <v>2</v>
      </c>
      <c r="E199" t="s">
        <v>8404</v>
      </c>
      <c r="F199">
        <v>20</v>
      </c>
    </row>
    <row r="200" spans="1:6" x14ac:dyDescent="0.25">
      <c r="A200">
        <v>1</v>
      </c>
      <c r="B200" t="s">
        <v>8219</v>
      </c>
      <c r="C200">
        <v>284</v>
      </c>
      <c r="D200">
        <v>2</v>
      </c>
      <c r="E200" t="s">
        <v>8404</v>
      </c>
      <c r="F200">
        <v>0</v>
      </c>
    </row>
    <row r="201" spans="1:6" x14ac:dyDescent="0.25">
      <c r="A201">
        <v>1</v>
      </c>
      <c r="B201" t="s">
        <v>8219</v>
      </c>
      <c r="C201">
        <v>51</v>
      </c>
      <c r="D201">
        <v>2</v>
      </c>
      <c r="E201" t="s">
        <v>8404</v>
      </c>
      <c r="F201">
        <v>1</v>
      </c>
    </row>
    <row r="202" spans="1:6" x14ac:dyDescent="0.25">
      <c r="A202">
        <v>1</v>
      </c>
      <c r="B202" t="s">
        <v>8219</v>
      </c>
      <c r="C202">
        <v>158</v>
      </c>
      <c r="D202">
        <v>2</v>
      </c>
      <c r="E202" t="s">
        <v>8404</v>
      </c>
      <c r="F202">
        <v>3</v>
      </c>
    </row>
    <row r="203" spans="1:6" x14ac:dyDescent="0.25">
      <c r="A203">
        <v>1</v>
      </c>
      <c r="B203" t="s">
        <v>8219</v>
      </c>
      <c r="C203">
        <v>337</v>
      </c>
      <c r="D203">
        <v>2</v>
      </c>
      <c r="E203" t="s">
        <v>8404</v>
      </c>
      <c r="F203">
        <v>2</v>
      </c>
    </row>
    <row r="204" spans="1:6" x14ac:dyDescent="0.25">
      <c r="A204">
        <v>1</v>
      </c>
      <c r="B204" t="s">
        <v>8219</v>
      </c>
      <c r="C204">
        <v>186</v>
      </c>
      <c r="D204">
        <v>2</v>
      </c>
      <c r="E204" t="s">
        <v>8404</v>
      </c>
      <c r="F204">
        <v>0</v>
      </c>
    </row>
    <row r="205" spans="1:6" x14ac:dyDescent="0.25">
      <c r="A205">
        <v>1</v>
      </c>
      <c r="B205" t="s">
        <v>8219</v>
      </c>
      <c r="C205">
        <v>58</v>
      </c>
      <c r="D205">
        <v>2</v>
      </c>
      <c r="E205" t="s">
        <v>8404</v>
      </c>
      <c r="F205">
        <v>2</v>
      </c>
    </row>
    <row r="206" spans="1:6" x14ac:dyDescent="0.25">
      <c r="A206">
        <v>1</v>
      </c>
      <c r="B206" t="s">
        <v>8219</v>
      </c>
      <c r="C206">
        <v>82</v>
      </c>
      <c r="D206">
        <v>2</v>
      </c>
      <c r="E206" t="s">
        <v>8404</v>
      </c>
      <c r="F206">
        <v>1</v>
      </c>
    </row>
    <row r="207" spans="1:6" x14ac:dyDescent="0.25">
      <c r="A207">
        <v>1</v>
      </c>
      <c r="B207" t="s">
        <v>8219</v>
      </c>
      <c r="C207">
        <v>736</v>
      </c>
      <c r="D207">
        <v>2</v>
      </c>
      <c r="E207" t="s">
        <v>8404</v>
      </c>
      <c r="F207">
        <v>0</v>
      </c>
    </row>
    <row r="208" spans="1:6" x14ac:dyDescent="0.25">
      <c r="A208">
        <v>1</v>
      </c>
      <c r="B208" t="s">
        <v>8219</v>
      </c>
      <c r="C208">
        <v>1151</v>
      </c>
      <c r="D208">
        <v>2</v>
      </c>
      <c r="E208" t="s">
        <v>8404</v>
      </c>
      <c r="F208">
        <v>1</v>
      </c>
    </row>
    <row r="209" spans="1:6" x14ac:dyDescent="0.25">
      <c r="A209">
        <v>1</v>
      </c>
      <c r="B209" t="s">
        <v>8219</v>
      </c>
      <c r="C209">
        <v>34</v>
      </c>
      <c r="D209">
        <v>2</v>
      </c>
      <c r="E209" t="s">
        <v>8404</v>
      </c>
      <c r="F209">
        <v>0</v>
      </c>
    </row>
    <row r="210" spans="1:6" x14ac:dyDescent="0.25">
      <c r="A210">
        <v>1</v>
      </c>
      <c r="B210" t="s">
        <v>8219</v>
      </c>
      <c r="C210">
        <v>498</v>
      </c>
      <c r="D210">
        <v>2</v>
      </c>
      <c r="E210" t="s">
        <v>8404</v>
      </c>
      <c r="F210">
        <v>5</v>
      </c>
    </row>
    <row r="211" spans="1:6" x14ac:dyDescent="0.25">
      <c r="A211">
        <v>1</v>
      </c>
      <c r="B211" t="s">
        <v>8219</v>
      </c>
      <c r="C211">
        <v>167</v>
      </c>
      <c r="D211">
        <v>2</v>
      </c>
      <c r="E211" t="s">
        <v>8404</v>
      </c>
      <c r="F211">
        <v>1</v>
      </c>
    </row>
    <row r="212" spans="1:6" x14ac:dyDescent="0.25">
      <c r="A212">
        <v>1</v>
      </c>
      <c r="B212" t="s">
        <v>8219</v>
      </c>
      <c r="C212">
        <v>340</v>
      </c>
      <c r="D212">
        <v>2</v>
      </c>
      <c r="E212" t="s">
        <v>8404</v>
      </c>
      <c r="F212">
        <v>1</v>
      </c>
    </row>
    <row r="213" spans="1:6" x14ac:dyDescent="0.25">
      <c r="A213">
        <v>1</v>
      </c>
      <c r="B213" t="s">
        <v>8219</v>
      </c>
      <c r="C213">
        <v>438</v>
      </c>
      <c r="D213">
        <v>2</v>
      </c>
      <c r="E213" t="s">
        <v>8404</v>
      </c>
      <c r="F213">
        <v>2</v>
      </c>
    </row>
    <row r="214" spans="1:6" x14ac:dyDescent="0.25">
      <c r="A214">
        <v>1</v>
      </c>
      <c r="B214" t="s">
        <v>8219</v>
      </c>
      <c r="C214">
        <v>555</v>
      </c>
      <c r="D214">
        <v>2</v>
      </c>
      <c r="E214" t="s">
        <v>8404</v>
      </c>
      <c r="F214">
        <v>0</v>
      </c>
    </row>
    <row r="215" spans="1:6" x14ac:dyDescent="0.25">
      <c r="A215">
        <v>1</v>
      </c>
      <c r="B215" t="s">
        <v>8219</v>
      </c>
      <c r="C215">
        <v>266</v>
      </c>
      <c r="D215">
        <v>2</v>
      </c>
      <c r="E215" t="s">
        <v>8404</v>
      </c>
      <c r="F215">
        <v>9</v>
      </c>
    </row>
    <row r="216" spans="1:6" x14ac:dyDescent="0.25">
      <c r="A216">
        <v>1</v>
      </c>
      <c r="B216" t="s">
        <v>8219</v>
      </c>
      <c r="C216">
        <v>69</v>
      </c>
      <c r="D216">
        <v>2</v>
      </c>
      <c r="E216" t="s">
        <v>8404</v>
      </c>
      <c r="F216">
        <v>4</v>
      </c>
    </row>
    <row r="217" spans="1:6" x14ac:dyDescent="0.25">
      <c r="A217">
        <v>1</v>
      </c>
      <c r="B217" t="s">
        <v>8219</v>
      </c>
      <c r="C217">
        <v>80</v>
      </c>
      <c r="D217">
        <v>2</v>
      </c>
      <c r="E217" t="s">
        <v>8404</v>
      </c>
      <c r="F217">
        <v>4</v>
      </c>
    </row>
    <row r="218" spans="1:6" x14ac:dyDescent="0.25">
      <c r="A218">
        <v>1</v>
      </c>
      <c r="B218" t="s">
        <v>8219</v>
      </c>
      <c r="C218">
        <v>493</v>
      </c>
      <c r="D218">
        <v>2</v>
      </c>
      <c r="E218" t="s">
        <v>8404</v>
      </c>
      <c r="F218">
        <v>1</v>
      </c>
    </row>
    <row r="219" spans="1:6" x14ac:dyDescent="0.25">
      <c r="A219">
        <v>1</v>
      </c>
      <c r="B219" t="s">
        <v>8219</v>
      </c>
      <c r="C219">
        <v>31</v>
      </c>
      <c r="D219">
        <v>2</v>
      </c>
      <c r="E219" t="s">
        <v>8404</v>
      </c>
      <c r="F219">
        <v>1</v>
      </c>
    </row>
    <row r="220" spans="1:6" x14ac:dyDescent="0.25">
      <c r="A220">
        <v>1</v>
      </c>
      <c r="B220" t="s">
        <v>8219</v>
      </c>
      <c r="C220">
        <v>236</v>
      </c>
      <c r="D220">
        <v>2</v>
      </c>
      <c r="E220" t="s">
        <v>8404</v>
      </c>
      <c r="F220">
        <v>7</v>
      </c>
    </row>
    <row r="221" spans="1:6" x14ac:dyDescent="0.25">
      <c r="A221">
        <v>1</v>
      </c>
      <c r="B221" t="s">
        <v>8219</v>
      </c>
      <c r="C221">
        <v>89</v>
      </c>
      <c r="D221">
        <v>2</v>
      </c>
      <c r="E221" t="s">
        <v>8404</v>
      </c>
      <c r="F221">
        <v>5</v>
      </c>
    </row>
    <row r="222" spans="1:6" x14ac:dyDescent="0.25">
      <c r="A222">
        <v>1</v>
      </c>
      <c r="B222" t="s">
        <v>8219</v>
      </c>
      <c r="C222">
        <v>299</v>
      </c>
      <c r="D222">
        <v>2</v>
      </c>
      <c r="E222" t="s">
        <v>8404</v>
      </c>
      <c r="F222">
        <v>1</v>
      </c>
    </row>
    <row r="223" spans="1:6" x14ac:dyDescent="0.25">
      <c r="A223">
        <v>1</v>
      </c>
      <c r="B223" t="s">
        <v>8219</v>
      </c>
      <c r="C223">
        <v>55</v>
      </c>
      <c r="D223">
        <v>2</v>
      </c>
      <c r="E223" t="s">
        <v>8404</v>
      </c>
      <c r="F223">
        <v>0</v>
      </c>
    </row>
    <row r="224" spans="1:6" x14ac:dyDescent="0.25">
      <c r="A224">
        <v>1</v>
      </c>
      <c r="B224" t="s">
        <v>8219</v>
      </c>
      <c r="C224">
        <v>325</v>
      </c>
      <c r="D224">
        <v>2</v>
      </c>
      <c r="E224" t="s">
        <v>8404</v>
      </c>
      <c r="F224">
        <v>0</v>
      </c>
    </row>
    <row r="225" spans="1:6" x14ac:dyDescent="0.25">
      <c r="A225">
        <v>1</v>
      </c>
      <c r="B225" t="s">
        <v>8219</v>
      </c>
      <c r="C225">
        <v>524</v>
      </c>
      <c r="D225">
        <v>2</v>
      </c>
      <c r="E225" t="s">
        <v>8404</v>
      </c>
      <c r="F225">
        <v>1</v>
      </c>
    </row>
    <row r="226" spans="1:6" x14ac:dyDescent="0.25">
      <c r="A226">
        <v>1</v>
      </c>
      <c r="B226" t="s">
        <v>8219</v>
      </c>
      <c r="C226">
        <v>285</v>
      </c>
      <c r="D226">
        <v>2</v>
      </c>
      <c r="E226" t="s">
        <v>8404</v>
      </c>
      <c r="F226">
        <v>2</v>
      </c>
    </row>
    <row r="227" spans="1:6" x14ac:dyDescent="0.25">
      <c r="A227">
        <v>1</v>
      </c>
      <c r="B227" t="s">
        <v>8219</v>
      </c>
      <c r="C227">
        <v>179</v>
      </c>
      <c r="D227">
        <v>2</v>
      </c>
      <c r="E227" t="s">
        <v>8404</v>
      </c>
      <c r="F227">
        <v>0</v>
      </c>
    </row>
    <row r="228" spans="1:6" x14ac:dyDescent="0.25">
      <c r="A228">
        <v>1</v>
      </c>
      <c r="B228" t="s">
        <v>8219</v>
      </c>
      <c r="C228">
        <v>188</v>
      </c>
      <c r="D228">
        <v>2</v>
      </c>
      <c r="E228" t="s">
        <v>8404</v>
      </c>
      <c r="F228">
        <v>4</v>
      </c>
    </row>
    <row r="229" spans="1:6" x14ac:dyDescent="0.25">
      <c r="A229">
        <v>1</v>
      </c>
      <c r="B229" t="s">
        <v>8219</v>
      </c>
      <c r="C229">
        <v>379</v>
      </c>
      <c r="D229">
        <v>2</v>
      </c>
      <c r="E229" t="s">
        <v>8404</v>
      </c>
      <c r="F229">
        <v>7</v>
      </c>
    </row>
    <row r="230" spans="1:6" x14ac:dyDescent="0.25">
      <c r="A230">
        <v>1</v>
      </c>
      <c r="B230" t="s">
        <v>8219</v>
      </c>
      <c r="C230">
        <v>119</v>
      </c>
      <c r="D230">
        <v>2</v>
      </c>
      <c r="E230" t="s">
        <v>8404</v>
      </c>
      <c r="F230">
        <v>2</v>
      </c>
    </row>
    <row r="231" spans="1:6" x14ac:dyDescent="0.25">
      <c r="A231">
        <v>1</v>
      </c>
      <c r="B231" t="s">
        <v>8219</v>
      </c>
      <c r="C231">
        <v>167</v>
      </c>
      <c r="D231">
        <v>2</v>
      </c>
      <c r="E231" t="s">
        <v>8404</v>
      </c>
      <c r="F231">
        <v>1</v>
      </c>
    </row>
    <row r="232" spans="1:6" x14ac:dyDescent="0.25">
      <c r="A232">
        <v>1</v>
      </c>
      <c r="B232" t="s">
        <v>8219</v>
      </c>
      <c r="C232">
        <v>221</v>
      </c>
      <c r="D232">
        <v>2</v>
      </c>
      <c r="E232" t="s">
        <v>8404</v>
      </c>
      <c r="F232">
        <v>9</v>
      </c>
    </row>
    <row r="233" spans="1:6" x14ac:dyDescent="0.25">
      <c r="A233">
        <v>1</v>
      </c>
      <c r="B233" t="s">
        <v>8219</v>
      </c>
      <c r="C233">
        <v>964</v>
      </c>
      <c r="D233">
        <v>2</v>
      </c>
      <c r="E233" t="s">
        <v>8404</v>
      </c>
      <c r="F233">
        <v>2</v>
      </c>
    </row>
    <row r="234" spans="1:6" x14ac:dyDescent="0.25">
      <c r="A234">
        <v>1</v>
      </c>
      <c r="B234" t="s">
        <v>8219</v>
      </c>
      <c r="C234">
        <v>286</v>
      </c>
      <c r="D234">
        <v>2</v>
      </c>
      <c r="E234" t="s">
        <v>8404</v>
      </c>
      <c r="F234">
        <v>1</v>
      </c>
    </row>
    <row r="235" spans="1:6" x14ac:dyDescent="0.25">
      <c r="A235">
        <v>1</v>
      </c>
      <c r="B235" t="s">
        <v>8219</v>
      </c>
      <c r="C235">
        <v>613</v>
      </c>
      <c r="D235">
        <v>2</v>
      </c>
      <c r="E235" t="s">
        <v>8404</v>
      </c>
      <c r="F235">
        <v>7</v>
      </c>
    </row>
    <row r="236" spans="1:6" x14ac:dyDescent="0.25">
      <c r="A236">
        <v>1</v>
      </c>
      <c r="B236" t="s">
        <v>8219</v>
      </c>
      <c r="C236">
        <v>29</v>
      </c>
      <c r="D236">
        <v>2</v>
      </c>
      <c r="E236" t="s">
        <v>8404</v>
      </c>
      <c r="F236">
        <v>2</v>
      </c>
    </row>
    <row r="237" spans="1:6" x14ac:dyDescent="0.25">
      <c r="A237">
        <v>1</v>
      </c>
      <c r="B237" t="s">
        <v>8219</v>
      </c>
      <c r="C237">
        <v>165</v>
      </c>
      <c r="D237">
        <v>2</v>
      </c>
      <c r="E237" t="s">
        <v>8404</v>
      </c>
      <c r="F237">
        <v>8</v>
      </c>
    </row>
    <row r="238" spans="1:6" x14ac:dyDescent="0.25">
      <c r="A238">
        <v>1</v>
      </c>
      <c r="B238" t="s">
        <v>8219</v>
      </c>
      <c r="C238">
        <v>97</v>
      </c>
      <c r="D238">
        <v>2</v>
      </c>
      <c r="E238" t="s">
        <v>8404</v>
      </c>
      <c r="F238">
        <v>2</v>
      </c>
    </row>
    <row r="239" spans="1:6" x14ac:dyDescent="0.25">
      <c r="A239">
        <v>1</v>
      </c>
      <c r="B239" t="s">
        <v>8219</v>
      </c>
      <c r="C239">
        <v>303</v>
      </c>
      <c r="D239">
        <v>2</v>
      </c>
      <c r="E239" t="s">
        <v>8404</v>
      </c>
      <c r="F239">
        <v>2</v>
      </c>
    </row>
    <row r="240" spans="1:6" x14ac:dyDescent="0.25">
      <c r="A240">
        <v>1</v>
      </c>
      <c r="B240" t="s">
        <v>8219</v>
      </c>
      <c r="C240">
        <v>267</v>
      </c>
      <c r="D240">
        <v>2</v>
      </c>
      <c r="E240" t="s">
        <v>8404</v>
      </c>
      <c r="F240">
        <v>7</v>
      </c>
    </row>
    <row r="241" spans="1:6" x14ac:dyDescent="0.25">
      <c r="A241">
        <v>1</v>
      </c>
      <c r="B241" t="s">
        <v>8219</v>
      </c>
      <c r="C241">
        <v>302</v>
      </c>
      <c r="D241">
        <v>2</v>
      </c>
      <c r="E241" t="s">
        <v>8404</v>
      </c>
      <c r="F241">
        <v>2</v>
      </c>
    </row>
    <row r="242" spans="1:6" x14ac:dyDescent="0.25">
      <c r="A242">
        <v>1</v>
      </c>
      <c r="B242" t="s">
        <v>8219</v>
      </c>
      <c r="C242">
        <v>87</v>
      </c>
      <c r="D242">
        <v>2</v>
      </c>
      <c r="E242" t="s">
        <v>8404</v>
      </c>
      <c r="F242">
        <v>18</v>
      </c>
    </row>
    <row r="243" spans="1:6" x14ac:dyDescent="0.25">
      <c r="A243">
        <v>1</v>
      </c>
      <c r="B243" t="s">
        <v>8219</v>
      </c>
      <c r="C243">
        <v>354</v>
      </c>
      <c r="D243">
        <v>2</v>
      </c>
      <c r="E243" t="s">
        <v>8404</v>
      </c>
      <c r="F243">
        <v>9</v>
      </c>
    </row>
    <row r="244" spans="1:6" x14ac:dyDescent="0.25">
      <c r="A244">
        <v>1</v>
      </c>
      <c r="B244" t="s">
        <v>8219</v>
      </c>
      <c r="C244">
        <v>86</v>
      </c>
      <c r="D244">
        <v>2</v>
      </c>
      <c r="E244" t="s">
        <v>8404</v>
      </c>
      <c r="F244">
        <v>4</v>
      </c>
    </row>
    <row r="245" spans="1:6" x14ac:dyDescent="0.25">
      <c r="A245">
        <v>1</v>
      </c>
      <c r="B245" t="s">
        <v>8219</v>
      </c>
      <c r="C245">
        <v>26</v>
      </c>
      <c r="D245">
        <v>2</v>
      </c>
      <c r="E245" t="s">
        <v>8404</v>
      </c>
      <c r="F245">
        <v>7</v>
      </c>
    </row>
    <row r="246" spans="1:6" x14ac:dyDescent="0.25">
      <c r="A246">
        <v>1</v>
      </c>
      <c r="B246" t="s">
        <v>8219</v>
      </c>
      <c r="C246">
        <v>113</v>
      </c>
      <c r="D246">
        <v>2</v>
      </c>
      <c r="E246" t="s">
        <v>8404</v>
      </c>
      <c r="F246">
        <v>29</v>
      </c>
    </row>
    <row r="247" spans="1:6" x14ac:dyDescent="0.25">
      <c r="A247">
        <v>1</v>
      </c>
      <c r="B247" t="s">
        <v>8219</v>
      </c>
      <c r="C247">
        <v>65</v>
      </c>
      <c r="D247">
        <v>2</v>
      </c>
      <c r="E247" t="s">
        <v>8404</v>
      </c>
      <c r="F247">
        <v>12</v>
      </c>
    </row>
    <row r="248" spans="1:6" x14ac:dyDescent="0.25">
      <c r="A248">
        <v>1</v>
      </c>
      <c r="B248" t="s">
        <v>8219</v>
      </c>
      <c r="C248">
        <v>134</v>
      </c>
      <c r="D248">
        <v>2</v>
      </c>
      <c r="E248" t="s">
        <v>8404</v>
      </c>
      <c r="F248">
        <v>4</v>
      </c>
    </row>
    <row r="249" spans="1:6" x14ac:dyDescent="0.25">
      <c r="A249">
        <v>1</v>
      </c>
      <c r="B249" t="s">
        <v>8219</v>
      </c>
      <c r="C249">
        <v>119</v>
      </c>
      <c r="D249">
        <v>2</v>
      </c>
      <c r="E249" t="s">
        <v>8404</v>
      </c>
      <c r="F249">
        <v>28</v>
      </c>
    </row>
    <row r="250" spans="1:6" x14ac:dyDescent="0.25">
      <c r="A250">
        <v>1</v>
      </c>
      <c r="B250" t="s">
        <v>8219</v>
      </c>
      <c r="C250">
        <v>159</v>
      </c>
      <c r="D250">
        <v>2</v>
      </c>
      <c r="E250" t="s">
        <v>8404</v>
      </c>
      <c r="F250">
        <v>25</v>
      </c>
    </row>
    <row r="251" spans="1:6" x14ac:dyDescent="0.25">
      <c r="A251">
        <v>1</v>
      </c>
      <c r="B251" t="s">
        <v>8219</v>
      </c>
      <c r="C251">
        <v>167</v>
      </c>
      <c r="D251">
        <v>2</v>
      </c>
      <c r="E251" t="s">
        <v>8404</v>
      </c>
      <c r="F251">
        <v>28</v>
      </c>
    </row>
    <row r="252" spans="1:6" x14ac:dyDescent="0.25">
      <c r="A252">
        <v>1</v>
      </c>
      <c r="B252" t="s">
        <v>8219</v>
      </c>
      <c r="C252">
        <v>43</v>
      </c>
      <c r="D252">
        <v>2</v>
      </c>
      <c r="E252" t="s">
        <v>8404</v>
      </c>
      <c r="F252">
        <v>310</v>
      </c>
    </row>
    <row r="253" spans="1:6" x14ac:dyDescent="0.25">
      <c r="A253">
        <v>1</v>
      </c>
      <c r="B253" t="s">
        <v>8219</v>
      </c>
      <c r="C253">
        <v>1062</v>
      </c>
      <c r="D253">
        <v>2</v>
      </c>
      <c r="E253" t="s">
        <v>8404</v>
      </c>
      <c r="F253">
        <v>15</v>
      </c>
    </row>
    <row r="254" spans="1:6" x14ac:dyDescent="0.25">
      <c r="A254">
        <v>1</v>
      </c>
      <c r="B254" t="s">
        <v>8219</v>
      </c>
      <c r="C254">
        <v>9</v>
      </c>
      <c r="D254">
        <v>2</v>
      </c>
      <c r="E254" t="s">
        <v>8404</v>
      </c>
      <c r="F254">
        <v>215</v>
      </c>
    </row>
    <row r="255" spans="1:6" x14ac:dyDescent="0.25">
      <c r="A255">
        <v>1</v>
      </c>
      <c r="B255" t="s">
        <v>8219</v>
      </c>
      <c r="C255">
        <v>89</v>
      </c>
      <c r="D255">
        <v>2</v>
      </c>
      <c r="E255" t="s">
        <v>8404</v>
      </c>
      <c r="F255">
        <v>3</v>
      </c>
    </row>
    <row r="256" spans="1:6" x14ac:dyDescent="0.25">
      <c r="A256">
        <v>1</v>
      </c>
      <c r="B256" t="s">
        <v>8219</v>
      </c>
      <c r="C256">
        <v>174</v>
      </c>
      <c r="D256">
        <v>2</v>
      </c>
      <c r="E256" t="s">
        <v>8404</v>
      </c>
      <c r="F256">
        <v>2</v>
      </c>
    </row>
    <row r="257" spans="1:6" x14ac:dyDescent="0.25">
      <c r="A257">
        <v>1</v>
      </c>
      <c r="B257" t="s">
        <v>8219</v>
      </c>
      <c r="C257">
        <v>14</v>
      </c>
      <c r="D257">
        <v>2</v>
      </c>
      <c r="E257" t="s">
        <v>8404</v>
      </c>
      <c r="F257">
        <v>26</v>
      </c>
    </row>
    <row r="258" spans="1:6" x14ac:dyDescent="0.25">
      <c r="A258">
        <v>1</v>
      </c>
      <c r="B258" t="s">
        <v>8219</v>
      </c>
      <c r="C258">
        <v>48</v>
      </c>
      <c r="D258">
        <v>2</v>
      </c>
      <c r="E258" t="s">
        <v>8404</v>
      </c>
      <c r="F258">
        <v>24</v>
      </c>
    </row>
    <row r="259" spans="1:6" x14ac:dyDescent="0.25">
      <c r="A259">
        <v>1</v>
      </c>
      <c r="B259" t="s">
        <v>8219</v>
      </c>
      <c r="C259">
        <v>133</v>
      </c>
      <c r="D259">
        <v>2</v>
      </c>
      <c r="E259" t="s">
        <v>8404</v>
      </c>
      <c r="F259">
        <v>96</v>
      </c>
    </row>
    <row r="260" spans="1:6" x14ac:dyDescent="0.25">
      <c r="A260">
        <v>1</v>
      </c>
      <c r="B260" t="s">
        <v>8219</v>
      </c>
      <c r="C260">
        <v>83</v>
      </c>
      <c r="D260">
        <v>2</v>
      </c>
      <c r="E260" t="s">
        <v>8404</v>
      </c>
      <c r="F260">
        <v>17</v>
      </c>
    </row>
    <row r="261" spans="1:6" x14ac:dyDescent="0.25">
      <c r="A261">
        <v>1</v>
      </c>
      <c r="B261" t="s">
        <v>8219</v>
      </c>
      <c r="C261">
        <v>149</v>
      </c>
      <c r="D261">
        <v>2</v>
      </c>
      <c r="E261" t="s">
        <v>8404</v>
      </c>
      <c r="F261">
        <v>94</v>
      </c>
    </row>
    <row r="262" spans="1:6" x14ac:dyDescent="0.25">
      <c r="A262">
        <v>1</v>
      </c>
      <c r="B262" t="s">
        <v>8219</v>
      </c>
      <c r="C262">
        <v>49</v>
      </c>
      <c r="D262">
        <v>2</v>
      </c>
      <c r="E262" t="s">
        <v>8404</v>
      </c>
      <c r="F262">
        <v>129</v>
      </c>
    </row>
    <row r="263" spans="1:6" x14ac:dyDescent="0.25">
      <c r="A263">
        <v>1</v>
      </c>
      <c r="B263" t="s">
        <v>8219</v>
      </c>
      <c r="C263">
        <v>251</v>
      </c>
      <c r="D263">
        <v>2</v>
      </c>
      <c r="E263" t="s">
        <v>8404</v>
      </c>
      <c r="F263">
        <v>1</v>
      </c>
    </row>
    <row r="264" spans="1:6" x14ac:dyDescent="0.25">
      <c r="A264">
        <v>1</v>
      </c>
      <c r="B264" t="s">
        <v>8219</v>
      </c>
      <c r="C264">
        <v>22</v>
      </c>
      <c r="D264">
        <v>2</v>
      </c>
      <c r="E264" t="s">
        <v>8404</v>
      </c>
      <c r="F264">
        <v>4</v>
      </c>
    </row>
    <row r="265" spans="1:6" x14ac:dyDescent="0.25">
      <c r="A265">
        <v>1</v>
      </c>
      <c r="B265" t="s">
        <v>8219</v>
      </c>
      <c r="C265">
        <v>48</v>
      </c>
      <c r="D265">
        <v>2</v>
      </c>
      <c r="E265" t="s">
        <v>8404</v>
      </c>
      <c r="F265">
        <v>3</v>
      </c>
    </row>
    <row r="266" spans="1:6" x14ac:dyDescent="0.25">
      <c r="A266">
        <v>1</v>
      </c>
      <c r="B266" t="s">
        <v>8219</v>
      </c>
      <c r="C266">
        <v>383</v>
      </c>
      <c r="D266">
        <v>2</v>
      </c>
      <c r="E266" t="s">
        <v>8404</v>
      </c>
      <c r="F266">
        <v>135</v>
      </c>
    </row>
    <row r="267" spans="1:6" x14ac:dyDescent="0.25">
      <c r="A267">
        <v>1</v>
      </c>
      <c r="B267" t="s">
        <v>8219</v>
      </c>
      <c r="C267">
        <v>237</v>
      </c>
      <c r="D267">
        <v>2</v>
      </c>
      <c r="E267" t="s">
        <v>8404</v>
      </c>
      <c r="F267">
        <v>10</v>
      </c>
    </row>
    <row r="268" spans="1:6" x14ac:dyDescent="0.25">
      <c r="A268">
        <v>1</v>
      </c>
      <c r="B268" t="s">
        <v>8219</v>
      </c>
      <c r="C268">
        <v>13</v>
      </c>
      <c r="D268">
        <v>2</v>
      </c>
      <c r="E268" t="s">
        <v>8404</v>
      </c>
      <c r="F268">
        <v>0</v>
      </c>
    </row>
    <row r="269" spans="1:6" x14ac:dyDescent="0.25">
      <c r="A269">
        <v>1</v>
      </c>
      <c r="B269" t="s">
        <v>8219</v>
      </c>
      <c r="C269">
        <v>562</v>
      </c>
      <c r="D269">
        <v>2</v>
      </c>
      <c r="E269" t="s">
        <v>8404</v>
      </c>
      <c r="F269">
        <v>6</v>
      </c>
    </row>
    <row r="270" spans="1:6" x14ac:dyDescent="0.25">
      <c r="A270">
        <v>1</v>
      </c>
      <c r="B270" t="s">
        <v>8219</v>
      </c>
      <c r="C270">
        <v>71</v>
      </c>
      <c r="D270">
        <v>2</v>
      </c>
      <c r="E270" t="s">
        <v>8404</v>
      </c>
      <c r="F270">
        <v>36</v>
      </c>
    </row>
    <row r="271" spans="1:6" x14ac:dyDescent="0.25">
      <c r="A271">
        <v>1</v>
      </c>
      <c r="B271" t="s">
        <v>8219</v>
      </c>
      <c r="C271">
        <v>1510</v>
      </c>
      <c r="D271">
        <v>2</v>
      </c>
      <c r="E271" t="s">
        <v>8404</v>
      </c>
      <c r="F271">
        <v>336</v>
      </c>
    </row>
    <row r="272" spans="1:6" x14ac:dyDescent="0.25">
      <c r="A272">
        <v>1</v>
      </c>
      <c r="B272" t="s">
        <v>8219</v>
      </c>
      <c r="C272">
        <v>14</v>
      </c>
      <c r="D272">
        <v>2</v>
      </c>
      <c r="E272" t="s">
        <v>8404</v>
      </c>
      <c r="F272">
        <v>34</v>
      </c>
    </row>
    <row r="273" spans="1:6" x14ac:dyDescent="0.25">
      <c r="A273">
        <v>1</v>
      </c>
      <c r="B273" t="s">
        <v>8219</v>
      </c>
      <c r="C273">
        <v>193</v>
      </c>
      <c r="D273">
        <v>2</v>
      </c>
      <c r="E273" t="s">
        <v>8404</v>
      </c>
      <c r="F273">
        <v>10</v>
      </c>
    </row>
    <row r="274" spans="1:6" x14ac:dyDescent="0.25">
      <c r="A274">
        <v>1</v>
      </c>
      <c r="B274" t="s">
        <v>8219</v>
      </c>
      <c r="C274">
        <v>206</v>
      </c>
      <c r="D274">
        <v>2</v>
      </c>
      <c r="E274" t="s">
        <v>8404</v>
      </c>
      <c r="F274">
        <v>201</v>
      </c>
    </row>
    <row r="275" spans="1:6" x14ac:dyDescent="0.25">
      <c r="A275">
        <v>1</v>
      </c>
      <c r="B275" t="s">
        <v>8219</v>
      </c>
      <c r="C275">
        <v>351</v>
      </c>
      <c r="D275">
        <v>2</v>
      </c>
      <c r="E275" t="s">
        <v>8404</v>
      </c>
      <c r="F275">
        <v>296</v>
      </c>
    </row>
    <row r="276" spans="1:6" x14ac:dyDescent="0.25">
      <c r="A276">
        <v>1</v>
      </c>
      <c r="B276" t="s">
        <v>8219</v>
      </c>
      <c r="C276">
        <v>50</v>
      </c>
      <c r="D276">
        <v>2</v>
      </c>
      <c r="E276" t="s">
        <v>8404</v>
      </c>
      <c r="F276">
        <v>7</v>
      </c>
    </row>
    <row r="277" spans="1:6" x14ac:dyDescent="0.25">
      <c r="A277">
        <v>1</v>
      </c>
      <c r="B277" t="s">
        <v>8219</v>
      </c>
      <c r="C277">
        <v>184</v>
      </c>
      <c r="D277">
        <v>2</v>
      </c>
      <c r="E277" t="s">
        <v>8404</v>
      </c>
      <c r="F277">
        <v>7</v>
      </c>
    </row>
    <row r="278" spans="1:6" x14ac:dyDescent="0.25">
      <c r="A278">
        <v>1</v>
      </c>
      <c r="B278" t="s">
        <v>8219</v>
      </c>
      <c r="C278">
        <v>196</v>
      </c>
      <c r="D278">
        <v>2</v>
      </c>
      <c r="E278" t="s">
        <v>8404</v>
      </c>
      <c r="F278">
        <v>1</v>
      </c>
    </row>
    <row r="279" spans="1:6" x14ac:dyDescent="0.25">
      <c r="A279">
        <v>1</v>
      </c>
      <c r="B279" t="s">
        <v>8219</v>
      </c>
      <c r="C279">
        <v>229</v>
      </c>
      <c r="D279">
        <v>2</v>
      </c>
      <c r="E279" t="s">
        <v>8404</v>
      </c>
      <c r="F279">
        <v>114</v>
      </c>
    </row>
    <row r="280" spans="1:6" x14ac:dyDescent="0.25">
      <c r="A280">
        <v>1</v>
      </c>
      <c r="B280" t="s">
        <v>8219</v>
      </c>
      <c r="C280">
        <v>67</v>
      </c>
      <c r="D280">
        <v>2</v>
      </c>
      <c r="E280" t="s">
        <v>8404</v>
      </c>
      <c r="F280">
        <v>29</v>
      </c>
    </row>
    <row r="281" spans="1:6" x14ac:dyDescent="0.25">
      <c r="A281">
        <v>1</v>
      </c>
      <c r="B281" t="s">
        <v>8219</v>
      </c>
      <c r="C281">
        <v>95</v>
      </c>
      <c r="D281">
        <v>2</v>
      </c>
      <c r="E281" t="s">
        <v>8404</v>
      </c>
      <c r="F281">
        <v>890</v>
      </c>
    </row>
    <row r="282" spans="1:6" x14ac:dyDescent="0.25">
      <c r="A282">
        <v>1</v>
      </c>
      <c r="B282" t="s">
        <v>8219</v>
      </c>
      <c r="C282">
        <v>62</v>
      </c>
      <c r="D282">
        <v>2</v>
      </c>
      <c r="E282" t="s">
        <v>8404</v>
      </c>
      <c r="F282">
        <v>31</v>
      </c>
    </row>
    <row r="283" spans="1:6" x14ac:dyDescent="0.25">
      <c r="A283">
        <v>1</v>
      </c>
      <c r="B283" t="s">
        <v>8219</v>
      </c>
      <c r="C283">
        <v>73</v>
      </c>
      <c r="D283">
        <v>2</v>
      </c>
      <c r="E283" t="s">
        <v>8404</v>
      </c>
      <c r="F283">
        <v>21</v>
      </c>
    </row>
    <row r="284" spans="1:6" x14ac:dyDescent="0.25">
      <c r="A284">
        <v>1</v>
      </c>
      <c r="B284" t="s">
        <v>8219</v>
      </c>
      <c r="C284">
        <v>43</v>
      </c>
      <c r="D284">
        <v>2</v>
      </c>
      <c r="E284" t="s">
        <v>8404</v>
      </c>
      <c r="F284">
        <v>37</v>
      </c>
    </row>
    <row r="285" spans="1:6" x14ac:dyDescent="0.25">
      <c r="A285">
        <v>1</v>
      </c>
      <c r="B285" t="s">
        <v>8219</v>
      </c>
      <c r="C285">
        <v>70</v>
      </c>
      <c r="D285">
        <v>2</v>
      </c>
      <c r="E285" t="s">
        <v>8404</v>
      </c>
      <c r="F285">
        <v>7</v>
      </c>
    </row>
    <row r="286" spans="1:6" x14ac:dyDescent="0.25">
      <c r="A286">
        <v>1</v>
      </c>
      <c r="B286" t="s">
        <v>8219</v>
      </c>
      <c r="C286">
        <v>271</v>
      </c>
      <c r="D286">
        <v>2</v>
      </c>
      <c r="E286" t="s">
        <v>8404</v>
      </c>
      <c r="F286">
        <v>4</v>
      </c>
    </row>
    <row r="287" spans="1:6" x14ac:dyDescent="0.25">
      <c r="A287">
        <v>1</v>
      </c>
      <c r="B287" t="s">
        <v>8219</v>
      </c>
      <c r="C287">
        <v>55</v>
      </c>
      <c r="D287">
        <v>2</v>
      </c>
      <c r="E287" t="s">
        <v>8404</v>
      </c>
      <c r="F287">
        <v>5</v>
      </c>
    </row>
    <row r="288" spans="1:6" x14ac:dyDescent="0.25">
      <c r="A288">
        <v>1</v>
      </c>
      <c r="B288" t="s">
        <v>8219</v>
      </c>
      <c r="C288">
        <v>35</v>
      </c>
      <c r="D288">
        <v>2</v>
      </c>
      <c r="E288" t="s">
        <v>8404</v>
      </c>
      <c r="F288">
        <v>0</v>
      </c>
    </row>
    <row r="289" spans="1:6" x14ac:dyDescent="0.25">
      <c r="A289">
        <v>1</v>
      </c>
      <c r="B289" t="s">
        <v>8219</v>
      </c>
      <c r="C289">
        <v>22</v>
      </c>
      <c r="D289">
        <v>2</v>
      </c>
      <c r="E289" t="s">
        <v>8404</v>
      </c>
      <c r="F289">
        <v>456</v>
      </c>
    </row>
    <row r="290" spans="1:6" x14ac:dyDescent="0.25">
      <c r="A290">
        <v>1</v>
      </c>
      <c r="B290" t="s">
        <v>8219</v>
      </c>
      <c r="C290">
        <v>38</v>
      </c>
      <c r="D290">
        <v>2</v>
      </c>
      <c r="E290" t="s">
        <v>8404</v>
      </c>
      <c r="F290">
        <v>369</v>
      </c>
    </row>
    <row r="291" spans="1:6" x14ac:dyDescent="0.25">
      <c r="A291">
        <v>1</v>
      </c>
      <c r="B291" t="s">
        <v>8219</v>
      </c>
      <c r="C291">
        <v>15</v>
      </c>
      <c r="D291">
        <v>2</v>
      </c>
      <c r="E291" t="s">
        <v>8404</v>
      </c>
      <c r="F291">
        <v>2</v>
      </c>
    </row>
    <row r="292" spans="1:6" x14ac:dyDescent="0.25">
      <c r="A292">
        <v>1</v>
      </c>
      <c r="B292" t="s">
        <v>8219</v>
      </c>
      <c r="C292">
        <v>7</v>
      </c>
      <c r="D292">
        <v>2</v>
      </c>
      <c r="E292" t="s">
        <v>8404</v>
      </c>
      <c r="F292">
        <v>0</v>
      </c>
    </row>
    <row r="293" spans="1:6" x14ac:dyDescent="0.25">
      <c r="A293">
        <v>1</v>
      </c>
      <c r="B293" t="s">
        <v>8219</v>
      </c>
      <c r="C293">
        <v>241</v>
      </c>
      <c r="D293">
        <v>2</v>
      </c>
      <c r="E293" t="s">
        <v>8404</v>
      </c>
      <c r="F293">
        <v>338</v>
      </c>
    </row>
    <row r="294" spans="1:6" x14ac:dyDescent="0.25">
      <c r="A294">
        <v>1</v>
      </c>
      <c r="B294" t="s">
        <v>8219</v>
      </c>
      <c r="C294">
        <v>55</v>
      </c>
      <c r="D294">
        <v>2</v>
      </c>
      <c r="E294" t="s">
        <v>8404</v>
      </c>
      <c r="F294">
        <v>4</v>
      </c>
    </row>
    <row r="295" spans="1:6" x14ac:dyDescent="0.25">
      <c r="A295">
        <v>1</v>
      </c>
      <c r="B295" t="s">
        <v>8219</v>
      </c>
      <c r="C295">
        <v>171</v>
      </c>
      <c r="D295">
        <v>2</v>
      </c>
      <c r="E295" t="s">
        <v>8404</v>
      </c>
      <c r="F295">
        <v>1</v>
      </c>
    </row>
    <row r="296" spans="1:6" x14ac:dyDescent="0.25">
      <c r="A296">
        <v>1</v>
      </c>
      <c r="B296" t="s">
        <v>8219</v>
      </c>
      <c r="C296">
        <v>208</v>
      </c>
      <c r="D296">
        <v>2</v>
      </c>
      <c r="E296" t="s">
        <v>8404</v>
      </c>
      <c r="F296">
        <v>28</v>
      </c>
    </row>
    <row r="297" spans="1:6" x14ac:dyDescent="0.25">
      <c r="A297">
        <v>1</v>
      </c>
      <c r="B297" t="s">
        <v>8219</v>
      </c>
      <c r="C297">
        <v>21</v>
      </c>
      <c r="D297">
        <v>2</v>
      </c>
      <c r="E297" t="s">
        <v>8404</v>
      </c>
      <c r="F297">
        <v>12</v>
      </c>
    </row>
    <row r="298" spans="1:6" x14ac:dyDescent="0.25">
      <c r="A298">
        <v>1</v>
      </c>
      <c r="B298" t="s">
        <v>8219</v>
      </c>
      <c r="C298">
        <v>25</v>
      </c>
      <c r="D298">
        <v>2</v>
      </c>
      <c r="E298" t="s">
        <v>8404</v>
      </c>
      <c r="F298">
        <v>16</v>
      </c>
    </row>
    <row r="299" spans="1:6" x14ac:dyDescent="0.25">
      <c r="A299">
        <v>1</v>
      </c>
      <c r="B299" t="s">
        <v>8219</v>
      </c>
      <c r="C299">
        <v>52</v>
      </c>
      <c r="D299">
        <v>2</v>
      </c>
      <c r="E299" t="s">
        <v>8404</v>
      </c>
      <c r="F299">
        <v>4</v>
      </c>
    </row>
    <row r="300" spans="1:6" x14ac:dyDescent="0.25">
      <c r="A300">
        <v>1</v>
      </c>
      <c r="B300" t="s">
        <v>8219</v>
      </c>
      <c r="C300">
        <v>104</v>
      </c>
      <c r="D300">
        <v>2</v>
      </c>
      <c r="E300" t="s">
        <v>8404</v>
      </c>
      <c r="F300">
        <v>4</v>
      </c>
    </row>
    <row r="301" spans="1:6" x14ac:dyDescent="0.25">
      <c r="A301">
        <v>1</v>
      </c>
      <c r="B301" t="s">
        <v>8219</v>
      </c>
      <c r="C301">
        <v>73</v>
      </c>
      <c r="D301">
        <v>2</v>
      </c>
      <c r="E301" t="s">
        <v>8404</v>
      </c>
      <c r="F301">
        <v>10</v>
      </c>
    </row>
    <row r="302" spans="1:6" x14ac:dyDescent="0.25">
      <c r="A302">
        <v>1</v>
      </c>
      <c r="B302" t="s">
        <v>8219</v>
      </c>
      <c r="C302">
        <v>34</v>
      </c>
      <c r="D302">
        <v>2</v>
      </c>
      <c r="E302" t="s">
        <v>8404</v>
      </c>
      <c r="F302">
        <v>0</v>
      </c>
    </row>
    <row r="303" spans="1:6" x14ac:dyDescent="0.25">
      <c r="A303">
        <v>1</v>
      </c>
      <c r="B303" t="s">
        <v>8219</v>
      </c>
      <c r="C303">
        <v>56</v>
      </c>
      <c r="D303">
        <v>2</v>
      </c>
      <c r="E303" t="s">
        <v>8404</v>
      </c>
      <c r="F303">
        <v>6</v>
      </c>
    </row>
    <row r="304" spans="1:6" x14ac:dyDescent="0.25">
      <c r="A304">
        <v>1</v>
      </c>
      <c r="B304" t="s">
        <v>8219</v>
      </c>
      <c r="C304">
        <v>31</v>
      </c>
      <c r="D304">
        <v>2</v>
      </c>
      <c r="E304" t="s">
        <v>8404</v>
      </c>
      <c r="F304">
        <v>0</v>
      </c>
    </row>
    <row r="305" spans="1:6" x14ac:dyDescent="0.25">
      <c r="A305">
        <v>1</v>
      </c>
      <c r="B305" t="s">
        <v>8219</v>
      </c>
      <c r="C305">
        <v>84</v>
      </c>
      <c r="D305">
        <v>2</v>
      </c>
      <c r="E305" t="s">
        <v>8404</v>
      </c>
      <c r="F305">
        <v>1</v>
      </c>
    </row>
    <row r="306" spans="1:6" x14ac:dyDescent="0.25">
      <c r="A306">
        <v>1</v>
      </c>
      <c r="B306" t="s">
        <v>8219</v>
      </c>
      <c r="C306">
        <v>130</v>
      </c>
      <c r="D306">
        <v>2</v>
      </c>
      <c r="E306" t="s">
        <v>8404</v>
      </c>
      <c r="F306">
        <v>0</v>
      </c>
    </row>
    <row r="307" spans="1:6" x14ac:dyDescent="0.25">
      <c r="A307">
        <v>1</v>
      </c>
      <c r="B307" t="s">
        <v>8219</v>
      </c>
      <c r="C307">
        <v>12</v>
      </c>
      <c r="D307">
        <v>2</v>
      </c>
      <c r="E307" t="s">
        <v>8404</v>
      </c>
      <c r="F307">
        <v>44</v>
      </c>
    </row>
    <row r="308" spans="1:6" x14ac:dyDescent="0.25">
      <c r="A308">
        <v>1</v>
      </c>
      <c r="B308" t="s">
        <v>8219</v>
      </c>
      <c r="C308">
        <v>23</v>
      </c>
      <c r="D308">
        <v>2</v>
      </c>
      <c r="E308" t="s">
        <v>8404</v>
      </c>
      <c r="F308">
        <v>0</v>
      </c>
    </row>
    <row r="309" spans="1:6" x14ac:dyDescent="0.25">
      <c r="A309">
        <v>1</v>
      </c>
      <c r="B309" t="s">
        <v>8219</v>
      </c>
      <c r="C309">
        <v>158</v>
      </c>
      <c r="D309">
        <v>2</v>
      </c>
      <c r="E309" t="s">
        <v>8404</v>
      </c>
      <c r="F309">
        <v>3</v>
      </c>
    </row>
    <row r="310" spans="1:6" x14ac:dyDescent="0.25">
      <c r="A310">
        <v>1</v>
      </c>
      <c r="B310" t="s">
        <v>8219</v>
      </c>
      <c r="C310">
        <v>30</v>
      </c>
      <c r="D310">
        <v>2</v>
      </c>
      <c r="E310" t="s">
        <v>8404</v>
      </c>
      <c r="F310">
        <v>0</v>
      </c>
    </row>
    <row r="311" spans="1:6" x14ac:dyDescent="0.25">
      <c r="A311">
        <v>1</v>
      </c>
      <c r="B311" t="s">
        <v>8219</v>
      </c>
      <c r="C311">
        <v>18</v>
      </c>
      <c r="D311">
        <v>2</v>
      </c>
      <c r="E311" t="s">
        <v>8404</v>
      </c>
      <c r="F311">
        <v>52</v>
      </c>
    </row>
    <row r="312" spans="1:6" x14ac:dyDescent="0.25">
      <c r="A312">
        <v>1</v>
      </c>
      <c r="B312" t="s">
        <v>8219</v>
      </c>
      <c r="C312">
        <v>29</v>
      </c>
      <c r="D312">
        <v>2</v>
      </c>
      <c r="E312" t="s">
        <v>8404</v>
      </c>
      <c r="F312">
        <v>0</v>
      </c>
    </row>
    <row r="313" spans="1:6" x14ac:dyDescent="0.25">
      <c r="A313">
        <v>1</v>
      </c>
      <c r="B313" t="s">
        <v>8219</v>
      </c>
      <c r="C313">
        <v>31</v>
      </c>
      <c r="D313">
        <v>2</v>
      </c>
      <c r="E313" t="s">
        <v>8404</v>
      </c>
      <c r="F313">
        <v>1</v>
      </c>
    </row>
    <row r="314" spans="1:6" x14ac:dyDescent="0.25">
      <c r="A314">
        <v>1</v>
      </c>
      <c r="B314" t="s">
        <v>8219</v>
      </c>
      <c r="C314">
        <v>173</v>
      </c>
      <c r="D314">
        <v>2</v>
      </c>
      <c r="E314" t="s">
        <v>8404</v>
      </c>
      <c r="F314">
        <v>1</v>
      </c>
    </row>
    <row r="315" spans="1:6" x14ac:dyDescent="0.25">
      <c r="A315">
        <v>1</v>
      </c>
      <c r="B315" t="s">
        <v>8219</v>
      </c>
      <c r="C315">
        <v>17</v>
      </c>
      <c r="D315">
        <v>2</v>
      </c>
      <c r="E315" t="s">
        <v>8404</v>
      </c>
      <c r="F315">
        <v>2</v>
      </c>
    </row>
    <row r="316" spans="1:6" x14ac:dyDescent="0.25">
      <c r="A316">
        <v>1</v>
      </c>
      <c r="B316" t="s">
        <v>8219</v>
      </c>
      <c r="C316">
        <v>48</v>
      </c>
      <c r="D316">
        <v>2</v>
      </c>
      <c r="E316" t="s">
        <v>8404</v>
      </c>
      <c r="F316">
        <v>9</v>
      </c>
    </row>
    <row r="317" spans="1:6" x14ac:dyDescent="0.25">
      <c r="A317">
        <v>1</v>
      </c>
      <c r="B317" t="s">
        <v>8219</v>
      </c>
      <c r="C317">
        <v>59</v>
      </c>
      <c r="D317">
        <v>2</v>
      </c>
      <c r="E317" t="s">
        <v>8404</v>
      </c>
      <c r="F317">
        <v>5</v>
      </c>
    </row>
    <row r="318" spans="1:6" x14ac:dyDescent="0.25">
      <c r="A318">
        <v>1</v>
      </c>
      <c r="B318" t="s">
        <v>8219</v>
      </c>
      <c r="C318">
        <v>39</v>
      </c>
      <c r="D318">
        <v>2</v>
      </c>
      <c r="E318" t="s">
        <v>8404</v>
      </c>
      <c r="F318">
        <v>57</v>
      </c>
    </row>
    <row r="319" spans="1:6" x14ac:dyDescent="0.25">
      <c r="A319">
        <v>1</v>
      </c>
      <c r="B319" t="s">
        <v>8219</v>
      </c>
      <c r="C319">
        <v>59</v>
      </c>
      <c r="D319">
        <v>2</v>
      </c>
      <c r="E319" t="s">
        <v>8404</v>
      </c>
      <c r="F319">
        <v>3</v>
      </c>
    </row>
    <row r="320" spans="1:6" x14ac:dyDescent="0.25">
      <c r="A320">
        <v>1</v>
      </c>
      <c r="B320" t="s">
        <v>8219</v>
      </c>
      <c r="C320">
        <v>60</v>
      </c>
      <c r="D320">
        <v>2</v>
      </c>
      <c r="E320" t="s">
        <v>8404</v>
      </c>
      <c r="F320">
        <v>1</v>
      </c>
    </row>
    <row r="321" spans="1:6" x14ac:dyDescent="0.25">
      <c r="A321">
        <v>1</v>
      </c>
      <c r="B321" t="s">
        <v>8219</v>
      </c>
      <c r="C321">
        <v>20</v>
      </c>
      <c r="D321">
        <v>2</v>
      </c>
      <c r="E321" t="s">
        <v>8404</v>
      </c>
      <c r="F321">
        <v>6</v>
      </c>
    </row>
    <row r="322" spans="1:6" x14ac:dyDescent="0.25">
      <c r="A322">
        <v>1</v>
      </c>
      <c r="B322" t="s">
        <v>8219</v>
      </c>
      <c r="C322">
        <v>2</v>
      </c>
      <c r="D322">
        <v>2</v>
      </c>
      <c r="E322" t="s">
        <v>8404</v>
      </c>
      <c r="F322">
        <v>48</v>
      </c>
    </row>
    <row r="323" spans="1:6" x14ac:dyDescent="0.25">
      <c r="A323">
        <v>1</v>
      </c>
      <c r="B323" t="s">
        <v>8219</v>
      </c>
      <c r="C323">
        <v>315</v>
      </c>
      <c r="D323">
        <v>2</v>
      </c>
      <c r="E323" t="s">
        <v>8404</v>
      </c>
      <c r="F323">
        <v>2</v>
      </c>
    </row>
    <row r="324" spans="1:6" x14ac:dyDescent="0.25">
      <c r="A324">
        <v>1</v>
      </c>
      <c r="B324" t="s">
        <v>8219</v>
      </c>
      <c r="C324">
        <v>2174</v>
      </c>
      <c r="D324">
        <v>2</v>
      </c>
      <c r="E324" t="s">
        <v>8404</v>
      </c>
      <c r="F324">
        <v>4</v>
      </c>
    </row>
    <row r="325" spans="1:6" x14ac:dyDescent="0.25">
      <c r="A325">
        <v>1</v>
      </c>
      <c r="B325" t="s">
        <v>8219</v>
      </c>
      <c r="C325">
        <v>152</v>
      </c>
      <c r="D325">
        <v>2</v>
      </c>
      <c r="E325" t="s">
        <v>8404</v>
      </c>
      <c r="F325">
        <v>5</v>
      </c>
    </row>
    <row r="326" spans="1:6" x14ac:dyDescent="0.25">
      <c r="A326">
        <v>1</v>
      </c>
      <c r="B326" t="s">
        <v>8219</v>
      </c>
      <c r="C326">
        <v>1021</v>
      </c>
      <c r="D326">
        <v>2</v>
      </c>
      <c r="E326" t="s">
        <v>8404</v>
      </c>
      <c r="F326">
        <v>79</v>
      </c>
    </row>
    <row r="327" spans="1:6" x14ac:dyDescent="0.25">
      <c r="A327">
        <v>1</v>
      </c>
      <c r="B327" t="s">
        <v>8219</v>
      </c>
      <c r="C327">
        <v>237</v>
      </c>
      <c r="D327">
        <v>2</v>
      </c>
      <c r="E327" t="s">
        <v>8404</v>
      </c>
      <c r="F327">
        <v>2</v>
      </c>
    </row>
    <row r="328" spans="1:6" x14ac:dyDescent="0.25">
      <c r="A328">
        <v>1</v>
      </c>
      <c r="B328" t="s">
        <v>8219</v>
      </c>
      <c r="C328">
        <v>27</v>
      </c>
      <c r="D328">
        <v>2</v>
      </c>
      <c r="E328" t="s">
        <v>8404</v>
      </c>
      <c r="F328">
        <v>11</v>
      </c>
    </row>
    <row r="329" spans="1:6" x14ac:dyDescent="0.25">
      <c r="A329">
        <v>1</v>
      </c>
      <c r="B329" t="s">
        <v>8219</v>
      </c>
      <c r="C329">
        <v>17</v>
      </c>
      <c r="D329">
        <v>2</v>
      </c>
      <c r="E329" t="s">
        <v>8404</v>
      </c>
      <c r="F329">
        <v>11</v>
      </c>
    </row>
    <row r="330" spans="1:6" x14ac:dyDescent="0.25">
      <c r="A330">
        <v>1</v>
      </c>
      <c r="B330" t="s">
        <v>8219</v>
      </c>
      <c r="C330">
        <v>27</v>
      </c>
      <c r="D330">
        <v>2</v>
      </c>
      <c r="E330" t="s">
        <v>8404</v>
      </c>
      <c r="F330">
        <v>1</v>
      </c>
    </row>
    <row r="331" spans="1:6" x14ac:dyDescent="0.25">
      <c r="A331">
        <v>1</v>
      </c>
      <c r="B331" t="s">
        <v>8219</v>
      </c>
      <c r="C331">
        <v>82</v>
      </c>
      <c r="D331">
        <v>2</v>
      </c>
      <c r="E331" t="s">
        <v>8404</v>
      </c>
      <c r="F331">
        <v>3</v>
      </c>
    </row>
    <row r="332" spans="1:6" x14ac:dyDescent="0.25">
      <c r="A332">
        <v>1</v>
      </c>
      <c r="B332" t="s">
        <v>8219</v>
      </c>
      <c r="C332">
        <v>48</v>
      </c>
      <c r="D332">
        <v>2</v>
      </c>
      <c r="E332" t="s">
        <v>8404</v>
      </c>
      <c r="F332">
        <v>5</v>
      </c>
    </row>
    <row r="333" spans="1:6" x14ac:dyDescent="0.25">
      <c r="A333">
        <v>1</v>
      </c>
      <c r="B333" t="s">
        <v>8219</v>
      </c>
      <c r="C333">
        <v>105</v>
      </c>
      <c r="D333">
        <v>2</v>
      </c>
      <c r="E333" t="s">
        <v>8404</v>
      </c>
      <c r="F333">
        <v>12</v>
      </c>
    </row>
    <row r="334" spans="1:6" x14ac:dyDescent="0.25">
      <c r="A334">
        <v>1</v>
      </c>
      <c r="B334" t="s">
        <v>8219</v>
      </c>
      <c r="C334">
        <v>28</v>
      </c>
      <c r="D334">
        <v>2</v>
      </c>
      <c r="E334" t="s">
        <v>8404</v>
      </c>
      <c r="F334">
        <v>2</v>
      </c>
    </row>
    <row r="335" spans="1:6" x14ac:dyDescent="0.25">
      <c r="A335">
        <v>1</v>
      </c>
      <c r="B335" t="s">
        <v>8219</v>
      </c>
      <c r="C335">
        <v>1107</v>
      </c>
      <c r="D335">
        <v>2</v>
      </c>
      <c r="E335" t="s">
        <v>8404</v>
      </c>
      <c r="F335">
        <v>5</v>
      </c>
    </row>
    <row r="336" spans="1:6" x14ac:dyDescent="0.25">
      <c r="A336">
        <v>1</v>
      </c>
      <c r="B336" t="s">
        <v>8219</v>
      </c>
      <c r="C336">
        <v>1013</v>
      </c>
      <c r="D336">
        <v>2</v>
      </c>
      <c r="E336" t="s">
        <v>8404</v>
      </c>
      <c r="F336">
        <v>21</v>
      </c>
    </row>
    <row r="337" spans="1:6" x14ac:dyDescent="0.25">
      <c r="A337">
        <v>1</v>
      </c>
      <c r="B337" t="s">
        <v>8219</v>
      </c>
      <c r="C337">
        <v>274</v>
      </c>
      <c r="D337">
        <v>2</v>
      </c>
      <c r="E337" t="s">
        <v>8404</v>
      </c>
      <c r="F337">
        <v>0</v>
      </c>
    </row>
    <row r="338" spans="1:6" x14ac:dyDescent="0.25">
      <c r="A338">
        <v>1</v>
      </c>
      <c r="B338" t="s">
        <v>8219</v>
      </c>
      <c r="C338">
        <v>87</v>
      </c>
      <c r="D338">
        <v>2</v>
      </c>
      <c r="E338" t="s">
        <v>8404</v>
      </c>
      <c r="F338">
        <v>45</v>
      </c>
    </row>
    <row r="339" spans="1:6" x14ac:dyDescent="0.25">
      <c r="A339">
        <v>1</v>
      </c>
      <c r="B339" t="s">
        <v>8219</v>
      </c>
      <c r="C339">
        <v>99</v>
      </c>
      <c r="D339">
        <v>2</v>
      </c>
      <c r="E339" t="s">
        <v>8404</v>
      </c>
      <c r="F339">
        <v>29</v>
      </c>
    </row>
    <row r="340" spans="1:6" x14ac:dyDescent="0.25">
      <c r="A340">
        <v>1</v>
      </c>
      <c r="B340" t="s">
        <v>8219</v>
      </c>
      <c r="C340">
        <v>276</v>
      </c>
      <c r="D340">
        <v>2</v>
      </c>
      <c r="E340" t="s">
        <v>8404</v>
      </c>
      <c r="F340">
        <v>2</v>
      </c>
    </row>
    <row r="341" spans="1:6" x14ac:dyDescent="0.25">
      <c r="A341">
        <v>1</v>
      </c>
      <c r="B341" t="s">
        <v>8219</v>
      </c>
      <c r="C341">
        <v>21</v>
      </c>
      <c r="D341">
        <v>2</v>
      </c>
      <c r="E341" t="s">
        <v>8404</v>
      </c>
      <c r="F341">
        <v>30</v>
      </c>
    </row>
    <row r="342" spans="1:6" x14ac:dyDescent="0.25">
      <c r="A342">
        <v>1</v>
      </c>
      <c r="B342" t="s">
        <v>8219</v>
      </c>
      <c r="C342">
        <v>41</v>
      </c>
      <c r="D342">
        <v>2</v>
      </c>
      <c r="E342" t="s">
        <v>8404</v>
      </c>
      <c r="F342">
        <v>8</v>
      </c>
    </row>
    <row r="343" spans="1:6" x14ac:dyDescent="0.25">
      <c r="A343">
        <v>1</v>
      </c>
      <c r="B343" t="s">
        <v>8219</v>
      </c>
      <c r="C343">
        <v>119</v>
      </c>
      <c r="D343">
        <v>2</v>
      </c>
      <c r="E343" t="s">
        <v>8404</v>
      </c>
      <c r="F343">
        <v>1</v>
      </c>
    </row>
    <row r="344" spans="1:6" x14ac:dyDescent="0.25">
      <c r="A344">
        <v>1</v>
      </c>
      <c r="B344" t="s">
        <v>8219</v>
      </c>
      <c r="C344">
        <v>153</v>
      </c>
      <c r="D344">
        <v>2</v>
      </c>
      <c r="E344" t="s">
        <v>8404</v>
      </c>
      <c r="F344">
        <v>14</v>
      </c>
    </row>
    <row r="345" spans="1:6" x14ac:dyDescent="0.25">
      <c r="A345">
        <v>1</v>
      </c>
      <c r="B345" t="s">
        <v>8219</v>
      </c>
      <c r="C345">
        <v>100</v>
      </c>
      <c r="D345">
        <v>2</v>
      </c>
      <c r="E345" t="s">
        <v>8404</v>
      </c>
      <c r="F345">
        <v>24</v>
      </c>
    </row>
    <row r="346" spans="1:6" x14ac:dyDescent="0.25">
      <c r="A346">
        <v>1</v>
      </c>
      <c r="B346" t="s">
        <v>8219</v>
      </c>
      <c r="C346">
        <v>143</v>
      </c>
      <c r="D346">
        <v>2</v>
      </c>
      <c r="E346" t="s">
        <v>8404</v>
      </c>
      <c r="F346">
        <v>2</v>
      </c>
    </row>
    <row r="347" spans="1:6" x14ac:dyDescent="0.25">
      <c r="A347">
        <v>1</v>
      </c>
      <c r="B347" t="s">
        <v>8219</v>
      </c>
      <c r="C347">
        <v>140</v>
      </c>
      <c r="D347">
        <v>2</v>
      </c>
      <c r="E347" t="s">
        <v>8404</v>
      </c>
      <c r="F347">
        <v>21</v>
      </c>
    </row>
    <row r="348" spans="1:6" x14ac:dyDescent="0.25">
      <c r="A348">
        <v>1</v>
      </c>
      <c r="B348" t="s">
        <v>8219</v>
      </c>
      <c r="C348">
        <v>35</v>
      </c>
      <c r="D348">
        <v>2</v>
      </c>
      <c r="E348" t="s">
        <v>8404</v>
      </c>
      <c r="F348">
        <v>7</v>
      </c>
    </row>
    <row r="349" spans="1:6" x14ac:dyDescent="0.25">
      <c r="A349">
        <v>1</v>
      </c>
      <c r="B349" t="s">
        <v>8219</v>
      </c>
      <c r="C349">
        <v>149</v>
      </c>
      <c r="D349">
        <v>2</v>
      </c>
      <c r="E349" t="s">
        <v>8404</v>
      </c>
      <c r="F349">
        <v>0</v>
      </c>
    </row>
    <row r="350" spans="1:6" x14ac:dyDescent="0.25">
      <c r="A350">
        <v>1</v>
      </c>
      <c r="B350" t="s">
        <v>8219</v>
      </c>
      <c r="C350">
        <v>130</v>
      </c>
      <c r="D350">
        <v>2</v>
      </c>
      <c r="E350" t="s">
        <v>8404</v>
      </c>
      <c r="F350">
        <v>4</v>
      </c>
    </row>
    <row r="351" spans="1:6" x14ac:dyDescent="0.25">
      <c r="A351">
        <v>1</v>
      </c>
      <c r="B351" t="s">
        <v>8219</v>
      </c>
      <c r="C351">
        <v>120</v>
      </c>
      <c r="D351">
        <v>2</v>
      </c>
      <c r="E351" t="s">
        <v>8404</v>
      </c>
      <c r="F351">
        <v>32</v>
      </c>
    </row>
    <row r="352" spans="1:6" x14ac:dyDescent="0.25">
      <c r="A352">
        <v>1</v>
      </c>
      <c r="B352" t="s">
        <v>8219</v>
      </c>
      <c r="C352">
        <v>265</v>
      </c>
      <c r="D352">
        <v>2</v>
      </c>
      <c r="E352" t="s">
        <v>8404</v>
      </c>
      <c r="F352">
        <v>4</v>
      </c>
    </row>
    <row r="353" spans="1:6" x14ac:dyDescent="0.25">
      <c r="A353">
        <v>1</v>
      </c>
      <c r="B353" t="s">
        <v>8219</v>
      </c>
      <c r="C353">
        <v>71</v>
      </c>
      <c r="D353">
        <v>2</v>
      </c>
      <c r="E353" t="s">
        <v>8404</v>
      </c>
      <c r="F353">
        <v>9</v>
      </c>
    </row>
    <row r="354" spans="1:6" x14ac:dyDescent="0.25">
      <c r="A354">
        <v>1</v>
      </c>
      <c r="B354" t="s">
        <v>8219</v>
      </c>
      <c r="C354">
        <v>13</v>
      </c>
      <c r="D354">
        <v>2</v>
      </c>
      <c r="E354" t="s">
        <v>8404</v>
      </c>
      <c r="F354">
        <v>17</v>
      </c>
    </row>
    <row r="355" spans="1:6" x14ac:dyDescent="0.25">
      <c r="A355">
        <v>1</v>
      </c>
      <c r="B355" t="s">
        <v>8219</v>
      </c>
      <c r="C355">
        <v>169</v>
      </c>
      <c r="D355">
        <v>2</v>
      </c>
      <c r="E355" t="s">
        <v>8404</v>
      </c>
      <c r="F355">
        <v>5</v>
      </c>
    </row>
    <row r="356" spans="1:6" x14ac:dyDescent="0.25">
      <c r="A356">
        <v>1</v>
      </c>
      <c r="B356" t="s">
        <v>8219</v>
      </c>
      <c r="C356">
        <v>57</v>
      </c>
      <c r="D356">
        <v>2</v>
      </c>
      <c r="E356" t="s">
        <v>8404</v>
      </c>
      <c r="F356">
        <v>53</v>
      </c>
    </row>
    <row r="357" spans="1:6" x14ac:dyDescent="0.25">
      <c r="A357">
        <v>1</v>
      </c>
      <c r="B357" t="s">
        <v>8219</v>
      </c>
      <c r="C357">
        <v>229</v>
      </c>
      <c r="D357">
        <v>2</v>
      </c>
      <c r="E357" t="s">
        <v>8404</v>
      </c>
      <c r="F357">
        <v>7</v>
      </c>
    </row>
    <row r="358" spans="1:6" x14ac:dyDescent="0.25">
      <c r="A358">
        <v>1</v>
      </c>
      <c r="B358" t="s">
        <v>8219</v>
      </c>
      <c r="C358">
        <v>108</v>
      </c>
      <c r="D358">
        <v>2</v>
      </c>
      <c r="E358" t="s">
        <v>8404</v>
      </c>
      <c r="F358">
        <v>72</v>
      </c>
    </row>
    <row r="359" spans="1:6" x14ac:dyDescent="0.25">
      <c r="A359">
        <v>1</v>
      </c>
      <c r="B359" t="s">
        <v>8219</v>
      </c>
      <c r="C359">
        <v>108</v>
      </c>
      <c r="D359">
        <v>2</v>
      </c>
      <c r="E359" t="s">
        <v>8404</v>
      </c>
      <c r="F359">
        <v>0</v>
      </c>
    </row>
    <row r="360" spans="1:6" x14ac:dyDescent="0.25">
      <c r="A360">
        <v>1</v>
      </c>
      <c r="B360" t="s">
        <v>8219</v>
      </c>
      <c r="C360">
        <v>41</v>
      </c>
      <c r="D360">
        <v>2</v>
      </c>
      <c r="E360" t="s">
        <v>8404</v>
      </c>
      <c r="F360">
        <v>2</v>
      </c>
    </row>
    <row r="361" spans="1:6" x14ac:dyDescent="0.25">
      <c r="A361">
        <v>1</v>
      </c>
      <c r="B361" t="s">
        <v>8219</v>
      </c>
      <c r="C361">
        <v>139</v>
      </c>
      <c r="D361">
        <v>2</v>
      </c>
      <c r="E361" t="s">
        <v>8404</v>
      </c>
      <c r="F361">
        <v>8</v>
      </c>
    </row>
    <row r="362" spans="1:6" x14ac:dyDescent="0.25">
      <c r="A362">
        <v>1</v>
      </c>
      <c r="B362" t="s">
        <v>8219</v>
      </c>
      <c r="C362">
        <v>19</v>
      </c>
      <c r="D362">
        <v>2</v>
      </c>
      <c r="E362" t="s">
        <v>8404</v>
      </c>
      <c r="F362">
        <v>2</v>
      </c>
    </row>
    <row r="363" spans="1:6" x14ac:dyDescent="0.25">
      <c r="A363">
        <v>1</v>
      </c>
      <c r="B363" t="s">
        <v>8219</v>
      </c>
      <c r="C363">
        <v>94</v>
      </c>
      <c r="D363">
        <v>2</v>
      </c>
      <c r="E363" t="s">
        <v>8404</v>
      </c>
      <c r="F363">
        <v>0</v>
      </c>
    </row>
    <row r="364" spans="1:6" x14ac:dyDescent="0.25">
      <c r="A364">
        <v>1</v>
      </c>
      <c r="B364" t="s">
        <v>8219</v>
      </c>
      <c r="C364">
        <v>23</v>
      </c>
      <c r="D364">
        <v>2</v>
      </c>
      <c r="E364" t="s">
        <v>8404</v>
      </c>
      <c r="F364">
        <v>3</v>
      </c>
    </row>
    <row r="365" spans="1:6" x14ac:dyDescent="0.25">
      <c r="A365">
        <v>1</v>
      </c>
      <c r="B365" t="s">
        <v>8219</v>
      </c>
      <c r="C365">
        <v>15</v>
      </c>
      <c r="D365">
        <v>2</v>
      </c>
      <c r="E365" t="s">
        <v>8404</v>
      </c>
      <c r="F365">
        <v>4</v>
      </c>
    </row>
    <row r="366" spans="1:6" x14ac:dyDescent="0.25">
      <c r="A366">
        <v>1</v>
      </c>
      <c r="B366" t="s">
        <v>8219</v>
      </c>
      <c r="C366">
        <v>62</v>
      </c>
      <c r="D366">
        <v>2</v>
      </c>
      <c r="E366" t="s">
        <v>8404</v>
      </c>
      <c r="F366">
        <v>3</v>
      </c>
    </row>
    <row r="367" spans="1:6" x14ac:dyDescent="0.25">
      <c r="A367">
        <v>1</v>
      </c>
      <c r="B367" t="s">
        <v>8219</v>
      </c>
      <c r="C367">
        <v>74</v>
      </c>
      <c r="D367">
        <v>2</v>
      </c>
      <c r="E367" t="s">
        <v>8404</v>
      </c>
      <c r="F367">
        <v>6</v>
      </c>
    </row>
    <row r="368" spans="1:6" x14ac:dyDescent="0.25">
      <c r="A368">
        <v>1</v>
      </c>
      <c r="B368" t="s">
        <v>8219</v>
      </c>
      <c r="C368">
        <v>97</v>
      </c>
      <c r="D368">
        <v>2</v>
      </c>
      <c r="E368" t="s">
        <v>8404</v>
      </c>
      <c r="F368">
        <v>0</v>
      </c>
    </row>
    <row r="369" spans="1:6" x14ac:dyDescent="0.25">
      <c r="A369">
        <v>1</v>
      </c>
      <c r="B369" t="s">
        <v>8219</v>
      </c>
      <c r="C369">
        <v>55</v>
      </c>
      <c r="D369">
        <v>2</v>
      </c>
      <c r="E369" t="s">
        <v>8404</v>
      </c>
      <c r="F369">
        <v>0</v>
      </c>
    </row>
    <row r="370" spans="1:6" x14ac:dyDescent="0.25">
      <c r="A370">
        <v>1</v>
      </c>
      <c r="B370" t="s">
        <v>8219</v>
      </c>
      <c r="C370">
        <v>44</v>
      </c>
      <c r="D370">
        <v>2</v>
      </c>
      <c r="E370" t="s">
        <v>8404</v>
      </c>
      <c r="F370">
        <v>0</v>
      </c>
    </row>
    <row r="371" spans="1:6" x14ac:dyDescent="0.25">
      <c r="A371">
        <v>1</v>
      </c>
      <c r="B371" t="s">
        <v>8219</v>
      </c>
      <c r="C371">
        <v>110</v>
      </c>
      <c r="D371">
        <v>2</v>
      </c>
      <c r="E371" t="s">
        <v>8404</v>
      </c>
      <c r="F371">
        <v>8</v>
      </c>
    </row>
    <row r="372" spans="1:6" x14ac:dyDescent="0.25">
      <c r="A372">
        <v>1</v>
      </c>
      <c r="B372" t="s">
        <v>8219</v>
      </c>
      <c r="C372">
        <v>59</v>
      </c>
      <c r="D372">
        <v>2</v>
      </c>
      <c r="E372" t="s">
        <v>8404</v>
      </c>
      <c r="F372">
        <v>5</v>
      </c>
    </row>
    <row r="373" spans="1:6" x14ac:dyDescent="0.25">
      <c r="A373">
        <v>1</v>
      </c>
      <c r="B373" t="s">
        <v>8219</v>
      </c>
      <c r="C373">
        <v>62</v>
      </c>
      <c r="D373">
        <v>2</v>
      </c>
      <c r="E373" t="s">
        <v>8404</v>
      </c>
      <c r="F373">
        <v>0</v>
      </c>
    </row>
    <row r="374" spans="1:6" x14ac:dyDescent="0.25">
      <c r="A374">
        <v>1</v>
      </c>
      <c r="B374" t="s">
        <v>8219</v>
      </c>
      <c r="C374">
        <v>105</v>
      </c>
      <c r="D374">
        <v>2</v>
      </c>
      <c r="E374" t="s">
        <v>8404</v>
      </c>
      <c r="F374">
        <v>2</v>
      </c>
    </row>
    <row r="375" spans="1:6" x14ac:dyDescent="0.25">
      <c r="A375">
        <v>1</v>
      </c>
      <c r="B375" t="s">
        <v>8219</v>
      </c>
      <c r="C375">
        <v>26</v>
      </c>
      <c r="D375">
        <v>2</v>
      </c>
      <c r="E375" t="s">
        <v>8404</v>
      </c>
      <c r="F375">
        <v>24</v>
      </c>
    </row>
    <row r="376" spans="1:6" x14ac:dyDescent="0.25">
      <c r="A376">
        <v>1</v>
      </c>
      <c r="B376" t="s">
        <v>8219</v>
      </c>
      <c r="C376">
        <v>49</v>
      </c>
      <c r="D376">
        <v>2</v>
      </c>
      <c r="E376" t="s">
        <v>8404</v>
      </c>
      <c r="F376">
        <v>0</v>
      </c>
    </row>
    <row r="377" spans="1:6" x14ac:dyDescent="0.25">
      <c r="A377">
        <v>1</v>
      </c>
      <c r="B377" t="s">
        <v>8219</v>
      </c>
      <c r="C377">
        <v>68</v>
      </c>
      <c r="D377">
        <v>2</v>
      </c>
      <c r="E377" t="s">
        <v>8404</v>
      </c>
      <c r="F377">
        <v>9</v>
      </c>
    </row>
    <row r="378" spans="1:6" x14ac:dyDescent="0.25">
      <c r="A378">
        <v>1</v>
      </c>
      <c r="B378" t="s">
        <v>8219</v>
      </c>
      <c r="C378">
        <v>22</v>
      </c>
      <c r="D378">
        <v>2</v>
      </c>
      <c r="E378" t="s">
        <v>8404</v>
      </c>
      <c r="F378">
        <v>0</v>
      </c>
    </row>
    <row r="379" spans="1:6" x14ac:dyDescent="0.25">
      <c r="A379">
        <v>1</v>
      </c>
      <c r="B379" t="s">
        <v>8219</v>
      </c>
      <c r="C379">
        <v>18</v>
      </c>
      <c r="D379">
        <v>2</v>
      </c>
      <c r="E379" t="s">
        <v>8404</v>
      </c>
      <c r="F379">
        <v>1</v>
      </c>
    </row>
    <row r="380" spans="1:6" x14ac:dyDescent="0.25">
      <c r="A380">
        <v>1</v>
      </c>
      <c r="B380" t="s">
        <v>8219</v>
      </c>
      <c r="C380">
        <v>19</v>
      </c>
      <c r="D380">
        <v>2</v>
      </c>
      <c r="E380" t="s">
        <v>8404</v>
      </c>
      <c r="F380">
        <v>10</v>
      </c>
    </row>
    <row r="381" spans="1:6" x14ac:dyDescent="0.25">
      <c r="A381">
        <v>1</v>
      </c>
      <c r="B381" t="s">
        <v>8219</v>
      </c>
      <c r="C381">
        <v>99</v>
      </c>
      <c r="D381">
        <v>2</v>
      </c>
      <c r="E381" t="s">
        <v>8404</v>
      </c>
      <c r="F381">
        <v>1</v>
      </c>
    </row>
    <row r="382" spans="1:6" x14ac:dyDescent="0.25">
      <c r="A382">
        <v>1</v>
      </c>
      <c r="B382" t="s">
        <v>8219</v>
      </c>
      <c r="C382">
        <v>27</v>
      </c>
      <c r="D382">
        <v>2</v>
      </c>
      <c r="E382" t="s">
        <v>8404</v>
      </c>
      <c r="F382">
        <v>0</v>
      </c>
    </row>
    <row r="383" spans="1:6" x14ac:dyDescent="0.25">
      <c r="A383">
        <v>1</v>
      </c>
      <c r="B383" t="s">
        <v>8219</v>
      </c>
      <c r="C383">
        <v>25</v>
      </c>
      <c r="D383">
        <v>2</v>
      </c>
      <c r="E383" t="s">
        <v>8404</v>
      </c>
      <c r="F383">
        <v>20</v>
      </c>
    </row>
    <row r="384" spans="1:6" x14ac:dyDescent="0.25">
      <c r="A384">
        <v>1</v>
      </c>
      <c r="B384" t="s">
        <v>8219</v>
      </c>
      <c r="C384">
        <v>14</v>
      </c>
      <c r="D384">
        <v>2</v>
      </c>
      <c r="E384" t="s">
        <v>8404</v>
      </c>
      <c r="F384">
        <v>30</v>
      </c>
    </row>
    <row r="385" spans="1:6" x14ac:dyDescent="0.25">
      <c r="A385">
        <v>1</v>
      </c>
      <c r="B385" t="s">
        <v>8219</v>
      </c>
      <c r="C385">
        <v>35</v>
      </c>
      <c r="D385">
        <v>2</v>
      </c>
      <c r="E385" t="s">
        <v>8404</v>
      </c>
      <c r="F385">
        <v>6</v>
      </c>
    </row>
    <row r="386" spans="1:6" x14ac:dyDescent="0.25">
      <c r="A386">
        <v>1</v>
      </c>
      <c r="B386" t="s">
        <v>8219</v>
      </c>
      <c r="C386">
        <v>10</v>
      </c>
      <c r="D386">
        <v>2</v>
      </c>
      <c r="E386" t="s">
        <v>8404</v>
      </c>
      <c r="F386">
        <v>15</v>
      </c>
    </row>
    <row r="387" spans="1:6" x14ac:dyDescent="0.25">
      <c r="A387">
        <v>1</v>
      </c>
      <c r="B387" t="s">
        <v>8219</v>
      </c>
      <c r="C387">
        <v>29</v>
      </c>
      <c r="D387">
        <v>2</v>
      </c>
      <c r="E387" t="s">
        <v>8404</v>
      </c>
      <c r="F387">
        <v>5</v>
      </c>
    </row>
    <row r="388" spans="1:6" x14ac:dyDescent="0.25">
      <c r="A388">
        <v>1</v>
      </c>
      <c r="B388" t="s">
        <v>8219</v>
      </c>
      <c r="C388">
        <v>44</v>
      </c>
      <c r="D388">
        <v>2</v>
      </c>
      <c r="E388" t="s">
        <v>8404</v>
      </c>
      <c r="F388">
        <v>0</v>
      </c>
    </row>
    <row r="389" spans="1:6" x14ac:dyDescent="0.25">
      <c r="A389">
        <v>1</v>
      </c>
      <c r="B389" t="s">
        <v>8219</v>
      </c>
      <c r="C389">
        <v>17</v>
      </c>
      <c r="D389">
        <v>2</v>
      </c>
      <c r="E389" t="s">
        <v>8404</v>
      </c>
      <c r="F389">
        <v>0</v>
      </c>
    </row>
    <row r="390" spans="1:6" x14ac:dyDescent="0.25">
      <c r="A390">
        <v>1</v>
      </c>
      <c r="B390" t="s">
        <v>8219</v>
      </c>
      <c r="C390">
        <v>34</v>
      </c>
      <c r="D390">
        <v>2</v>
      </c>
      <c r="E390" t="s">
        <v>8404</v>
      </c>
      <c r="F390">
        <v>28</v>
      </c>
    </row>
    <row r="391" spans="1:6" x14ac:dyDescent="0.25">
      <c r="A391">
        <v>1</v>
      </c>
      <c r="B391" t="s">
        <v>8219</v>
      </c>
      <c r="C391">
        <v>14</v>
      </c>
      <c r="D391">
        <v>2</v>
      </c>
      <c r="E391" t="s">
        <v>8404</v>
      </c>
      <c r="F391">
        <v>0</v>
      </c>
    </row>
    <row r="392" spans="1:6" x14ac:dyDescent="0.25">
      <c r="A392">
        <v>1</v>
      </c>
      <c r="B392" t="s">
        <v>8219</v>
      </c>
      <c r="C392">
        <v>156</v>
      </c>
      <c r="D392">
        <v>2</v>
      </c>
      <c r="E392" t="s">
        <v>8404</v>
      </c>
      <c r="F392">
        <v>5</v>
      </c>
    </row>
    <row r="393" spans="1:6" x14ac:dyDescent="0.25">
      <c r="A393">
        <v>1</v>
      </c>
      <c r="B393" t="s">
        <v>8219</v>
      </c>
      <c r="C393">
        <v>128</v>
      </c>
      <c r="D393">
        <v>2</v>
      </c>
      <c r="E393" t="s">
        <v>8404</v>
      </c>
      <c r="F393">
        <v>7</v>
      </c>
    </row>
    <row r="394" spans="1:6" x14ac:dyDescent="0.25">
      <c r="A394">
        <v>1</v>
      </c>
      <c r="B394" t="s">
        <v>8219</v>
      </c>
      <c r="C394">
        <v>60</v>
      </c>
      <c r="D394">
        <v>2</v>
      </c>
      <c r="E394" t="s">
        <v>8404</v>
      </c>
      <c r="F394">
        <v>30</v>
      </c>
    </row>
    <row r="395" spans="1:6" x14ac:dyDescent="0.25">
      <c r="A395">
        <v>1</v>
      </c>
      <c r="B395" t="s">
        <v>8219</v>
      </c>
      <c r="C395">
        <v>32</v>
      </c>
      <c r="D395">
        <v>2</v>
      </c>
      <c r="E395" t="s">
        <v>8404</v>
      </c>
      <c r="F395">
        <v>2</v>
      </c>
    </row>
    <row r="396" spans="1:6" x14ac:dyDescent="0.25">
      <c r="A396">
        <v>1</v>
      </c>
      <c r="B396" t="s">
        <v>8219</v>
      </c>
      <c r="C396">
        <v>53</v>
      </c>
      <c r="D396">
        <v>2</v>
      </c>
      <c r="E396" t="s">
        <v>8404</v>
      </c>
      <c r="F396">
        <v>30</v>
      </c>
    </row>
    <row r="397" spans="1:6" x14ac:dyDescent="0.25">
      <c r="A397">
        <v>1</v>
      </c>
      <c r="B397" t="s">
        <v>8219</v>
      </c>
      <c r="C397">
        <v>184</v>
      </c>
      <c r="D397">
        <v>2</v>
      </c>
      <c r="E397" t="s">
        <v>8404</v>
      </c>
      <c r="F397">
        <v>2</v>
      </c>
    </row>
    <row r="398" spans="1:6" x14ac:dyDescent="0.25">
      <c r="A398">
        <v>1</v>
      </c>
      <c r="B398" t="s">
        <v>8219</v>
      </c>
      <c r="C398">
        <v>90</v>
      </c>
      <c r="D398">
        <v>2</v>
      </c>
      <c r="E398" t="s">
        <v>8404</v>
      </c>
      <c r="F398">
        <v>0</v>
      </c>
    </row>
    <row r="399" spans="1:6" x14ac:dyDescent="0.25">
      <c r="A399">
        <v>1</v>
      </c>
      <c r="B399" t="s">
        <v>8219</v>
      </c>
      <c r="C399">
        <v>71</v>
      </c>
      <c r="D399">
        <v>2</v>
      </c>
      <c r="E399" t="s">
        <v>8404</v>
      </c>
      <c r="F399">
        <v>2</v>
      </c>
    </row>
    <row r="400" spans="1:6" x14ac:dyDescent="0.25">
      <c r="A400">
        <v>1</v>
      </c>
      <c r="B400" t="s">
        <v>8219</v>
      </c>
      <c r="C400">
        <v>87</v>
      </c>
      <c r="D400">
        <v>2</v>
      </c>
      <c r="E400" t="s">
        <v>8404</v>
      </c>
      <c r="F400">
        <v>1</v>
      </c>
    </row>
    <row r="401" spans="1:6" x14ac:dyDescent="0.25">
      <c r="A401">
        <v>1</v>
      </c>
      <c r="B401" t="s">
        <v>8219</v>
      </c>
      <c r="C401">
        <v>28</v>
      </c>
      <c r="D401">
        <v>2</v>
      </c>
      <c r="E401" t="s">
        <v>8404</v>
      </c>
      <c r="F401">
        <v>2</v>
      </c>
    </row>
    <row r="402" spans="1:6" x14ac:dyDescent="0.25">
      <c r="A402">
        <v>1</v>
      </c>
      <c r="B402" t="s">
        <v>8219</v>
      </c>
      <c r="C402">
        <v>56</v>
      </c>
      <c r="D402">
        <v>2</v>
      </c>
      <c r="E402" t="s">
        <v>8404</v>
      </c>
      <c r="F402">
        <v>14</v>
      </c>
    </row>
    <row r="403" spans="1:6" x14ac:dyDescent="0.25">
      <c r="A403">
        <v>1</v>
      </c>
      <c r="B403" t="s">
        <v>8219</v>
      </c>
      <c r="C403">
        <v>51</v>
      </c>
      <c r="D403">
        <v>2</v>
      </c>
      <c r="E403" t="s">
        <v>8404</v>
      </c>
      <c r="F403">
        <v>31</v>
      </c>
    </row>
    <row r="404" spans="1:6" x14ac:dyDescent="0.25">
      <c r="A404">
        <v>1</v>
      </c>
      <c r="B404" t="s">
        <v>8219</v>
      </c>
      <c r="C404">
        <v>75</v>
      </c>
      <c r="D404">
        <v>2</v>
      </c>
      <c r="E404" t="s">
        <v>8404</v>
      </c>
      <c r="F404">
        <v>16</v>
      </c>
    </row>
    <row r="405" spans="1:6" x14ac:dyDescent="0.25">
      <c r="A405">
        <v>1</v>
      </c>
      <c r="B405" t="s">
        <v>8219</v>
      </c>
      <c r="C405">
        <v>38</v>
      </c>
      <c r="D405">
        <v>2</v>
      </c>
      <c r="E405" t="s">
        <v>8404</v>
      </c>
      <c r="F405">
        <v>12</v>
      </c>
    </row>
    <row r="406" spans="1:6" x14ac:dyDescent="0.25">
      <c r="A406">
        <v>1</v>
      </c>
      <c r="B406" t="s">
        <v>8219</v>
      </c>
      <c r="C406">
        <v>18</v>
      </c>
      <c r="D406">
        <v>2</v>
      </c>
      <c r="E406" t="s">
        <v>8404</v>
      </c>
      <c r="F406">
        <v>96</v>
      </c>
    </row>
    <row r="407" spans="1:6" x14ac:dyDescent="0.25">
      <c r="A407">
        <v>1</v>
      </c>
      <c r="B407" t="s">
        <v>8219</v>
      </c>
      <c r="C407">
        <v>54</v>
      </c>
      <c r="D407">
        <v>2</v>
      </c>
      <c r="E407" t="s">
        <v>8404</v>
      </c>
      <c r="F407">
        <v>16</v>
      </c>
    </row>
    <row r="408" spans="1:6" x14ac:dyDescent="0.25">
      <c r="A408">
        <v>1</v>
      </c>
      <c r="B408" t="s">
        <v>8219</v>
      </c>
      <c r="C408">
        <v>71</v>
      </c>
      <c r="D408">
        <v>2</v>
      </c>
      <c r="E408" t="s">
        <v>8404</v>
      </c>
      <c r="F408">
        <v>5</v>
      </c>
    </row>
    <row r="409" spans="1:6" x14ac:dyDescent="0.25">
      <c r="A409">
        <v>1</v>
      </c>
      <c r="B409" t="s">
        <v>8219</v>
      </c>
      <c r="C409">
        <v>57</v>
      </c>
      <c r="D409">
        <v>2</v>
      </c>
      <c r="E409" t="s">
        <v>8404</v>
      </c>
      <c r="F409">
        <v>0</v>
      </c>
    </row>
    <row r="410" spans="1:6" x14ac:dyDescent="0.25">
      <c r="A410">
        <v>1</v>
      </c>
      <c r="B410" t="s">
        <v>8219</v>
      </c>
      <c r="C410">
        <v>43</v>
      </c>
      <c r="D410">
        <v>2</v>
      </c>
      <c r="E410" t="s">
        <v>8404</v>
      </c>
      <c r="F410">
        <v>8</v>
      </c>
    </row>
    <row r="411" spans="1:6" x14ac:dyDescent="0.25">
      <c r="A411">
        <v>1</v>
      </c>
      <c r="B411" t="s">
        <v>8219</v>
      </c>
      <c r="C411">
        <v>52</v>
      </c>
      <c r="D411">
        <v>2</v>
      </c>
      <c r="E411" t="s">
        <v>8404</v>
      </c>
      <c r="F411">
        <v>7</v>
      </c>
    </row>
    <row r="412" spans="1:6" x14ac:dyDescent="0.25">
      <c r="A412">
        <v>1</v>
      </c>
      <c r="B412" t="s">
        <v>8219</v>
      </c>
      <c r="C412">
        <v>27</v>
      </c>
      <c r="D412">
        <v>2</v>
      </c>
      <c r="E412" t="s">
        <v>8404</v>
      </c>
      <c r="F412">
        <v>24</v>
      </c>
    </row>
    <row r="413" spans="1:6" x14ac:dyDescent="0.25">
      <c r="A413">
        <v>1</v>
      </c>
      <c r="B413" t="s">
        <v>8219</v>
      </c>
      <c r="C413">
        <v>12</v>
      </c>
      <c r="D413">
        <v>2</v>
      </c>
      <c r="E413" t="s">
        <v>8404</v>
      </c>
      <c r="F413">
        <v>121</v>
      </c>
    </row>
    <row r="414" spans="1:6" x14ac:dyDescent="0.25">
      <c r="A414">
        <v>1</v>
      </c>
      <c r="B414" t="s">
        <v>8219</v>
      </c>
      <c r="C414">
        <v>33</v>
      </c>
      <c r="D414">
        <v>2</v>
      </c>
      <c r="E414" t="s">
        <v>8404</v>
      </c>
      <c r="F414">
        <v>196</v>
      </c>
    </row>
    <row r="415" spans="1:6" x14ac:dyDescent="0.25">
      <c r="A415">
        <v>1</v>
      </c>
      <c r="B415" t="s">
        <v>8219</v>
      </c>
      <c r="C415">
        <v>96</v>
      </c>
      <c r="D415">
        <v>2</v>
      </c>
      <c r="E415" t="s">
        <v>8404</v>
      </c>
      <c r="F415">
        <v>5</v>
      </c>
    </row>
    <row r="416" spans="1:6" x14ac:dyDescent="0.25">
      <c r="A416">
        <v>1</v>
      </c>
      <c r="B416" t="s">
        <v>8219</v>
      </c>
      <c r="C416">
        <v>28</v>
      </c>
      <c r="D416">
        <v>2</v>
      </c>
      <c r="E416" t="s">
        <v>8404</v>
      </c>
      <c r="F416">
        <v>73</v>
      </c>
    </row>
    <row r="417" spans="1:6" x14ac:dyDescent="0.25">
      <c r="A417">
        <v>1</v>
      </c>
      <c r="B417" t="s">
        <v>8219</v>
      </c>
      <c r="C417">
        <v>43</v>
      </c>
      <c r="D417">
        <v>2</v>
      </c>
      <c r="E417" t="s">
        <v>8404</v>
      </c>
      <c r="F417">
        <v>93</v>
      </c>
    </row>
    <row r="418" spans="1:6" x14ac:dyDescent="0.25">
      <c r="A418">
        <v>1</v>
      </c>
      <c r="B418" t="s">
        <v>8219</v>
      </c>
      <c r="C418">
        <v>205</v>
      </c>
      <c r="D418">
        <v>2</v>
      </c>
      <c r="E418" t="s">
        <v>8404</v>
      </c>
      <c r="F418">
        <v>17</v>
      </c>
    </row>
    <row r="419" spans="1:6" x14ac:dyDescent="0.25">
      <c r="A419">
        <v>1</v>
      </c>
      <c r="B419" t="s">
        <v>8219</v>
      </c>
      <c r="C419">
        <v>23</v>
      </c>
      <c r="D419">
        <v>2</v>
      </c>
      <c r="E419" t="s">
        <v>8404</v>
      </c>
      <c r="F419">
        <v>7</v>
      </c>
    </row>
    <row r="420" spans="1:6" x14ac:dyDescent="0.25">
      <c r="A420">
        <v>1</v>
      </c>
      <c r="B420" t="s">
        <v>8219</v>
      </c>
      <c r="C420">
        <v>19</v>
      </c>
      <c r="D420">
        <v>2</v>
      </c>
      <c r="E420" t="s">
        <v>8404</v>
      </c>
      <c r="F420">
        <v>17</v>
      </c>
    </row>
    <row r="421" spans="1:6" x14ac:dyDescent="0.25">
      <c r="A421">
        <v>1</v>
      </c>
      <c r="B421" t="s">
        <v>8219</v>
      </c>
      <c r="C421">
        <v>14</v>
      </c>
      <c r="D421">
        <v>2</v>
      </c>
      <c r="E421" t="s">
        <v>8404</v>
      </c>
      <c r="F421">
        <v>171</v>
      </c>
    </row>
    <row r="422" spans="1:6" x14ac:dyDescent="0.25">
      <c r="A422">
        <v>1</v>
      </c>
      <c r="B422" t="s">
        <v>8219</v>
      </c>
      <c r="C422">
        <v>38</v>
      </c>
      <c r="D422">
        <v>2</v>
      </c>
      <c r="E422" t="s">
        <v>8404</v>
      </c>
      <c r="F422">
        <v>188</v>
      </c>
    </row>
    <row r="423" spans="1:6" x14ac:dyDescent="0.25">
      <c r="A423">
        <v>1</v>
      </c>
      <c r="B423" t="s">
        <v>8219</v>
      </c>
      <c r="C423">
        <v>78</v>
      </c>
      <c r="D423">
        <v>2</v>
      </c>
      <c r="E423" t="s">
        <v>8404</v>
      </c>
      <c r="F423">
        <v>110</v>
      </c>
    </row>
    <row r="424" spans="1:6" x14ac:dyDescent="0.25">
      <c r="A424">
        <v>1</v>
      </c>
      <c r="B424" t="s">
        <v>8219</v>
      </c>
      <c r="C424">
        <v>69</v>
      </c>
      <c r="D424">
        <v>2</v>
      </c>
      <c r="E424" t="s">
        <v>8404</v>
      </c>
      <c r="F424">
        <v>37</v>
      </c>
    </row>
    <row r="425" spans="1:6" x14ac:dyDescent="0.25">
      <c r="A425">
        <v>1</v>
      </c>
      <c r="B425" t="s">
        <v>8219</v>
      </c>
      <c r="C425">
        <v>33</v>
      </c>
      <c r="D425">
        <v>2</v>
      </c>
      <c r="E425" t="s">
        <v>8404</v>
      </c>
      <c r="F425">
        <v>9</v>
      </c>
    </row>
    <row r="426" spans="1:6" x14ac:dyDescent="0.25">
      <c r="A426">
        <v>1</v>
      </c>
      <c r="B426" t="s">
        <v>8219</v>
      </c>
      <c r="C426">
        <v>54</v>
      </c>
      <c r="D426">
        <v>2</v>
      </c>
      <c r="E426" t="s">
        <v>8404</v>
      </c>
      <c r="F426">
        <v>29</v>
      </c>
    </row>
    <row r="427" spans="1:6" x14ac:dyDescent="0.25">
      <c r="A427">
        <v>1</v>
      </c>
      <c r="B427" t="s">
        <v>8219</v>
      </c>
      <c r="C427">
        <v>99</v>
      </c>
      <c r="D427">
        <v>2</v>
      </c>
      <c r="E427" t="s">
        <v>8404</v>
      </c>
      <c r="F427">
        <v>6</v>
      </c>
    </row>
    <row r="428" spans="1:6" x14ac:dyDescent="0.25">
      <c r="A428">
        <v>1</v>
      </c>
      <c r="B428" t="s">
        <v>8219</v>
      </c>
      <c r="C428">
        <v>49</v>
      </c>
      <c r="D428">
        <v>2</v>
      </c>
      <c r="E428" t="s">
        <v>8404</v>
      </c>
      <c r="F428">
        <v>30</v>
      </c>
    </row>
    <row r="429" spans="1:6" x14ac:dyDescent="0.25">
      <c r="A429">
        <v>1</v>
      </c>
      <c r="B429" t="s">
        <v>8219</v>
      </c>
      <c r="C429">
        <v>11</v>
      </c>
      <c r="D429">
        <v>2</v>
      </c>
      <c r="E429" t="s">
        <v>8404</v>
      </c>
      <c r="F429">
        <v>81</v>
      </c>
    </row>
    <row r="430" spans="1:6" x14ac:dyDescent="0.25">
      <c r="A430">
        <v>1</v>
      </c>
      <c r="B430" t="s">
        <v>8219</v>
      </c>
      <c r="C430">
        <v>38</v>
      </c>
      <c r="D430">
        <v>2</v>
      </c>
      <c r="E430" t="s">
        <v>8404</v>
      </c>
      <c r="F430">
        <v>4</v>
      </c>
    </row>
    <row r="431" spans="1:6" x14ac:dyDescent="0.25">
      <c r="A431">
        <v>1</v>
      </c>
      <c r="B431" t="s">
        <v>8219</v>
      </c>
      <c r="C431">
        <v>16</v>
      </c>
      <c r="D431">
        <v>2</v>
      </c>
      <c r="E431" t="s">
        <v>8404</v>
      </c>
      <c r="F431">
        <v>11</v>
      </c>
    </row>
    <row r="432" spans="1:6" x14ac:dyDescent="0.25">
      <c r="A432">
        <v>1</v>
      </c>
      <c r="B432" t="s">
        <v>8219</v>
      </c>
      <c r="C432">
        <v>32</v>
      </c>
      <c r="D432">
        <v>2</v>
      </c>
      <c r="E432" t="s">
        <v>8404</v>
      </c>
      <c r="F432">
        <v>14</v>
      </c>
    </row>
    <row r="433" spans="1:6" x14ac:dyDescent="0.25">
      <c r="A433">
        <v>1</v>
      </c>
      <c r="B433" t="s">
        <v>8219</v>
      </c>
      <c r="C433">
        <v>20</v>
      </c>
      <c r="D433">
        <v>2</v>
      </c>
      <c r="E433" t="s">
        <v>8404</v>
      </c>
      <c r="F433">
        <v>5</v>
      </c>
    </row>
    <row r="434" spans="1:6" x14ac:dyDescent="0.25">
      <c r="A434">
        <v>1</v>
      </c>
      <c r="B434" t="s">
        <v>8219</v>
      </c>
      <c r="C434">
        <v>154</v>
      </c>
      <c r="D434">
        <v>2</v>
      </c>
      <c r="E434" t="s">
        <v>8404</v>
      </c>
      <c r="F434">
        <v>45</v>
      </c>
    </row>
    <row r="435" spans="1:6" x14ac:dyDescent="0.25">
      <c r="A435">
        <v>1</v>
      </c>
      <c r="B435" t="s">
        <v>8219</v>
      </c>
      <c r="C435">
        <v>41</v>
      </c>
      <c r="D435">
        <v>2</v>
      </c>
      <c r="E435" t="s">
        <v>8404</v>
      </c>
      <c r="F435">
        <v>8</v>
      </c>
    </row>
    <row r="436" spans="1:6" x14ac:dyDescent="0.25">
      <c r="A436">
        <v>1</v>
      </c>
      <c r="B436" t="s">
        <v>8219</v>
      </c>
      <c r="C436">
        <v>75</v>
      </c>
      <c r="D436">
        <v>2</v>
      </c>
      <c r="E436" t="s">
        <v>8404</v>
      </c>
      <c r="F436">
        <v>3</v>
      </c>
    </row>
    <row r="437" spans="1:6" x14ac:dyDescent="0.25">
      <c r="A437">
        <v>1</v>
      </c>
      <c r="B437" t="s">
        <v>8219</v>
      </c>
      <c r="C437">
        <v>40</v>
      </c>
      <c r="D437">
        <v>2</v>
      </c>
      <c r="E437" t="s">
        <v>8404</v>
      </c>
      <c r="F437">
        <v>24</v>
      </c>
    </row>
    <row r="438" spans="1:6" x14ac:dyDescent="0.25">
      <c r="A438">
        <v>1</v>
      </c>
      <c r="B438" t="s">
        <v>8219</v>
      </c>
      <c r="C438">
        <v>46</v>
      </c>
      <c r="D438">
        <v>2</v>
      </c>
      <c r="E438" t="s">
        <v>8404</v>
      </c>
      <c r="F438">
        <v>18</v>
      </c>
    </row>
    <row r="439" spans="1:6" x14ac:dyDescent="0.25">
      <c r="A439">
        <v>1</v>
      </c>
      <c r="B439" t="s">
        <v>8219</v>
      </c>
      <c r="C439">
        <v>62</v>
      </c>
      <c r="D439">
        <v>2</v>
      </c>
      <c r="E439" t="s">
        <v>8404</v>
      </c>
      <c r="F439">
        <v>12</v>
      </c>
    </row>
    <row r="440" spans="1:6" x14ac:dyDescent="0.25">
      <c r="A440">
        <v>1</v>
      </c>
      <c r="B440" t="s">
        <v>8219</v>
      </c>
      <c r="C440">
        <v>61</v>
      </c>
      <c r="D440">
        <v>2</v>
      </c>
      <c r="E440" t="s">
        <v>8404</v>
      </c>
      <c r="F440">
        <v>123</v>
      </c>
    </row>
    <row r="441" spans="1:6" x14ac:dyDescent="0.25">
      <c r="A441">
        <v>1</v>
      </c>
      <c r="B441" t="s">
        <v>8219</v>
      </c>
      <c r="C441">
        <v>96</v>
      </c>
      <c r="D441">
        <v>2</v>
      </c>
      <c r="E441" t="s">
        <v>8404</v>
      </c>
      <c r="F441">
        <v>96</v>
      </c>
    </row>
    <row r="442" spans="1:6" x14ac:dyDescent="0.25">
      <c r="A442">
        <v>1</v>
      </c>
      <c r="B442" t="s">
        <v>8219</v>
      </c>
      <c r="C442">
        <v>190</v>
      </c>
      <c r="D442">
        <v>2</v>
      </c>
      <c r="E442" t="s">
        <v>8404</v>
      </c>
      <c r="F442">
        <v>31</v>
      </c>
    </row>
    <row r="443" spans="1:6" x14ac:dyDescent="0.25">
      <c r="A443">
        <v>1</v>
      </c>
      <c r="B443" t="s">
        <v>8219</v>
      </c>
      <c r="C443">
        <v>94</v>
      </c>
      <c r="D443">
        <v>2</v>
      </c>
      <c r="E443" t="s">
        <v>8404</v>
      </c>
      <c r="F443">
        <v>4</v>
      </c>
    </row>
    <row r="444" spans="1:6" x14ac:dyDescent="0.25">
      <c r="A444">
        <v>1</v>
      </c>
      <c r="B444" t="s">
        <v>8219</v>
      </c>
      <c r="C444">
        <v>39</v>
      </c>
      <c r="D444">
        <v>2</v>
      </c>
      <c r="E444" t="s">
        <v>8404</v>
      </c>
      <c r="F444">
        <v>3</v>
      </c>
    </row>
    <row r="445" spans="1:6" x14ac:dyDescent="0.25">
      <c r="A445">
        <v>1</v>
      </c>
      <c r="B445" t="s">
        <v>8219</v>
      </c>
      <c r="C445">
        <v>127</v>
      </c>
      <c r="D445">
        <v>2</v>
      </c>
      <c r="E445" t="s">
        <v>8404</v>
      </c>
      <c r="F445">
        <v>179</v>
      </c>
    </row>
    <row r="446" spans="1:6" x14ac:dyDescent="0.25">
      <c r="A446">
        <v>1</v>
      </c>
      <c r="B446" t="s">
        <v>8219</v>
      </c>
      <c r="C446">
        <v>159</v>
      </c>
      <c r="D446">
        <v>2</v>
      </c>
      <c r="E446" t="s">
        <v>8404</v>
      </c>
      <c r="F446">
        <v>3</v>
      </c>
    </row>
    <row r="447" spans="1:6" x14ac:dyDescent="0.25">
      <c r="A447">
        <v>1</v>
      </c>
      <c r="B447" t="s">
        <v>8219</v>
      </c>
      <c r="C447">
        <v>177</v>
      </c>
      <c r="D447">
        <v>2</v>
      </c>
      <c r="E447" t="s">
        <v>8404</v>
      </c>
      <c r="F447">
        <v>23</v>
      </c>
    </row>
    <row r="448" spans="1:6" x14ac:dyDescent="0.25">
      <c r="A448">
        <v>1</v>
      </c>
      <c r="B448" t="s">
        <v>8219</v>
      </c>
      <c r="C448">
        <v>47</v>
      </c>
      <c r="D448">
        <v>2</v>
      </c>
      <c r="E448" t="s">
        <v>8404</v>
      </c>
      <c r="F448">
        <v>23</v>
      </c>
    </row>
    <row r="449" spans="1:6" x14ac:dyDescent="0.25">
      <c r="A449">
        <v>1</v>
      </c>
      <c r="B449" t="s">
        <v>8219</v>
      </c>
      <c r="C449">
        <v>1</v>
      </c>
      <c r="D449">
        <v>2</v>
      </c>
      <c r="E449" t="s">
        <v>8404</v>
      </c>
      <c r="F449">
        <v>41</v>
      </c>
    </row>
    <row r="450" spans="1:6" x14ac:dyDescent="0.25">
      <c r="A450">
        <v>1</v>
      </c>
      <c r="B450" t="s">
        <v>8219</v>
      </c>
      <c r="C450">
        <v>16</v>
      </c>
      <c r="D450">
        <v>2</v>
      </c>
      <c r="E450" t="s">
        <v>8404</v>
      </c>
      <c r="F450">
        <v>0</v>
      </c>
    </row>
    <row r="451" spans="1:6" x14ac:dyDescent="0.25">
      <c r="A451">
        <v>1</v>
      </c>
      <c r="B451" t="s">
        <v>8219</v>
      </c>
      <c r="C451">
        <v>115</v>
      </c>
      <c r="D451">
        <v>2</v>
      </c>
      <c r="E451" t="s">
        <v>8404</v>
      </c>
      <c r="F451">
        <v>32</v>
      </c>
    </row>
    <row r="452" spans="1:6" x14ac:dyDescent="0.25">
      <c r="A452">
        <v>1</v>
      </c>
      <c r="B452" t="s">
        <v>8219</v>
      </c>
      <c r="C452">
        <v>133</v>
      </c>
      <c r="D452">
        <v>2</v>
      </c>
      <c r="E452" t="s">
        <v>8404</v>
      </c>
      <c r="F452">
        <v>2</v>
      </c>
    </row>
    <row r="453" spans="1:6" x14ac:dyDescent="0.25">
      <c r="A453">
        <v>1</v>
      </c>
      <c r="B453" t="s">
        <v>8219</v>
      </c>
      <c r="C453">
        <v>70</v>
      </c>
      <c r="D453">
        <v>2</v>
      </c>
      <c r="E453" t="s">
        <v>8404</v>
      </c>
      <c r="F453">
        <v>7</v>
      </c>
    </row>
    <row r="454" spans="1:6" x14ac:dyDescent="0.25">
      <c r="A454">
        <v>1</v>
      </c>
      <c r="B454" t="s">
        <v>8219</v>
      </c>
      <c r="C454">
        <v>62</v>
      </c>
      <c r="D454">
        <v>2</v>
      </c>
      <c r="E454" t="s">
        <v>8404</v>
      </c>
      <c r="F454">
        <v>4</v>
      </c>
    </row>
    <row r="455" spans="1:6" x14ac:dyDescent="0.25">
      <c r="A455">
        <v>1</v>
      </c>
      <c r="B455" t="s">
        <v>8219</v>
      </c>
      <c r="C455">
        <v>10</v>
      </c>
      <c r="D455">
        <v>2</v>
      </c>
      <c r="E455" t="s">
        <v>8404</v>
      </c>
      <c r="F455">
        <v>196</v>
      </c>
    </row>
    <row r="456" spans="1:6" x14ac:dyDescent="0.25">
      <c r="A456">
        <v>1</v>
      </c>
      <c r="B456" t="s">
        <v>8219</v>
      </c>
      <c r="C456">
        <v>499</v>
      </c>
      <c r="D456">
        <v>2</v>
      </c>
      <c r="E456" t="s">
        <v>8404</v>
      </c>
      <c r="F456">
        <v>11</v>
      </c>
    </row>
    <row r="457" spans="1:6" x14ac:dyDescent="0.25">
      <c r="A457">
        <v>1</v>
      </c>
      <c r="B457" t="s">
        <v>8219</v>
      </c>
      <c r="C457">
        <v>47</v>
      </c>
      <c r="D457">
        <v>2</v>
      </c>
      <c r="E457" t="s">
        <v>8404</v>
      </c>
      <c r="F457">
        <v>9</v>
      </c>
    </row>
    <row r="458" spans="1:6" x14ac:dyDescent="0.25">
      <c r="A458">
        <v>1</v>
      </c>
      <c r="B458" t="s">
        <v>8219</v>
      </c>
      <c r="C458">
        <v>28</v>
      </c>
      <c r="D458">
        <v>2</v>
      </c>
      <c r="E458" t="s">
        <v>8404</v>
      </c>
      <c r="F458">
        <v>5</v>
      </c>
    </row>
    <row r="459" spans="1:6" x14ac:dyDescent="0.25">
      <c r="A459">
        <v>1</v>
      </c>
      <c r="B459" t="s">
        <v>8219</v>
      </c>
      <c r="C459">
        <v>24</v>
      </c>
      <c r="D459">
        <v>2</v>
      </c>
      <c r="E459" t="s">
        <v>8404</v>
      </c>
      <c r="F459">
        <v>8</v>
      </c>
    </row>
    <row r="460" spans="1:6" x14ac:dyDescent="0.25">
      <c r="A460">
        <v>1</v>
      </c>
      <c r="B460" t="s">
        <v>8219</v>
      </c>
      <c r="C460">
        <v>76</v>
      </c>
      <c r="D460">
        <v>2</v>
      </c>
      <c r="E460" t="s">
        <v>8404</v>
      </c>
      <c r="F460">
        <v>229</v>
      </c>
    </row>
    <row r="461" spans="1:6" x14ac:dyDescent="0.25">
      <c r="A461">
        <v>1</v>
      </c>
      <c r="B461" t="s">
        <v>8219</v>
      </c>
      <c r="C461">
        <v>98</v>
      </c>
      <c r="D461">
        <v>2</v>
      </c>
      <c r="E461" t="s">
        <v>8404</v>
      </c>
      <c r="F461">
        <v>40</v>
      </c>
    </row>
    <row r="462" spans="1:6" x14ac:dyDescent="0.25">
      <c r="A462">
        <v>1</v>
      </c>
      <c r="B462" t="s">
        <v>8219</v>
      </c>
      <c r="C462">
        <v>30</v>
      </c>
      <c r="D462">
        <v>2</v>
      </c>
      <c r="E462" t="s">
        <v>8404</v>
      </c>
      <c r="F462">
        <v>123</v>
      </c>
    </row>
    <row r="463" spans="1:6" x14ac:dyDescent="0.25">
      <c r="A463">
        <v>1</v>
      </c>
      <c r="B463" t="s">
        <v>8219</v>
      </c>
      <c r="C463">
        <v>478</v>
      </c>
      <c r="D463">
        <v>2</v>
      </c>
      <c r="E463" t="s">
        <v>8404</v>
      </c>
      <c r="F463">
        <v>5</v>
      </c>
    </row>
    <row r="464" spans="1:6" x14ac:dyDescent="0.25">
      <c r="A464">
        <v>1</v>
      </c>
      <c r="B464" t="s">
        <v>8219</v>
      </c>
      <c r="C464">
        <v>74</v>
      </c>
      <c r="D464">
        <v>2</v>
      </c>
      <c r="E464" t="s">
        <v>8404</v>
      </c>
      <c r="F464">
        <v>148</v>
      </c>
    </row>
    <row r="465" spans="1:6" x14ac:dyDescent="0.25">
      <c r="A465">
        <v>1</v>
      </c>
      <c r="B465" t="s">
        <v>8219</v>
      </c>
      <c r="C465">
        <v>131</v>
      </c>
      <c r="D465">
        <v>2</v>
      </c>
      <c r="E465" t="s">
        <v>8404</v>
      </c>
      <c r="F465">
        <v>10</v>
      </c>
    </row>
    <row r="466" spans="1:6" x14ac:dyDescent="0.25">
      <c r="A466">
        <v>1</v>
      </c>
      <c r="B466" t="s">
        <v>8219</v>
      </c>
      <c r="C466">
        <v>61</v>
      </c>
      <c r="D466">
        <v>2</v>
      </c>
      <c r="E466" t="s">
        <v>8404</v>
      </c>
      <c r="F466">
        <v>4</v>
      </c>
    </row>
    <row r="467" spans="1:6" x14ac:dyDescent="0.25">
      <c r="A467">
        <v>1</v>
      </c>
      <c r="B467" t="s">
        <v>8219</v>
      </c>
      <c r="C467">
        <v>1071</v>
      </c>
      <c r="D467">
        <v>2</v>
      </c>
      <c r="E467" t="s">
        <v>8404</v>
      </c>
      <c r="F467">
        <v>21</v>
      </c>
    </row>
    <row r="468" spans="1:6" x14ac:dyDescent="0.25">
      <c r="A468">
        <v>1</v>
      </c>
      <c r="B468" t="s">
        <v>8219</v>
      </c>
      <c r="C468">
        <v>122</v>
      </c>
      <c r="D468">
        <v>2</v>
      </c>
      <c r="E468" t="s">
        <v>8404</v>
      </c>
      <c r="F468">
        <v>2</v>
      </c>
    </row>
    <row r="469" spans="1:6" x14ac:dyDescent="0.25">
      <c r="A469">
        <v>1</v>
      </c>
      <c r="B469" t="s">
        <v>8219</v>
      </c>
      <c r="C469">
        <v>111</v>
      </c>
      <c r="D469">
        <v>2</v>
      </c>
      <c r="E469" t="s">
        <v>8404</v>
      </c>
      <c r="F469">
        <v>0</v>
      </c>
    </row>
    <row r="470" spans="1:6" x14ac:dyDescent="0.25">
      <c r="A470">
        <v>1</v>
      </c>
      <c r="B470" t="s">
        <v>8219</v>
      </c>
      <c r="C470">
        <v>255</v>
      </c>
      <c r="D470">
        <v>2</v>
      </c>
      <c r="E470" t="s">
        <v>8404</v>
      </c>
      <c r="F470">
        <v>4</v>
      </c>
    </row>
    <row r="471" spans="1:6" x14ac:dyDescent="0.25">
      <c r="A471">
        <v>1</v>
      </c>
      <c r="B471" t="s">
        <v>8219</v>
      </c>
      <c r="C471">
        <v>141</v>
      </c>
      <c r="D471">
        <v>2</v>
      </c>
      <c r="E471" t="s">
        <v>8404</v>
      </c>
      <c r="F471">
        <v>1</v>
      </c>
    </row>
    <row r="472" spans="1:6" x14ac:dyDescent="0.25">
      <c r="A472">
        <v>1</v>
      </c>
      <c r="B472" t="s">
        <v>8219</v>
      </c>
      <c r="C472">
        <v>159</v>
      </c>
      <c r="D472">
        <v>2</v>
      </c>
      <c r="E472" t="s">
        <v>8404</v>
      </c>
      <c r="F472">
        <v>30</v>
      </c>
    </row>
    <row r="473" spans="1:6" x14ac:dyDescent="0.25">
      <c r="A473">
        <v>1</v>
      </c>
      <c r="B473" t="s">
        <v>8219</v>
      </c>
      <c r="C473">
        <v>99</v>
      </c>
      <c r="D473">
        <v>2</v>
      </c>
      <c r="E473" t="s">
        <v>8404</v>
      </c>
      <c r="F473">
        <v>3</v>
      </c>
    </row>
    <row r="474" spans="1:6" x14ac:dyDescent="0.25">
      <c r="A474">
        <v>1</v>
      </c>
      <c r="B474" t="s">
        <v>8219</v>
      </c>
      <c r="C474">
        <v>96</v>
      </c>
      <c r="D474">
        <v>2</v>
      </c>
      <c r="E474" t="s">
        <v>8404</v>
      </c>
      <c r="F474">
        <v>975</v>
      </c>
    </row>
    <row r="475" spans="1:6" x14ac:dyDescent="0.25">
      <c r="A475">
        <v>1</v>
      </c>
      <c r="B475" t="s">
        <v>8219</v>
      </c>
      <c r="C475">
        <v>27</v>
      </c>
      <c r="D475">
        <v>2</v>
      </c>
      <c r="E475" t="s">
        <v>8404</v>
      </c>
      <c r="F475">
        <v>167</v>
      </c>
    </row>
    <row r="476" spans="1:6" x14ac:dyDescent="0.25">
      <c r="A476">
        <v>1</v>
      </c>
      <c r="B476" t="s">
        <v>8219</v>
      </c>
      <c r="C476">
        <v>166</v>
      </c>
      <c r="D476">
        <v>2</v>
      </c>
      <c r="E476" t="s">
        <v>8404</v>
      </c>
      <c r="F476">
        <v>5</v>
      </c>
    </row>
    <row r="477" spans="1:6" x14ac:dyDescent="0.25">
      <c r="A477">
        <v>1</v>
      </c>
      <c r="B477" t="s">
        <v>8219</v>
      </c>
      <c r="C477">
        <v>76</v>
      </c>
      <c r="D477">
        <v>2</v>
      </c>
      <c r="E477" t="s">
        <v>8404</v>
      </c>
      <c r="F477">
        <v>18</v>
      </c>
    </row>
    <row r="478" spans="1:6" x14ac:dyDescent="0.25">
      <c r="A478">
        <v>1</v>
      </c>
      <c r="B478" t="s">
        <v>8219</v>
      </c>
      <c r="C478">
        <v>211</v>
      </c>
      <c r="D478">
        <v>2</v>
      </c>
      <c r="E478" t="s">
        <v>8404</v>
      </c>
      <c r="F478">
        <v>98</v>
      </c>
    </row>
    <row r="479" spans="1:6" x14ac:dyDescent="0.25">
      <c r="A479">
        <v>1</v>
      </c>
      <c r="B479" t="s">
        <v>8219</v>
      </c>
      <c r="C479">
        <v>21</v>
      </c>
      <c r="D479">
        <v>2</v>
      </c>
      <c r="E479" t="s">
        <v>8404</v>
      </c>
      <c r="F479">
        <v>4</v>
      </c>
    </row>
    <row r="480" spans="1:6" x14ac:dyDescent="0.25">
      <c r="A480">
        <v>1</v>
      </c>
      <c r="B480" t="s">
        <v>8219</v>
      </c>
      <c r="C480">
        <v>61</v>
      </c>
      <c r="D480">
        <v>2</v>
      </c>
      <c r="E480" t="s">
        <v>8404</v>
      </c>
      <c r="F480">
        <v>3</v>
      </c>
    </row>
    <row r="481" spans="1:6" x14ac:dyDescent="0.25">
      <c r="A481">
        <v>1</v>
      </c>
      <c r="B481" t="s">
        <v>8219</v>
      </c>
      <c r="C481">
        <v>30</v>
      </c>
      <c r="D481">
        <v>2</v>
      </c>
      <c r="E481" t="s">
        <v>8404</v>
      </c>
      <c r="F481">
        <v>1</v>
      </c>
    </row>
    <row r="482" spans="1:6" x14ac:dyDescent="0.25">
      <c r="A482">
        <v>1</v>
      </c>
      <c r="B482" t="s">
        <v>8219</v>
      </c>
      <c r="C482">
        <v>375</v>
      </c>
      <c r="D482">
        <v>2</v>
      </c>
      <c r="E482" t="s">
        <v>8404</v>
      </c>
      <c r="F482">
        <v>0</v>
      </c>
    </row>
    <row r="483" spans="1:6" x14ac:dyDescent="0.25">
      <c r="A483">
        <v>1</v>
      </c>
      <c r="B483" t="s">
        <v>8219</v>
      </c>
      <c r="C483">
        <v>111</v>
      </c>
      <c r="D483">
        <v>2</v>
      </c>
      <c r="E483" t="s">
        <v>8404</v>
      </c>
      <c r="F483">
        <v>9</v>
      </c>
    </row>
    <row r="484" spans="1:6" x14ac:dyDescent="0.25">
      <c r="A484">
        <v>1</v>
      </c>
      <c r="B484" t="s">
        <v>8219</v>
      </c>
      <c r="C484">
        <v>123</v>
      </c>
      <c r="D484">
        <v>2</v>
      </c>
      <c r="E484" t="s">
        <v>8404</v>
      </c>
      <c r="F484">
        <v>2</v>
      </c>
    </row>
    <row r="485" spans="1:6" x14ac:dyDescent="0.25">
      <c r="A485">
        <v>1</v>
      </c>
      <c r="B485" t="s">
        <v>8219</v>
      </c>
      <c r="C485">
        <v>70</v>
      </c>
      <c r="D485">
        <v>2</v>
      </c>
      <c r="E485" t="s">
        <v>8404</v>
      </c>
      <c r="F485">
        <v>0</v>
      </c>
    </row>
    <row r="486" spans="1:6" x14ac:dyDescent="0.25">
      <c r="A486">
        <v>1</v>
      </c>
      <c r="B486" t="s">
        <v>8219</v>
      </c>
      <c r="C486">
        <v>85</v>
      </c>
      <c r="D486">
        <v>2</v>
      </c>
      <c r="E486" t="s">
        <v>8404</v>
      </c>
      <c r="F486">
        <v>147</v>
      </c>
    </row>
    <row r="487" spans="1:6" x14ac:dyDescent="0.25">
      <c r="A487">
        <v>1</v>
      </c>
      <c r="B487" t="s">
        <v>8219</v>
      </c>
      <c r="C487">
        <v>86</v>
      </c>
      <c r="D487">
        <v>2</v>
      </c>
      <c r="E487" t="s">
        <v>8404</v>
      </c>
      <c r="F487">
        <v>49</v>
      </c>
    </row>
    <row r="488" spans="1:6" x14ac:dyDescent="0.25">
      <c r="A488">
        <v>1</v>
      </c>
      <c r="B488" t="s">
        <v>8219</v>
      </c>
      <c r="C488">
        <v>13</v>
      </c>
      <c r="D488">
        <v>2</v>
      </c>
      <c r="E488" t="s">
        <v>8404</v>
      </c>
      <c r="F488">
        <v>1</v>
      </c>
    </row>
    <row r="489" spans="1:6" x14ac:dyDescent="0.25">
      <c r="A489">
        <v>1</v>
      </c>
      <c r="B489" t="s">
        <v>8219</v>
      </c>
      <c r="C489">
        <v>33</v>
      </c>
      <c r="D489">
        <v>2</v>
      </c>
      <c r="E489" t="s">
        <v>8404</v>
      </c>
      <c r="F489">
        <v>2</v>
      </c>
    </row>
    <row r="490" spans="1:6" x14ac:dyDescent="0.25">
      <c r="A490">
        <v>1</v>
      </c>
      <c r="B490" t="s">
        <v>8219</v>
      </c>
      <c r="C490">
        <v>15</v>
      </c>
      <c r="D490">
        <v>2</v>
      </c>
      <c r="E490" t="s">
        <v>8404</v>
      </c>
      <c r="F490">
        <v>7</v>
      </c>
    </row>
    <row r="491" spans="1:6" x14ac:dyDescent="0.25">
      <c r="A491">
        <v>1</v>
      </c>
      <c r="B491" t="s">
        <v>8219</v>
      </c>
      <c r="C491">
        <v>273</v>
      </c>
      <c r="D491">
        <v>2</v>
      </c>
      <c r="E491" t="s">
        <v>8404</v>
      </c>
      <c r="F491">
        <v>4</v>
      </c>
    </row>
    <row r="492" spans="1:6" x14ac:dyDescent="0.25">
      <c r="A492">
        <v>1</v>
      </c>
      <c r="B492" t="s">
        <v>8219</v>
      </c>
      <c r="C492">
        <v>714</v>
      </c>
      <c r="D492">
        <v>2</v>
      </c>
      <c r="E492" t="s">
        <v>8404</v>
      </c>
      <c r="F492">
        <v>27</v>
      </c>
    </row>
    <row r="493" spans="1:6" x14ac:dyDescent="0.25">
      <c r="A493">
        <v>1</v>
      </c>
      <c r="B493" t="s">
        <v>8219</v>
      </c>
      <c r="C493">
        <v>170</v>
      </c>
      <c r="D493">
        <v>2</v>
      </c>
      <c r="E493" t="s">
        <v>8404</v>
      </c>
      <c r="F493">
        <v>94</v>
      </c>
    </row>
    <row r="494" spans="1:6" x14ac:dyDescent="0.25">
      <c r="A494">
        <v>1</v>
      </c>
      <c r="B494" t="s">
        <v>8219</v>
      </c>
      <c r="C494">
        <v>512</v>
      </c>
      <c r="D494">
        <v>2</v>
      </c>
      <c r="E494" t="s">
        <v>8404</v>
      </c>
      <c r="F494">
        <v>29</v>
      </c>
    </row>
    <row r="495" spans="1:6" x14ac:dyDescent="0.25">
      <c r="A495">
        <v>1</v>
      </c>
      <c r="B495" t="s">
        <v>8219</v>
      </c>
      <c r="C495">
        <v>314</v>
      </c>
      <c r="D495">
        <v>2</v>
      </c>
      <c r="E495" t="s">
        <v>8404</v>
      </c>
      <c r="F495">
        <v>7</v>
      </c>
    </row>
    <row r="496" spans="1:6" x14ac:dyDescent="0.25">
      <c r="A496">
        <v>1</v>
      </c>
      <c r="B496" t="s">
        <v>8219</v>
      </c>
      <c r="C496">
        <v>167</v>
      </c>
      <c r="D496">
        <v>2</v>
      </c>
      <c r="E496" t="s">
        <v>8404</v>
      </c>
      <c r="F496">
        <v>22</v>
      </c>
    </row>
    <row r="497" spans="1:6" x14ac:dyDescent="0.25">
      <c r="A497">
        <v>1</v>
      </c>
      <c r="B497" t="s">
        <v>8219</v>
      </c>
      <c r="C497">
        <v>9</v>
      </c>
      <c r="D497">
        <v>2</v>
      </c>
      <c r="E497" t="s">
        <v>8404</v>
      </c>
      <c r="F497">
        <v>1</v>
      </c>
    </row>
    <row r="498" spans="1:6" x14ac:dyDescent="0.25">
      <c r="A498">
        <v>1</v>
      </c>
      <c r="B498" t="s">
        <v>8219</v>
      </c>
      <c r="C498">
        <v>103</v>
      </c>
      <c r="D498">
        <v>2</v>
      </c>
      <c r="E498" t="s">
        <v>8404</v>
      </c>
      <c r="F498">
        <v>10</v>
      </c>
    </row>
    <row r="499" spans="1:6" x14ac:dyDescent="0.25">
      <c r="A499">
        <v>1</v>
      </c>
      <c r="B499" t="s">
        <v>8219</v>
      </c>
      <c r="C499">
        <v>111</v>
      </c>
      <c r="D499">
        <v>2</v>
      </c>
      <c r="E499" t="s">
        <v>8404</v>
      </c>
      <c r="F499">
        <v>6</v>
      </c>
    </row>
    <row r="500" spans="1:6" x14ac:dyDescent="0.25">
      <c r="A500">
        <v>1</v>
      </c>
      <c r="B500" t="s">
        <v>8219</v>
      </c>
      <c r="C500">
        <v>271</v>
      </c>
      <c r="D500">
        <v>2</v>
      </c>
      <c r="E500" t="s">
        <v>8404</v>
      </c>
      <c r="F500">
        <v>24</v>
      </c>
    </row>
    <row r="501" spans="1:6" x14ac:dyDescent="0.25">
      <c r="A501">
        <v>1</v>
      </c>
      <c r="B501" t="s">
        <v>8219</v>
      </c>
      <c r="C501">
        <v>101</v>
      </c>
      <c r="D501">
        <v>2</v>
      </c>
      <c r="E501" t="s">
        <v>8404</v>
      </c>
      <c r="F501">
        <v>15</v>
      </c>
    </row>
    <row r="502" spans="1:6" x14ac:dyDescent="0.25">
      <c r="A502">
        <v>1</v>
      </c>
      <c r="B502" t="s">
        <v>8219</v>
      </c>
      <c r="C502">
        <v>57</v>
      </c>
      <c r="D502">
        <v>2</v>
      </c>
      <c r="E502" t="s">
        <v>8404</v>
      </c>
      <c r="F502">
        <v>37</v>
      </c>
    </row>
    <row r="503" spans="1:6" x14ac:dyDescent="0.25">
      <c r="A503">
        <v>1</v>
      </c>
      <c r="B503" t="s">
        <v>8219</v>
      </c>
      <c r="C503">
        <v>62</v>
      </c>
      <c r="D503">
        <v>2</v>
      </c>
      <c r="E503" t="s">
        <v>8404</v>
      </c>
      <c r="F503">
        <v>20</v>
      </c>
    </row>
    <row r="504" spans="1:6" x14ac:dyDescent="0.25">
      <c r="A504">
        <v>1</v>
      </c>
      <c r="B504" t="s">
        <v>8219</v>
      </c>
      <c r="C504">
        <v>32</v>
      </c>
      <c r="D504">
        <v>2</v>
      </c>
      <c r="E504" t="s">
        <v>8404</v>
      </c>
      <c r="F504">
        <v>7</v>
      </c>
    </row>
    <row r="505" spans="1:6" x14ac:dyDescent="0.25">
      <c r="A505">
        <v>1</v>
      </c>
      <c r="B505" t="s">
        <v>8219</v>
      </c>
      <c r="C505">
        <v>141</v>
      </c>
      <c r="D505">
        <v>2</v>
      </c>
      <c r="E505" t="s">
        <v>8404</v>
      </c>
      <c r="F505">
        <v>0</v>
      </c>
    </row>
    <row r="506" spans="1:6" x14ac:dyDescent="0.25">
      <c r="A506">
        <v>1</v>
      </c>
      <c r="B506" t="s">
        <v>8219</v>
      </c>
      <c r="C506">
        <v>75</v>
      </c>
      <c r="D506">
        <v>2</v>
      </c>
      <c r="E506" t="s">
        <v>8404</v>
      </c>
      <c r="F506">
        <v>21</v>
      </c>
    </row>
    <row r="507" spans="1:6" x14ac:dyDescent="0.25">
      <c r="A507">
        <v>1</v>
      </c>
      <c r="B507" t="s">
        <v>8219</v>
      </c>
      <c r="C507">
        <v>46</v>
      </c>
      <c r="D507">
        <v>2</v>
      </c>
      <c r="E507" t="s">
        <v>8404</v>
      </c>
      <c r="F507">
        <v>3</v>
      </c>
    </row>
    <row r="508" spans="1:6" x14ac:dyDescent="0.25">
      <c r="A508">
        <v>1</v>
      </c>
      <c r="B508" t="s">
        <v>8219</v>
      </c>
      <c r="C508">
        <v>103</v>
      </c>
      <c r="D508">
        <v>2</v>
      </c>
      <c r="E508" t="s">
        <v>8404</v>
      </c>
      <c r="F508">
        <v>11</v>
      </c>
    </row>
    <row r="509" spans="1:6" x14ac:dyDescent="0.25">
      <c r="A509">
        <v>1</v>
      </c>
      <c r="B509" t="s">
        <v>8219</v>
      </c>
      <c r="C509">
        <v>6</v>
      </c>
      <c r="D509">
        <v>2</v>
      </c>
      <c r="E509" t="s">
        <v>8404</v>
      </c>
      <c r="F509">
        <v>1</v>
      </c>
    </row>
    <row r="510" spans="1:6" x14ac:dyDescent="0.25">
      <c r="A510">
        <v>1</v>
      </c>
      <c r="B510" t="s">
        <v>8219</v>
      </c>
      <c r="C510">
        <v>83</v>
      </c>
      <c r="D510">
        <v>2</v>
      </c>
      <c r="E510" t="s">
        <v>8404</v>
      </c>
      <c r="F510">
        <v>312</v>
      </c>
    </row>
    <row r="511" spans="1:6" x14ac:dyDescent="0.25">
      <c r="A511">
        <v>1</v>
      </c>
      <c r="B511" t="s">
        <v>8219</v>
      </c>
      <c r="C511">
        <v>108</v>
      </c>
      <c r="D511">
        <v>2</v>
      </c>
      <c r="E511" t="s">
        <v>8404</v>
      </c>
      <c r="F511">
        <v>1</v>
      </c>
    </row>
    <row r="512" spans="1:6" x14ac:dyDescent="0.25">
      <c r="A512">
        <v>1</v>
      </c>
      <c r="B512" t="s">
        <v>8219</v>
      </c>
      <c r="C512">
        <v>25</v>
      </c>
      <c r="D512">
        <v>2</v>
      </c>
      <c r="E512" t="s">
        <v>8404</v>
      </c>
      <c r="F512">
        <v>3</v>
      </c>
    </row>
    <row r="513" spans="1:6" x14ac:dyDescent="0.25">
      <c r="A513">
        <v>1</v>
      </c>
      <c r="B513" t="s">
        <v>8219</v>
      </c>
      <c r="C513">
        <v>549</v>
      </c>
      <c r="D513">
        <v>2</v>
      </c>
      <c r="E513" t="s">
        <v>8404</v>
      </c>
      <c r="F513">
        <v>4</v>
      </c>
    </row>
    <row r="514" spans="1:6" x14ac:dyDescent="0.25">
      <c r="A514">
        <v>1</v>
      </c>
      <c r="B514" t="s">
        <v>8219</v>
      </c>
      <c r="C514">
        <v>222</v>
      </c>
      <c r="D514">
        <v>2</v>
      </c>
      <c r="E514" t="s">
        <v>8404</v>
      </c>
      <c r="F514">
        <v>10</v>
      </c>
    </row>
    <row r="515" spans="1:6" x14ac:dyDescent="0.25">
      <c r="A515">
        <v>1</v>
      </c>
      <c r="B515" t="s">
        <v>8219</v>
      </c>
      <c r="C515">
        <v>183</v>
      </c>
      <c r="D515">
        <v>2</v>
      </c>
      <c r="E515" t="s">
        <v>8404</v>
      </c>
      <c r="F515">
        <v>8</v>
      </c>
    </row>
    <row r="516" spans="1:6" x14ac:dyDescent="0.25">
      <c r="A516">
        <v>1</v>
      </c>
      <c r="B516" t="s">
        <v>8219</v>
      </c>
      <c r="C516">
        <v>89</v>
      </c>
      <c r="D516">
        <v>2</v>
      </c>
      <c r="E516" t="s">
        <v>8404</v>
      </c>
      <c r="F516">
        <v>3</v>
      </c>
    </row>
    <row r="517" spans="1:6" x14ac:dyDescent="0.25">
      <c r="A517">
        <v>1</v>
      </c>
      <c r="B517" t="s">
        <v>8219</v>
      </c>
      <c r="C517">
        <v>253</v>
      </c>
      <c r="D517">
        <v>2</v>
      </c>
      <c r="E517" t="s">
        <v>8404</v>
      </c>
      <c r="F517">
        <v>1</v>
      </c>
    </row>
    <row r="518" spans="1:6" x14ac:dyDescent="0.25">
      <c r="A518">
        <v>1</v>
      </c>
      <c r="B518" t="s">
        <v>8219</v>
      </c>
      <c r="C518">
        <v>140</v>
      </c>
      <c r="D518">
        <v>2</v>
      </c>
      <c r="E518" t="s">
        <v>8404</v>
      </c>
      <c r="F518">
        <v>0</v>
      </c>
    </row>
    <row r="519" spans="1:6" x14ac:dyDescent="0.25">
      <c r="A519">
        <v>1</v>
      </c>
      <c r="B519" t="s">
        <v>8219</v>
      </c>
      <c r="C519">
        <v>103</v>
      </c>
      <c r="D519">
        <v>2</v>
      </c>
      <c r="E519" t="s">
        <v>8404</v>
      </c>
      <c r="F519">
        <v>5</v>
      </c>
    </row>
    <row r="520" spans="1:6" x14ac:dyDescent="0.25">
      <c r="A520">
        <v>1</v>
      </c>
      <c r="B520" t="s">
        <v>8219</v>
      </c>
      <c r="C520">
        <v>138</v>
      </c>
      <c r="D520">
        <v>2</v>
      </c>
      <c r="E520" t="s">
        <v>8404</v>
      </c>
      <c r="F520">
        <v>0</v>
      </c>
    </row>
    <row r="521" spans="1:6" x14ac:dyDescent="0.25">
      <c r="A521">
        <v>1</v>
      </c>
      <c r="B521" t="s">
        <v>8219</v>
      </c>
      <c r="C521">
        <v>191</v>
      </c>
      <c r="D521">
        <v>2</v>
      </c>
      <c r="E521" t="s">
        <v>8404</v>
      </c>
      <c r="F521">
        <v>3</v>
      </c>
    </row>
    <row r="522" spans="1:6" x14ac:dyDescent="0.25">
      <c r="A522">
        <v>1</v>
      </c>
      <c r="B522" t="s">
        <v>8219</v>
      </c>
      <c r="C522">
        <v>45</v>
      </c>
      <c r="D522">
        <v>2</v>
      </c>
      <c r="E522" t="s">
        <v>8404</v>
      </c>
      <c r="F522">
        <v>7</v>
      </c>
    </row>
    <row r="523" spans="1:6" x14ac:dyDescent="0.25">
      <c r="A523">
        <v>1</v>
      </c>
      <c r="B523" t="s">
        <v>8219</v>
      </c>
      <c r="C523">
        <v>17</v>
      </c>
      <c r="D523">
        <v>2</v>
      </c>
      <c r="E523" t="s">
        <v>8404</v>
      </c>
      <c r="F523">
        <v>0</v>
      </c>
    </row>
    <row r="524" spans="1:6" x14ac:dyDescent="0.25">
      <c r="A524">
        <v>1</v>
      </c>
      <c r="B524" t="s">
        <v>8219</v>
      </c>
      <c r="C524">
        <v>31</v>
      </c>
      <c r="D524">
        <v>2</v>
      </c>
      <c r="E524" t="s">
        <v>8404</v>
      </c>
      <c r="F524">
        <v>2</v>
      </c>
    </row>
    <row r="525" spans="1:6" x14ac:dyDescent="0.25">
      <c r="A525">
        <v>1</v>
      </c>
      <c r="B525" t="s">
        <v>8219</v>
      </c>
      <c r="C525">
        <v>50</v>
      </c>
      <c r="D525">
        <v>2</v>
      </c>
      <c r="E525" t="s">
        <v>8404</v>
      </c>
      <c r="F525">
        <v>23</v>
      </c>
    </row>
    <row r="526" spans="1:6" x14ac:dyDescent="0.25">
      <c r="A526">
        <v>1</v>
      </c>
      <c r="B526" t="s">
        <v>8219</v>
      </c>
      <c r="C526">
        <v>59</v>
      </c>
      <c r="D526">
        <v>2</v>
      </c>
      <c r="E526" t="s">
        <v>8404</v>
      </c>
      <c r="F526">
        <v>1</v>
      </c>
    </row>
    <row r="527" spans="1:6" x14ac:dyDescent="0.25">
      <c r="A527">
        <v>1</v>
      </c>
      <c r="B527" t="s">
        <v>8219</v>
      </c>
      <c r="C527">
        <v>81</v>
      </c>
      <c r="D527">
        <v>2</v>
      </c>
      <c r="E527" t="s">
        <v>8404</v>
      </c>
      <c r="F527">
        <v>2</v>
      </c>
    </row>
    <row r="528" spans="1:6" x14ac:dyDescent="0.25">
      <c r="A528">
        <v>1</v>
      </c>
      <c r="B528" t="s">
        <v>8219</v>
      </c>
      <c r="C528">
        <v>508</v>
      </c>
      <c r="D528">
        <v>2</v>
      </c>
      <c r="E528" t="s">
        <v>8404</v>
      </c>
      <c r="F528">
        <v>3</v>
      </c>
    </row>
    <row r="529" spans="1:6" x14ac:dyDescent="0.25">
      <c r="A529">
        <v>1</v>
      </c>
      <c r="B529" t="s">
        <v>8219</v>
      </c>
      <c r="C529">
        <v>74</v>
      </c>
      <c r="D529">
        <v>2</v>
      </c>
      <c r="E529" t="s">
        <v>8404</v>
      </c>
      <c r="F529">
        <v>0</v>
      </c>
    </row>
    <row r="530" spans="1:6" x14ac:dyDescent="0.25">
      <c r="A530">
        <v>1</v>
      </c>
      <c r="B530" t="s">
        <v>8219</v>
      </c>
      <c r="C530">
        <v>141</v>
      </c>
      <c r="D530">
        <v>2</v>
      </c>
      <c r="E530" t="s">
        <v>8404</v>
      </c>
      <c r="F530">
        <v>13</v>
      </c>
    </row>
    <row r="531" spans="1:6" x14ac:dyDescent="0.25">
      <c r="A531">
        <v>1</v>
      </c>
      <c r="B531" t="s">
        <v>8219</v>
      </c>
      <c r="C531">
        <v>711</v>
      </c>
      <c r="D531">
        <v>2</v>
      </c>
      <c r="E531" t="s">
        <v>8404</v>
      </c>
      <c r="F531">
        <v>1</v>
      </c>
    </row>
    <row r="532" spans="1:6" x14ac:dyDescent="0.25">
      <c r="A532">
        <v>1</v>
      </c>
      <c r="B532" t="s">
        <v>8219</v>
      </c>
      <c r="C532">
        <v>141</v>
      </c>
      <c r="D532">
        <v>2</v>
      </c>
      <c r="E532" t="s">
        <v>8404</v>
      </c>
      <c r="F532">
        <v>1</v>
      </c>
    </row>
    <row r="533" spans="1:6" x14ac:dyDescent="0.25">
      <c r="A533">
        <v>1</v>
      </c>
      <c r="B533" t="s">
        <v>8219</v>
      </c>
      <c r="C533">
        <v>109</v>
      </c>
      <c r="D533">
        <v>2</v>
      </c>
      <c r="E533" t="s">
        <v>8404</v>
      </c>
      <c r="F533">
        <v>1</v>
      </c>
    </row>
    <row r="534" spans="1:6" x14ac:dyDescent="0.25">
      <c r="A534">
        <v>1</v>
      </c>
      <c r="B534" t="s">
        <v>8219</v>
      </c>
      <c r="C534">
        <v>361</v>
      </c>
      <c r="D534">
        <v>2</v>
      </c>
      <c r="E534" t="s">
        <v>8404</v>
      </c>
      <c r="F534">
        <v>6</v>
      </c>
    </row>
    <row r="535" spans="1:6" x14ac:dyDescent="0.25">
      <c r="A535">
        <v>1</v>
      </c>
      <c r="B535" t="s">
        <v>8219</v>
      </c>
      <c r="C535">
        <v>176</v>
      </c>
      <c r="D535">
        <v>2</v>
      </c>
      <c r="E535" t="s">
        <v>8404</v>
      </c>
      <c r="F535">
        <v>39</v>
      </c>
    </row>
    <row r="536" spans="1:6" x14ac:dyDescent="0.25">
      <c r="A536">
        <v>1</v>
      </c>
      <c r="B536" t="s">
        <v>8219</v>
      </c>
      <c r="C536">
        <v>670</v>
      </c>
      <c r="D536">
        <v>2</v>
      </c>
      <c r="E536" t="s">
        <v>8404</v>
      </c>
      <c r="F536">
        <v>4</v>
      </c>
    </row>
    <row r="537" spans="1:6" x14ac:dyDescent="0.25">
      <c r="A537">
        <v>1</v>
      </c>
      <c r="B537" t="s">
        <v>8219</v>
      </c>
      <c r="C537">
        <v>96</v>
      </c>
      <c r="D537">
        <v>2</v>
      </c>
      <c r="E537" t="s">
        <v>8404</v>
      </c>
      <c r="F537">
        <v>1</v>
      </c>
    </row>
    <row r="538" spans="1:6" x14ac:dyDescent="0.25">
      <c r="A538">
        <v>1</v>
      </c>
      <c r="B538" t="s">
        <v>8219</v>
      </c>
      <c r="C538">
        <v>74</v>
      </c>
      <c r="D538">
        <v>2</v>
      </c>
      <c r="E538" t="s">
        <v>8404</v>
      </c>
      <c r="F538">
        <v>0</v>
      </c>
    </row>
    <row r="539" spans="1:6" x14ac:dyDescent="0.25">
      <c r="A539">
        <v>1</v>
      </c>
      <c r="B539" t="s">
        <v>8219</v>
      </c>
      <c r="C539">
        <v>52</v>
      </c>
      <c r="D539">
        <v>2</v>
      </c>
      <c r="E539" t="s">
        <v>8404</v>
      </c>
      <c r="F539">
        <v>0</v>
      </c>
    </row>
    <row r="540" spans="1:6" x14ac:dyDescent="0.25">
      <c r="A540">
        <v>1</v>
      </c>
      <c r="B540" t="s">
        <v>8219</v>
      </c>
      <c r="C540">
        <v>105</v>
      </c>
      <c r="D540">
        <v>2</v>
      </c>
      <c r="E540" t="s">
        <v>8404</v>
      </c>
      <c r="F540">
        <v>0</v>
      </c>
    </row>
    <row r="541" spans="1:6" x14ac:dyDescent="0.25">
      <c r="A541">
        <v>1</v>
      </c>
      <c r="B541" t="s">
        <v>8219</v>
      </c>
      <c r="C541">
        <v>41</v>
      </c>
      <c r="D541">
        <v>2</v>
      </c>
      <c r="E541" t="s">
        <v>8404</v>
      </c>
      <c r="F541">
        <v>8</v>
      </c>
    </row>
    <row r="542" spans="1:6" x14ac:dyDescent="0.25">
      <c r="A542">
        <v>1</v>
      </c>
      <c r="B542" t="s">
        <v>8219</v>
      </c>
      <c r="C542">
        <v>34</v>
      </c>
      <c r="D542">
        <v>2</v>
      </c>
      <c r="E542" t="s">
        <v>8404</v>
      </c>
      <c r="F542">
        <v>0</v>
      </c>
    </row>
    <row r="543" spans="1:6" x14ac:dyDescent="0.25">
      <c r="A543">
        <v>1</v>
      </c>
      <c r="B543" t="s">
        <v>8219</v>
      </c>
      <c r="C543">
        <v>66</v>
      </c>
      <c r="D543">
        <v>2</v>
      </c>
      <c r="E543" t="s">
        <v>8404</v>
      </c>
      <c r="F543">
        <v>1</v>
      </c>
    </row>
    <row r="544" spans="1:6" x14ac:dyDescent="0.25">
      <c r="A544">
        <v>1</v>
      </c>
      <c r="B544" t="s">
        <v>8219</v>
      </c>
      <c r="C544">
        <v>50</v>
      </c>
      <c r="D544">
        <v>2</v>
      </c>
      <c r="E544" t="s">
        <v>8404</v>
      </c>
      <c r="F544">
        <v>12</v>
      </c>
    </row>
    <row r="545" spans="1:6" x14ac:dyDescent="0.25">
      <c r="A545">
        <v>1</v>
      </c>
      <c r="B545" t="s">
        <v>8219</v>
      </c>
      <c r="C545">
        <v>159</v>
      </c>
      <c r="D545">
        <v>2</v>
      </c>
      <c r="E545" t="s">
        <v>8404</v>
      </c>
      <c r="F545">
        <v>0</v>
      </c>
    </row>
    <row r="546" spans="1:6" x14ac:dyDescent="0.25">
      <c r="A546">
        <v>1</v>
      </c>
      <c r="B546" t="s">
        <v>8219</v>
      </c>
      <c r="C546">
        <v>182</v>
      </c>
      <c r="D546">
        <v>2</v>
      </c>
      <c r="E546" t="s">
        <v>8404</v>
      </c>
      <c r="F546">
        <v>3</v>
      </c>
    </row>
    <row r="547" spans="1:6" x14ac:dyDescent="0.25">
      <c r="A547">
        <v>1</v>
      </c>
      <c r="B547" t="s">
        <v>8219</v>
      </c>
      <c r="C547">
        <v>206</v>
      </c>
      <c r="D547">
        <v>2</v>
      </c>
      <c r="E547" t="s">
        <v>8404</v>
      </c>
      <c r="F547">
        <v>2</v>
      </c>
    </row>
    <row r="548" spans="1:6" x14ac:dyDescent="0.25">
      <c r="A548">
        <v>1</v>
      </c>
      <c r="B548" t="s">
        <v>8219</v>
      </c>
      <c r="C548">
        <v>169</v>
      </c>
      <c r="D548">
        <v>2</v>
      </c>
      <c r="E548" t="s">
        <v>8404</v>
      </c>
      <c r="F548">
        <v>6</v>
      </c>
    </row>
    <row r="549" spans="1:6" x14ac:dyDescent="0.25">
      <c r="A549">
        <v>1</v>
      </c>
      <c r="B549" t="s">
        <v>8219</v>
      </c>
      <c r="C549">
        <v>31</v>
      </c>
      <c r="D549">
        <v>2</v>
      </c>
      <c r="E549" t="s">
        <v>8404</v>
      </c>
      <c r="F549">
        <v>0</v>
      </c>
    </row>
    <row r="550" spans="1:6" x14ac:dyDescent="0.25">
      <c r="A550">
        <v>1</v>
      </c>
      <c r="B550" t="s">
        <v>8219</v>
      </c>
      <c r="C550">
        <v>28</v>
      </c>
      <c r="D550">
        <v>2</v>
      </c>
      <c r="E550" t="s">
        <v>8404</v>
      </c>
      <c r="F550">
        <v>15</v>
      </c>
    </row>
    <row r="551" spans="1:6" x14ac:dyDescent="0.25">
      <c r="A551">
        <v>1</v>
      </c>
      <c r="B551" t="s">
        <v>8219</v>
      </c>
      <c r="C551">
        <v>54</v>
      </c>
      <c r="D551">
        <v>2</v>
      </c>
      <c r="E551" t="s">
        <v>8404</v>
      </c>
      <c r="F551">
        <v>1</v>
      </c>
    </row>
    <row r="552" spans="1:6" x14ac:dyDescent="0.25">
      <c r="A552">
        <v>1</v>
      </c>
      <c r="B552" t="s">
        <v>8219</v>
      </c>
      <c r="C552">
        <v>467</v>
      </c>
      <c r="D552">
        <v>2</v>
      </c>
      <c r="E552" t="s">
        <v>8404</v>
      </c>
      <c r="F552">
        <v>3</v>
      </c>
    </row>
    <row r="553" spans="1:6" x14ac:dyDescent="0.25">
      <c r="A553">
        <v>1</v>
      </c>
      <c r="B553" t="s">
        <v>8219</v>
      </c>
      <c r="C553">
        <v>389</v>
      </c>
      <c r="D553">
        <v>2</v>
      </c>
      <c r="E553" t="s">
        <v>8404</v>
      </c>
      <c r="F553">
        <v>8</v>
      </c>
    </row>
    <row r="554" spans="1:6" x14ac:dyDescent="0.25">
      <c r="A554">
        <v>1</v>
      </c>
      <c r="B554" t="s">
        <v>8219</v>
      </c>
      <c r="C554">
        <v>68</v>
      </c>
      <c r="D554">
        <v>2</v>
      </c>
      <c r="E554" t="s">
        <v>8404</v>
      </c>
      <c r="F554">
        <v>0</v>
      </c>
    </row>
    <row r="555" spans="1:6" x14ac:dyDescent="0.25">
      <c r="A555">
        <v>1</v>
      </c>
      <c r="B555" t="s">
        <v>8219</v>
      </c>
      <c r="C555">
        <v>413</v>
      </c>
      <c r="D555">
        <v>2</v>
      </c>
      <c r="E555" t="s">
        <v>8404</v>
      </c>
      <c r="F555">
        <v>3</v>
      </c>
    </row>
    <row r="556" spans="1:6" x14ac:dyDescent="0.25">
      <c r="A556">
        <v>1</v>
      </c>
      <c r="B556" t="s">
        <v>8219</v>
      </c>
      <c r="C556">
        <v>190</v>
      </c>
      <c r="D556">
        <v>2</v>
      </c>
      <c r="E556" t="s">
        <v>8404</v>
      </c>
      <c r="F556">
        <v>3</v>
      </c>
    </row>
    <row r="557" spans="1:6" x14ac:dyDescent="0.25">
      <c r="A557">
        <v>1</v>
      </c>
      <c r="B557" t="s">
        <v>8219</v>
      </c>
      <c r="C557">
        <v>189</v>
      </c>
      <c r="D557">
        <v>2</v>
      </c>
      <c r="E557" t="s">
        <v>8404</v>
      </c>
      <c r="F557">
        <v>0</v>
      </c>
    </row>
    <row r="558" spans="1:6" x14ac:dyDescent="0.25">
      <c r="A558">
        <v>1</v>
      </c>
      <c r="B558" t="s">
        <v>8219</v>
      </c>
      <c r="C558">
        <v>130</v>
      </c>
      <c r="D558">
        <v>2</v>
      </c>
      <c r="E558" t="s">
        <v>8404</v>
      </c>
      <c r="F558">
        <v>19</v>
      </c>
    </row>
    <row r="559" spans="1:6" x14ac:dyDescent="0.25">
      <c r="A559">
        <v>1</v>
      </c>
      <c r="B559" t="s">
        <v>8219</v>
      </c>
      <c r="C559">
        <v>74</v>
      </c>
      <c r="D559">
        <v>2</v>
      </c>
      <c r="E559" t="s">
        <v>8404</v>
      </c>
      <c r="F559">
        <v>0</v>
      </c>
    </row>
    <row r="560" spans="1:6" x14ac:dyDescent="0.25">
      <c r="A560">
        <v>1</v>
      </c>
      <c r="B560" t="s">
        <v>8219</v>
      </c>
      <c r="C560">
        <v>274</v>
      </c>
      <c r="D560">
        <v>2</v>
      </c>
      <c r="E560" t="s">
        <v>8404</v>
      </c>
      <c r="F560">
        <v>2</v>
      </c>
    </row>
    <row r="561" spans="1:6" x14ac:dyDescent="0.25">
      <c r="A561">
        <v>1</v>
      </c>
      <c r="B561" t="s">
        <v>8219</v>
      </c>
      <c r="C561">
        <v>22</v>
      </c>
      <c r="D561">
        <v>2</v>
      </c>
      <c r="E561" t="s">
        <v>8404</v>
      </c>
      <c r="F561">
        <v>0</v>
      </c>
    </row>
    <row r="562" spans="1:6" x14ac:dyDescent="0.25">
      <c r="A562">
        <v>1</v>
      </c>
      <c r="B562" t="s">
        <v>8219</v>
      </c>
      <c r="C562">
        <v>31</v>
      </c>
      <c r="D562">
        <v>2</v>
      </c>
      <c r="E562" t="s">
        <v>8404</v>
      </c>
      <c r="F562">
        <v>0</v>
      </c>
    </row>
    <row r="563" spans="1:6" x14ac:dyDescent="0.25">
      <c r="A563">
        <v>1</v>
      </c>
      <c r="B563" t="s">
        <v>8219</v>
      </c>
      <c r="C563">
        <v>63</v>
      </c>
      <c r="D563">
        <v>2</v>
      </c>
      <c r="E563" t="s">
        <v>8404</v>
      </c>
      <c r="F563">
        <v>25</v>
      </c>
    </row>
    <row r="564" spans="1:6" x14ac:dyDescent="0.25">
      <c r="A564">
        <v>1</v>
      </c>
      <c r="B564" t="s">
        <v>8219</v>
      </c>
      <c r="C564">
        <v>20</v>
      </c>
      <c r="D564">
        <v>2</v>
      </c>
      <c r="E564" t="s">
        <v>8404</v>
      </c>
      <c r="F564">
        <v>8</v>
      </c>
    </row>
    <row r="565" spans="1:6" x14ac:dyDescent="0.25">
      <c r="A565">
        <v>1</v>
      </c>
      <c r="B565" t="s">
        <v>8219</v>
      </c>
      <c r="C565">
        <v>25</v>
      </c>
      <c r="D565">
        <v>2</v>
      </c>
      <c r="E565" t="s">
        <v>8404</v>
      </c>
      <c r="F565">
        <v>16</v>
      </c>
    </row>
    <row r="566" spans="1:6" x14ac:dyDescent="0.25">
      <c r="A566">
        <v>1</v>
      </c>
      <c r="B566" t="s">
        <v>8219</v>
      </c>
      <c r="C566">
        <v>61</v>
      </c>
      <c r="D566">
        <v>2</v>
      </c>
      <c r="E566" t="s">
        <v>8404</v>
      </c>
      <c r="F566">
        <v>3</v>
      </c>
    </row>
    <row r="567" spans="1:6" x14ac:dyDescent="0.25">
      <c r="A567">
        <v>1</v>
      </c>
      <c r="B567" t="s">
        <v>8219</v>
      </c>
      <c r="C567">
        <v>52</v>
      </c>
      <c r="D567">
        <v>2</v>
      </c>
      <c r="E567" t="s">
        <v>8404</v>
      </c>
      <c r="F567">
        <v>3</v>
      </c>
    </row>
    <row r="568" spans="1:6" x14ac:dyDescent="0.25">
      <c r="A568">
        <v>1</v>
      </c>
      <c r="B568" t="s">
        <v>8219</v>
      </c>
      <c r="C568">
        <v>86</v>
      </c>
      <c r="D568">
        <v>2</v>
      </c>
      <c r="E568" t="s">
        <v>8404</v>
      </c>
      <c r="F568">
        <v>2</v>
      </c>
    </row>
    <row r="569" spans="1:6" x14ac:dyDescent="0.25">
      <c r="A569">
        <v>1</v>
      </c>
      <c r="B569" t="s">
        <v>8219</v>
      </c>
      <c r="C569">
        <v>42</v>
      </c>
      <c r="D569">
        <v>2</v>
      </c>
      <c r="E569" t="s">
        <v>8404</v>
      </c>
      <c r="F569">
        <v>1</v>
      </c>
    </row>
    <row r="570" spans="1:6" x14ac:dyDescent="0.25">
      <c r="A570">
        <v>1</v>
      </c>
      <c r="B570" t="s">
        <v>8219</v>
      </c>
      <c r="C570">
        <v>52</v>
      </c>
      <c r="D570">
        <v>2</v>
      </c>
      <c r="E570" t="s">
        <v>8404</v>
      </c>
      <c r="F570">
        <v>0</v>
      </c>
    </row>
    <row r="571" spans="1:6" x14ac:dyDescent="0.25">
      <c r="A571">
        <v>1</v>
      </c>
      <c r="B571" t="s">
        <v>8219</v>
      </c>
      <c r="C571">
        <v>120</v>
      </c>
      <c r="D571">
        <v>2</v>
      </c>
      <c r="E571" t="s">
        <v>8404</v>
      </c>
      <c r="F571">
        <v>1</v>
      </c>
    </row>
    <row r="572" spans="1:6" x14ac:dyDescent="0.25">
      <c r="A572">
        <v>1</v>
      </c>
      <c r="B572" t="s">
        <v>8219</v>
      </c>
      <c r="C572">
        <v>22</v>
      </c>
      <c r="D572">
        <v>2</v>
      </c>
      <c r="E572" t="s">
        <v>8404</v>
      </c>
      <c r="F572">
        <v>19</v>
      </c>
    </row>
    <row r="573" spans="1:6" x14ac:dyDescent="0.25">
      <c r="A573">
        <v>1</v>
      </c>
      <c r="B573" t="s">
        <v>8219</v>
      </c>
      <c r="C573">
        <v>64</v>
      </c>
      <c r="D573">
        <v>2</v>
      </c>
      <c r="E573" t="s">
        <v>8404</v>
      </c>
      <c r="F573">
        <v>9</v>
      </c>
    </row>
    <row r="574" spans="1:6" x14ac:dyDescent="0.25">
      <c r="A574">
        <v>1</v>
      </c>
      <c r="B574" t="s">
        <v>8219</v>
      </c>
      <c r="C574">
        <v>23</v>
      </c>
      <c r="D574">
        <v>2</v>
      </c>
      <c r="E574" t="s">
        <v>8404</v>
      </c>
      <c r="F574">
        <v>1</v>
      </c>
    </row>
    <row r="575" spans="1:6" x14ac:dyDescent="0.25">
      <c r="A575">
        <v>1</v>
      </c>
      <c r="B575" t="s">
        <v>8219</v>
      </c>
      <c r="C575">
        <v>238</v>
      </c>
      <c r="D575">
        <v>2</v>
      </c>
      <c r="E575" t="s">
        <v>8404</v>
      </c>
      <c r="F575">
        <v>0</v>
      </c>
    </row>
    <row r="576" spans="1:6" x14ac:dyDescent="0.25">
      <c r="A576">
        <v>1</v>
      </c>
      <c r="B576" t="s">
        <v>8219</v>
      </c>
      <c r="C576">
        <v>33</v>
      </c>
      <c r="D576">
        <v>2</v>
      </c>
      <c r="E576" t="s">
        <v>8404</v>
      </c>
      <c r="F576">
        <v>1</v>
      </c>
    </row>
    <row r="577" spans="1:6" x14ac:dyDescent="0.25">
      <c r="A577">
        <v>1</v>
      </c>
      <c r="B577" t="s">
        <v>8219</v>
      </c>
      <c r="C577">
        <v>32</v>
      </c>
      <c r="D577">
        <v>2</v>
      </c>
      <c r="E577" t="s">
        <v>8404</v>
      </c>
      <c r="F577">
        <v>5</v>
      </c>
    </row>
    <row r="578" spans="1:6" x14ac:dyDescent="0.25">
      <c r="A578">
        <v>1</v>
      </c>
      <c r="B578" t="s">
        <v>8219</v>
      </c>
      <c r="C578">
        <v>24</v>
      </c>
      <c r="D578">
        <v>2</v>
      </c>
      <c r="E578" t="s">
        <v>8404</v>
      </c>
      <c r="F578">
        <v>85</v>
      </c>
    </row>
    <row r="579" spans="1:6" x14ac:dyDescent="0.25">
      <c r="A579">
        <v>1</v>
      </c>
      <c r="B579" t="s">
        <v>8219</v>
      </c>
      <c r="C579">
        <v>29</v>
      </c>
      <c r="D579">
        <v>2</v>
      </c>
      <c r="E579" t="s">
        <v>8404</v>
      </c>
      <c r="F579">
        <v>3</v>
      </c>
    </row>
    <row r="580" spans="1:6" x14ac:dyDescent="0.25">
      <c r="A580">
        <v>1</v>
      </c>
      <c r="B580" t="s">
        <v>8219</v>
      </c>
      <c r="C580">
        <v>50</v>
      </c>
      <c r="D580">
        <v>2</v>
      </c>
      <c r="E580" t="s">
        <v>8404</v>
      </c>
      <c r="F580">
        <v>4</v>
      </c>
    </row>
    <row r="581" spans="1:6" x14ac:dyDescent="0.25">
      <c r="A581">
        <v>1</v>
      </c>
      <c r="B581" t="s">
        <v>8219</v>
      </c>
      <c r="C581">
        <v>108</v>
      </c>
      <c r="D581">
        <v>2</v>
      </c>
      <c r="E581" t="s">
        <v>8404</v>
      </c>
      <c r="F581">
        <v>3</v>
      </c>
    </row>
    <row r="582" spans="1:6" x14ac:dyDescent="0.25">
      <c r="A582">
        <v>1</v>
      </c>
      <c r="B582" t="s">
        <v>8219</v>
      </c>
      <c r="C582">
        <v>139</v>
      </c>
      <c r="D582">
        <v>2</v>
      </c>
      <c r="E582" t="s">
        <v>8404</v>
      </c>
      <c r="F582">
        <v>5</v>
      </c>
    </row>
    <row r="583" spans="1:6" x14ac:dyDescent="0.25">
      <c r="A583">
        <v>1</v>
      </c>
      <c r="B583" t="s">
        <v>8219</v>
      </c>
      <c r="C583">
        <v>7</v>
      </c>
      <c r="D583">
        <v>2</v>
      </c>
      <c r="E583" t="s">
        <v>8404</v>
      </c>
      <c r="F583">
        <v>17</v>
      </c>
    </row>
    <row r="584" spans="1:6" x14ac:dyDescent="0.25">
      <c r="A584">
        <v>1</v>
      </c>
      <c r="B584" t="s">
        <v>8219</v>
      </c>
      <c r="C584">
        <v>149</v>
      </c>
      <c r="D584">
        <v>2</v>
      </c>
      <c r="E584" t="s">
        <v>8404</v>
      </c>
      <c r="F584">
        <v>3</v>
      </c>
    </row>
    <row r="585" spans="1:6" x14ac:dyDescent="0.25">
      <c r="A585">
        <v>1</v>
      </c>
      <c r="B585" t="s">
        <v>8219</v>
      </c>
      <c r="C585">
        <v>31</v>
      </c>
      <c r="D585">
        <v>2</v>
      </c>
      <c r="E585" t="s">
        <v>8404</v>
      </c>
      <c r="F585">
        <v>2</v>
      </c>
    </row>
    <row r="586" spans="1:6" x14ac:dyDescent="0.25">
      <c r="A586">
        <v>1</v>
      </c>
      <c r="B586" t="s">
        <v>8219</v>
      </c>
      <c r="C586">
        <v>26</v>
      </c>
      <c r="D586">
        <v>2</v>
      </c>
      <c r="E586" t="s">
        <v>8404</v>
      </c>
      <c r="F586">
        <v>6</v>
      </c>
    </row>
    <row r="587" spans="1:6" x14ac:dyDescent="0.25">
      <c r="A587">
        <v>1</v>
      </c>
      <c r="B587" t="s">
        <v>8219</v>
      </c>
      <c r="C587">
        <v>172</v>
      </c>
      <c r="D587">
        <v>2</v>
      </c>
      <c r="E587" t="s">
        <v>8404</v>
      </c>
      <c r="F587">
        <v>0</v>
      </c>
    </row>
    <row r="588" spans="1:6" x14ac:dyDescent="0.25">
      <c r="A588">
        <v>1</v>
      </c>
      <c r="B588" t="s">
        <v>8219</v>
      </c>
      <c r="C588">
        <v>78</v>
      </c>
      <c r="D588">
        <v>2</v>
      </c>
      <c r="E588" t="s">
        <v>8404</v>
      </c>
      <c r="F588">
        <v>1</v>
      </c>
    </row>
    <row r="589" spans="1:6" x14ac:dyDescent="0.25">
      <c r="A589">
        <v>1</v>
      </c>
      <c r="B589" t="s">
        <v>8219</v>
      </c>
      <c r="C589">
        <v>120</v>
      </c>
      <c r="D589">
        <v>2</v>
      </c>
      <c r="E589" t="s">
        <v>8404</v>
      </c>
      <c r="F589">
        <v>3</v>
      </c>
    </row>
    <row r="590" spans="1:6" x14ac:dyDescent="0.25">
      <c r="A590">
        <v>1</v>
      </c>
      <c r="B590" t="s">
        <v>8219</v>
      </c>
      <c r="C590">
        <v>227</v>
      </c>
      <c r="D590">
        <v>2</v>
      </c>
      <c r="E590" t="s">
        <v>8404</v>
      </c>
      <c r="F590">
        <v>13</v>
      </c>
    </row>
    <row r="591" spans="1:6" x14ac:dyDescent="0.25">
      <c r="A591">
        <v>1</v>
      </c>
      <c r="B591" t="s">
        <v>8219</v>
      </c>
      <c r="C591">
        <v>42</v>
      </c>
      <c r="D591">
        <v>2</v>
      </c>
      <c r="E591" t="s">
        <v>8404</v>
      </c>
      <c r="F591">
        <v>1</v>
      </c>
    </row>
    <row r="592" spans="1:6" x14ac:dyDescent="0.25">
      <c r="A592">
        <v>1</v>
      </c>
      <c r="B592" t="s">
        <v>8219</v>
      </c>
      <c r="C592">
        <v>64</v>
      </c>
      <c r="D592">
        <v>2</v>
      </c>
      <c r="E592" t="s">
        <v>8404</v>
      </c>
      <c r="F592">
        <v>1</v>
      </c>
    </row>
    <row r="593" spans="1:6" x14ac:dyDescent="0.25">
      <c r="A593">
        <v>1</v>
      </c>
      <c r="B593" t="s">
        <v>8219</v>
      </c>
      <c r="C593">
        <v>121</v>
      </c>
      <c r="D593">
        <v>2</v>
      </c>
      <c r="E593" t="s">
        <v>8404</v>
      </c>
      <c r="F593">
        <v>9</v>
      </c>
    </row>
    <row r="594" spans="1:6" x14ac:dyDescent="0.25">
      <c r="A594">
        <v>1</v>
      </c>
      <c r="B594" t="s">
        <v>8219</v>
      </c>
      <c r="C594">
        <v>87</v>
      </c>
      <c r="D594">
        <v>2</v>
      </c>
      <c r="E594" t="s">
        <v>8404</v>
      </c>
      <c r="F594">
        <v>0</v>
      </c>
    </row>
    <row r="595" spans="1:6" x14ac:dyDescent="0.25">
      <c r="A595">
        <v>1</v>
      </c>
      <c r="B595" t="s">
        <v>8219</v>
      </c>
      <c r="C595">
        <v>65</v>
      </c>
      <c r="D595">
        <v>2</v>
      </c>
      <c r="E595" t="s">
        <v>8404</v>
      </c>
      <c r="F595">
        <v>2</v>
      </c>
    </row>
    <row r="596" spans="1:6" x14ac:dyDescent="0.25">
      <c r="A596">
        <v>1</v>
      </c>
      <c r="B596" t="s">
        <v>8219</v>
      </c>
      <c r="C596">
        <v>49</v>
      </c>
      <c r="D596">
        <v>2</v>
      </c>
      <c r="E596" t="s">
        <v>8404</v>
      </c>
      <c r="F596">
        <v>1</v>
      </c>
    </row>
    <row r="597" spans="1:6" x14ac:dyDescent="0.25">
      <c r="A597">
        <v>1</v>
      </c>
      <c r="B597" t="s">
        <v>8219</v>
      </c>
      <c r="C597">
        <v>19</v>
      </c>
      <c r="D597">
        <v>2</v>
      </c>
      <c r="E597" t="s">
        <v>8404</v>
      </c>
      <c r="F597">
        <v>10</v>
      </c>
    </row>
    <row r="598" spans="1:6" x14ac:dyDescent="0.25">
      <c r="A598">
        <v>1</v>
      </c>
      <c r="B598" t="s">
        <v>8219</v>
      </c>
      <c r="C598">
        <v>81</v>
      </c>
      <c r="D598">
        <v>2</v>
      </c>
      <c r="E598" t="s">
        <v>8404</v>
      </c>
      <c r="F598">
        <v>3</v>
      </c>
    </row>
    <row r="599" spans="1:6" x14ac:dyDescent="0.25">
      <c r="A599">
        <v>1</v>
      </c>
      <c r="B599" t="s">
        <v>8219</v>
      </c>
      <c r="C599">
        <v>264</v>
      </c>
      <c r="D599">
        <v>2</v>
      </c>
      <c r="E599" t="s">
        <v>8404</v>
      </c>
      <c r="F599">
        <v>2</v>
      </c>
    </row>
    <row r="600" spans="1:6" x14ac:dyDescent="0.25">
      <c r="A600">
        <v>1</v>
      </c>
      <c r="B600" t="s">
        <v>8219</v>
      </c>
      <c r="C600">
        <v>25</v>
      </c>
      <c r="D600">
        <v>2</v>
      </c>
      <c r="E600" t="s">
        <v>8404</v>
      </c>
      <c r="F600">
        <v>2</v>
      </c>
    </row>
    <row r="601" spans="1:6" x14ac:dyDescent="0.25">
      <c r="A601">
        <v>1</v>
      </c>
      <c r="B601" t="s">
        <v>8219</v>
      </c>
      <c r="C601">
        <v>5</v>
      </c>
      <c r="D601">
        <v>2</v>
      </c>
      <c r="E601" t="s">
        <v>8404</v>
      </c>
      <c r="F601">
        <v>1</v>
      </c>
    </row>
    <row r="602" spans="1:6" x14ac:dyDescent="0.25">
      <c r="A602">
        <v>1</v>
      </c>
      <c r="B602" t="s">
        <v>8219</v>
      </c>
      <c r="C602">
        <v>144</v>
      </c>
      <c r="D602">
        <v>2</v>
      </c>
      <c r="E602" t="s">
        <v>8404</v>
      </c>
      <c r="F602">
        <v>14</v>
      </c>
    </row>
    <row r="603" spans="1:6" x14ac:dyDescent="0.25">
      <c r="A603">
        <v>1</v>
      </c>
      <c r="B603" t="s">
        <v>8219</v>
      </c>
      <c r="C603">
        <v>92</v>
      </c>
      <c r="D603">
        <v>2</v>
      </c>
      <c r="E603" t="s">
        <v>8404</v>
      </c>
      <c r="F603">
        <v>0</v>
      </c>
    </row>
    <row r="604" spans="1:6" x14ac:dyDescent="0.25">
      <c r="A604">
        <v>1</v>
      </c>
      <c r="B604" t="s">
        <v>8219</v>
      </c>
      <c r="C604">
        <v>147</v>
      </c>
      <c r="D604">
        <v>2</v>
      </c>
      <c r="E604" t="s">
        <v>8404</v>
      </c>
      <c r="F604">
        <v>0</v>
      </c>
    </row>
    <row r="605" spans="1:6" x14ac:dyDescent="0.25">
      <c r="A605">
        <v>1</v>
      </c>
      <c r="B605" t="s">
        <v>8219</v>
      </c>
      <c r="C605">
        <v>90</v>
      </c>
      <c r="D605">
        <v>2</v>
      </c>
      <c r="E605" t="s">
        <v>8404</v>
      </c>
      <c r="F605">
        <v>4</v>
      </c>
    </row>
    <row r="606" spans="1:6" x14ac:dyDescent="0.25">
      <c r="A606">
        <v>1</v>
      </c>
      <c r="B606" t="s">
        <v>8219</v>
      </c>
      <c r="C606">
        <v>87</v>
      </c>
      <c r="D606">
        <v>2</v>
      </c>
      <c r="E606" t="s">
        <v>8404</v>
      </c>
      <c r="F606">
        <v>3</v>
      </c>
    </row>
    <row r="607" spans="1:6" x14ac:dyDescent="0.25">
      <c r="A607">
        <v>1</v>
      </c>
      <c r="B607" t="s">
        <v>8219</v>
      </c>
      <c r="C607">
        <v>406</v>
      </c>
      <c r="D607">
        <v>2</v>
      </c>
      <c r="E607" t="s">
        <v>8404</v>
      </c>
      <c r="F607">
        <v>0</v>
      </c>
    </row>
    <row r="608" spans="1:6" x14ac:dyDescent="0.25">
      <c r="A608">
        <v>1</v>
      </c>
      <c r="B608" t="s">
        <v>8219</v>
      </c>
      <c r="C608">
        <v>20</v>
      </c>
      <c r="D608">
        <v>2</v>
      </c>
      <c r="E608" t="s">
        <v>8404</v>
      </c>
      <c r="F608">
        <v>5</v>
      </c>
    </row>
    <row r="609" spans="1:6" x14ac:dyDescent="0.25">
      <c r="A609">
        <v>1</v>
      </c>
      <c r="B609" t="s">
        <v>8219</v>
      </c>
      <c r="C609">
        <v>70</v>
      </c>
      <c r="D609">
        <v>2</v>
      </c>
      <c r="E609" t="s">
        <v>8404</v>
      </c>
      <c r="F609">
        <v>47</v>
      </c>
    </row>
    <row r="610" spans="1:6" x14ac:dyDescent="0.25">
      <c r="A610">
        <v>1</v>
      </c>
      <c r="B610" t="s">
        <v>8219</v>
      </c>
      <c r="C610">
        <v>16</v>
      </c>
      <c r="D610">
        <v>2</v>
      </c>
      <c r="E610" t="s">
        <v>8404</v>
      </c>
      <c r="F610">
        <v>0</v>
      </c>
    </row>
    <row r="611" spans="1:6" x14ac:dyDescent="0.25">
      <c r="A611">
        <v>1</v>
      </c>
      <c r="B611" t="s">
        <v>8219</v>
      </c>
      <c r="C611">
        <v>52</v>
      </c>
      <c r="D611">
        <v>2</v>
      </c>
      <c r="E611" t="s">
        <v>8404</v>
      </c>
      <c r="F611">
        <v>10</v>
      </c>
    </row>
    <row r="612" spans="1:6" x14ac:dyDescent="0.25">
      <c r="A612">
        <v>1</v>
      </c>
      <c r="B612" t="s">
        <v>8219</v>
      </c>
      <c r="C612">
        <v>66</v>
      </c>
      <c r="D612">
        <v>2</v>
      </c>
      <c r="E612" t="s">
        <v>8404</v>
      </c>
      <c r="F612">
        <v>11</v>
      </c>
    </row>
    <row r="613" spans="1:6" x14ac:dyDescent="0.25">
      <c r="A613">
        <v>1</v>
      </c>
      <c r="B613" t="s">
        <v>8219</v>
      </c>
      <c r="C613">
        <v>109</v>
      </c>
      <c r="D613">
        <v>2</v>
      </c>
      <c r="E613" t="s">
        <v>8404</v>
      </c>
      <c r="F613">
        <v>2</v>
      </c>
    </row>
    <row r="614" spans="1:6" x14ac:dyDescent="0.25">
      <c r="A614">
        <v>1</v>
      </c>
      <c r="B614" t="s">
        <v>8219</v>
      </c>
      <c r="C614">
        <v>168</v>
      </c>
      <c r="D614">
        <v>2</v>
      </c>
      <c r="E614" t="s">
        <v>8404</v>
      </c>
      <c r="F614">
        <v>2</v>
      </c>
    </row>
    <row r="615" spans="1:6" x14ac:dyDescent="0.25">
      <c r="A615">
        <v>1</v>
      </c>
      <c r="B615" t="s">
        <v>8219</v>
      </c>
      <c r="C615">
        <v>31</v>
      </c>
      <c r="D615">
        <v>2</v>
      </c>
      <c r="E615" t="s">
        <v>8404</v>
      </c>
      <c r="F615">
        <v>22</v>
      </c>
    </row>
    <row r="616" spans="1:6" x14ac:dyDescent="0.25">
      <c r="A616">
        <v>1</v>
      </c>
      <c r="B616" t="s">
        <v>8219</v>
      </c>
      <c r="C616">
        <v>133</v>
      </c>
      <c r="D616">
        <v>2</v>
      </c>
      <c r="E616" t="s">
        <v>8404</v>
      </c>
      <c r="F616">
        <v>8</v>
      </c>
    </row>
    <row r="617" spans="1:6" x14ac:dyDescent="0.25">
      <c r="A617">
        <v>1</v>
      </c>
      <c r="B617" t="s">
        <v>8219</v>
      </c>
      <c r="C617">
        <v>151</v>
      </c>
      <c r="D617">
        <v>2</v>
      </c>
      <c r="E617" t="s">
        <v>8404</v>
      </c>
      <c r="F617">
        <v>6</v>
      </c>
    </row>
    <row r="618" spans="1:6" x14ac:dyDescent="0.25">
      <c r="A618">
        <v>1</v>
      </c>
      <c r="B618" t="s">
        <v>8219</v>
      </c>
      <c r="C618">
        <v>5</v>
      </c>
      <c r="D618">
        <v>2</v>
      </c>
      <c r="E618" t="s">
        <v>8404</v>
      </c>
      <c r="F618">
        <v>1</v>
      </c>
    </row>
    <row r="619" spans="1:6" x14ac:dyDescent="0.25">
      <c r="A619">
        <v>1</v>
      </c>
      <c r="B619" t="s">
        <v>8219</v>
      </c>
      <c r="C619">
        <v>73</v>
      </c>
      <c r="D619">
        <v>2</v>
      </c>
      <c r="E619" t="s">
        <v>8404</v>
      </c>
      <c r="F619">
        <v>3</v>
      </c>
    </row>
    <row r="620" spans="1:6" x14ac:dyDescent="0.25">
      <c r="A620">
        <v>1</v>
      </c>
      <c r="B620" t="s">
        <v>8219</v>
      </c>
      <c r="C620">
        <v>148</v>
      </c>
      <c r="D620">
        <v>2</v>
      </c>
      <c r="E620" t="s">
        <v>8404</v>
      </c>
      <c r="F620">
        <v>0</v>
      </c>
    </row>
    <row r="621" spans="1:6" x14ac:dyDescent="0.25">
      <c r="A621">
        <v>1</v>
      </c>
      <c r="B621" t="s">
        <v>8219</v>
      </c>
      <c r="C621">
        <v>93</v>
      </c>
      <c r="D621">
        <v>2</v>
      </c>
      <c r="E621" t="s">
        <v>8404</v>
      </c>
      <c r="F621">
        <v>0</v>
      </c>
    </row>
    <row r="622" spans="1:6" x14ac:dyDescent="0.25">
      <c r="A622">
        <v>1</v>
      </c>
      <c r="B622" t="s">
        <v>8219</v>
      </c>
      <c r="C622">
        <v>63</v>
      </c>
      <c r="D622">
        <v>2</v>
      </c>
      <c r="E622" t="s">
        <v>8404</v>
      </c>
      <c r="F622">
        <v>0</v>
      </c>
    </row>
    <row r="623" spans="1:6" x14ac:dyDescent="0.25">
      <c r="A623">
        <v>1</v>
      </c>
      <c r="B623" t="s">
        <v>8219</v>
      </c>
      <c r="C623">
        <v>134</v>
      </c>
      <c r="D623">
        <v>2</v>
      </c>
      <c r="E623" t="s">
        <v>8404</v>
      </c>
      <c r="F623">
        <v>0</v>
      </c>
    </row>
    <row r="624" spans="1:6" x14ac:dyDescent="0.25">
      <c r="A624">
        <v>1</v>
      </c>
      <c r="B624" t="s">
        <v>8219</v>
      </c>
      <c r="C624">
        <v>14</v>
      </c>
      <c r="D624">
        <v>2</v>
      </c>
      <c r="E624" t="s">
        <v>8404</v>
      </c>
      <c r="F624">
        <v>0</v>
      </c>
    </row>
    <row r="625" spans="1:6" x14ac:dyDescent="0.25">
      <c r="A625">
        <v>1</v>
      </c>
      <c r="B625" t="s">
        <v>8219</v>
      </c>
      <c r="C625">
        <v>78</v>
      </c>
      <c r="D625">
        <v>2</v>
      </c>
      <c r="E625" t="s">
        <v>8404</v>
      </c>
      <c r="F625">
        <v>3</v>
      </c>
    </row>
    <row r="626" spans="1:6" x14ac:dyDescent="0.25">
      <c r="A626">
        <v>1</v>
      </c>
      <c r="B626" t="s">
        <v>8219</v>
      </c>
      <c r="C626">
        <v>112</v>
      </c>
      <c r="D626">
        <v>2</v>
      </c>
      <c r="E626" t="s">
        <v>8404</v>
      </c>
      <c r="F626">
        <v>0</v>
      </c>
    </row>
    <row r="627" spans="1:6" x14ac:dyDescent="0.25">
      <c r="A627">
        <v>1</v>
      </c>
      <c r="B627" t="s">
        <v>8219</v>
      </c>
      <c r="C627">
        <v>34</v>
      </c>
      <c r="D627">
        <v>2</v>
      </c>
      <c r="E627" t="s">
        <v>8404</v>
      </c>
      <c r="F627">
        <v>0</v>
      </c>
    </row>
    <row r="628" spans="1:6" x14ac:dyDescent="0.25">
      <c r="A628">
        <v>1</v>
      </c>
      <c r="B628" t="s">
        <v>8219</v>
      </c>
      <c r="C628">
        <v>19</v>
      </c>
      <c r="D628">
        <v>2</v>
      </c>
      <c r="E628" t="s">
        <v>8404</v>
      </c>
      <c r="F628">
        <v>1</v>
      </c>
    </row>
    <row r="629" spans="1:6" x14ac:dyDescent="0.25">
      <c r="A629">
        <v>1</v>
      </c>
      <c r="B629" t="s">
        <v>8219</v>
      </c>
      <c r="C629">
        <v>13</v>
      </c>
      <c r="D629">
        <v>2</v>
      </c>
      <c r="E629" t="s">
        <v>8404</v>
      </c>
      <c r="F629">
        <v>6</v>
      </c>
    </row>
    <row r="630" spans="1:6" x14ac:dyDescent="0.25">
      <c r="A630">
        <v>1</v>
      </c>
      <c r="B630" t="s">
        <v>8219</v>
      </c>
      <c r="C630">
        <v>104</v>
      </c>
      <c r="D630">
        <v>2</v>
      </c>
      <c r="E630" t="s">
        <v>8404</v>
      </c>
      <c r="F630">
        <v>1</v>
      </c>
    </row>
    <row r="631" spans="1:6" x14ac:dyDescent="0.25">
      <c r="A631">
        <v>1</v>
      </c>
      <c r="B631" t="s">
        <v>8219</v>
      </c>
      <c r="C631">
        <v>52</v>
      </c>
      <c r="D631">
        <v>2</v>
      </c>
      <c r="E631" t="s">
        <v>8404</v>
      </c>
      <c r="F631">
        <v>2</v>
      </c>
    </row>
    <row r="632" spans="1:6" x14ac:dyDescent="0.25">
      <c r="A632">
        <v>1</v>
      </c>
      <c r="B632" t="s">
        <v>8219</v>
      </c>
      <c r="C632">
        <v>17</v>
      </c>
      <c r="D632">
        <v>2</v>
      </c>
      <c r="E632" t="s">
        <v>8404</v>
      </c>
      <c r="F632">
        <v>0</v>
      </c>
    </row>
    <row r="633" spans="1:6" x14ac:dyDescent="0.25">
      <c r="A633">
        <v>1</v>
      </c>
      <c r="B633" t="s">
        <v>8219</v>
      </c>
      <c r="C633">
        <v>82</v>
      </c>
      <c r="D633">
        <v>2</v>
      </c>
      <c r="E633" t="s">
        <v>8404</v>
      </c>
      <c r="F633">
        <v>3</v>
      </c>
    </row>
    <row r="634" spans="1:6" x14ac:dyDescent="0.25">
      <c r="A634">
        <v>1</v>
      </c>
      <c r="B634" t="s">
        <v>8219</v>
      </c>
      <c r="C634">
        <v>73</v>
      </c>
      <c r="D634">
        <v>2</v>
      </c>
      <c r="E634" t="s">
        <v>8404</v>
      </c>
      <c r="F634">
        <v>3</v>
      </c>
    </row>
    <row r="635" spans="1:6" x14ac:dyDescent="0.25">
      <c r="A635">
        <v>1</v>
      </c>
      <c r="B635" t="s">
        <v>8219</v>
      </c>
      <c r="C635">
        <v>158</v>
      </c>
      <c r="D635">
        <v>2</v>
      </c>
      <c r="E635" t="s">
        <v>8404</v>
      </c>
      <c r="F635">
        <v>0</v>
      </c>
    </row>
    <row r="636" spans="1:6" x14ac:dyDescent="0.25">
      <c r="A636">
        <v>1</v>
      </c>
      <c r="B636" t="s">
        <v>8219</v>
      </c>
      <c r="C636">
        <v>65</v>
      </c>
      <c r="D636">
        <v>2</v>
      </c>
      <c r="E636" t="s">
        <v>8404</v>
      </c>
      <c r="F636">
        <v>6</v>
      </c>
    </row>
    <row r="637" spans="1:6" x14ac:dyDescent="0.25">
      <c r="A637">
        <v>1</v>
      </c>
      <c r="B637" t="s">
        <v>8219</v>
      </c>
      <c r="C637">
        <v>184</v>
      </c>
      <c r="D637">
        <v>2</v>
      </c>
      <c r="E637" t="s">
        <v>8404</v>
      </c>
      <c r="F637">
        <v>0</v>
      </c>
    </row>
    <row r="638" spans="1:6" x14ac:dyDescent="0.25">
      <c r="A638">
        <v>1</v>
      </c>
      <c r="B638" t="s">
        <v>8219</v>
      </c>
      <c r="C638">
        <v>34</v>
      </c>
      <c r="D638">
        <v>2</v>
      </c>
      <c r="E638" t="s">
        <v>8404</v>
      </c>
      <c r="F638">
        <v>19</v>
      </c>
    </row>
    <row r="639" spans="1:6" x14ac:dyDescent="0.25">
      <c r="A639">
        <v>1</v>
      </c>
      <c r="B639" t="s">
        <v>8219</v>
      </c>
      <c r="C639">
        <v>240</v>
      </c>
      <c r="D639">
        <v>2</v>
      </c>
      <c r="E639" t="s">
        <v>8404</v>
      </c>
      <c r="F639">
        <v>1</v>
      </c>
    </row>
    <row r="640" spans="1:6" x14ac:dyDescent="0.25">
      <c r="A640">
        <v>1</v>
      </c>
      <c r="B640" t="s">
        <v>8219</v>
      </c>
      <c r="C640">
        <v>113</v>
      </c>
      <c r="D640">
        <v>2</v>
      </c>
      <c r="E640" t="s">
        <v>8404</v>
      </c>
      <c r="F640">
        <v>2</v>
      </c>
    </row>
    <row r="641" spans="1:6" x14ac:dyDescent="0.25">
      <c r="A641">
        <v>1</v>
      </c>
      <c r="B641" t="s">
        <v>8219</v>
      </c>
      <c r="C641">
        <v>66</v>
      </c>
      <c r="D641">
        <v>2</v>
      </c>
      <c r="E641" t="s">
        <v>8404</v>
      </c>
      <c r="F641">
        <v>0</v>
      </c>
    </row>
    <row r="642" spans="1:6" x14ac:dyDescent="0.25">
      <c r="A642">
        <v>1</v>
      </c>
      <c r="B642" t="s">
        <v>8219</v>
      </c>
      <c r="C642">
        <v>340</v>
      </c>
      <c r="D642">
        <v>2</v>
      </c>
      <c r="E642" t="s">
        <v>8404</v>
      </c>
      <c r="F642">
        <v>11</v>
      </c>
    </row>
    <row r="643" spans="1:6" x14ac:dyDescent="0.25">
      <c r="A643">
        <v>1</v>
      </c>
      <c r="B643" t="s">
        <v>8219</v>
      </c>
      <c r="C643">
        <v>150</v>
      </c>
      <c r="D643">
        <v>2</v>
      </c>
      <c r="E643" t="s">
        <v>8404</v>
      </c>
      <c r="F643">
        <v>0</v>
      </c>
    </row>
    <row r="644" spans="1:6" x14ac:dyDescent="0.25">
      <c r="A644">
        <v>1</v>
      </c>
      <c r="B644" t="s">
        <v>8219</v>
      </c>
      <c r="C644">
        <v>25</v>
      </c>
      <c r="D644">
        <v>2</v>
      </c>
      <c r="E644" t="s">
        <v>8404</v>
      </c>
      <c r="F644">
        <v>0</v>
      </c>
    </row>
    <row r="645" spans="1:6" x14ac:dyDescent="0.25">
      <c r="A645">
        <v>1</v>
      </c>
      <c r="B645" t="s">
        <v>8219</v>
      </c>
      <c r="C645">
        <v>234</v>
      </c>
      <c r="D645">
        <v>2</v>
      </c>
      <c r="E645" t="s">
        <v>8404</v>
      </c>
      <c r="F645">
        <v>1</v>
      </c>
    </row>
    <row r="646" spans="1:6" x14ac:dyDescent="0.25">
      <c r="A646">
        <v>1</v>
      </c>
      <c r="B646" t="s">
        <v>8219</v>
      </c>
      <c r="C646">
        <v>2602</v>
      </c>
      <c r="D646">
        <v>2</v>
      </c>
      <c r="E646" t="s">
        <v>8404</v>
      </c>
      <c r="F646">
        <v>3</v>
      </c>
    </row>
    <row r="647" spans="1:6" x14ac:dyDescent="0.25">
      <c r="A647">
        <v>1</v>
      </c>
      <c r="B647" t="s">
        <v>8219</v>
      </c>
      <c r="C647">
        <v>248</v>
      </c>
      <c r="D647">
        <v>2</v>
      </c>
      <c r="E647" t="s">
        <v>8404</v>
      </c>
      <c r="F647">
        <v>1</v>
      </c>
    </row>
    <row r="648" spans="1:6" x14ac:dyDescent="0.25">
      <c r="A648">
        <v>1</v>
      </c>
      <c r="B648" t="s">
        <v>8219</v>
      </c>
      <c r="C648">
        <v>600</v>
      </c>
      <c r="D648">
        <v>2</v>
      </c>
      <c r="E648" t="s">
        <v>8404</v>
      </c>
      <c r="F648">
        <v>15</v>
      </c>
    </row>
    <row r="649" spans="1:6" x14ac:dyDescent="0.25">
      <c r="A649">
        <v>1</v>
      </c>
      <c r="B649" t="s">
        <v>8219</v>
      </c>
      <c r="C649">
        <v>293</v>
      </c>
      <c r="D649">
        <v>2</v>
      </c>
      <c r="E649" t="s">
        <v>8404</v>
      </c>
      <c r="F649">
        <v>2</v>
      </c>
    </row>
    <row r="650" spans="1:6" x14ac:dyDescent="0.25">
      <c r="A650">
        <v>1</v>
      </c>
      <c r="B650" t="s">
        <v>8219</v>
      </c>
      <c r="C650">
        <v>321</v>
      </c>
      <c r="D650">
        <v>2</v>
      </c>
      <c r="E650" t="s">
        <v>8404</v>
      </c>
      <c r="F650">
        <v>1</v>
      </c>
    </row>
    <row r="651" spans="1:6" x14ac:dyDescent="0.25">
      <c r="A651">
        <v>1</v>
      </c>
      <c r="B651" t="s">
        <v>8219</v>
      </c>
      <c r="C651">
        <v>81</v>
      </c>
      <c r="D651">
        <v>2</v>
      </c>
      <c r="E651" t="s">
        <v>8404</v>
      </c>
      <c r="F651">
        <v>1</v>
      </c>
    </row>
    <row r="652" spans="1:6" x14ac:dyDescent="0.25">
      <c r="A652">
        <v>1</v>
      </c>
      <c r="B652" t="s">
        <v>8219</v>
      </c>
      <c r="C652">
        <v>343</v>
      </c>
      <c r="D652">
        <v>2</v>
      </c>
      <c r="E652" t="s">
        <v>8404</v>
      </c>
      <c r="F652">
        <v>0</v>
      </c>
    </row>
    <row r="653" spans="1:6" x14ac:dyDescent="0.25">
      <c r="A653">
        <v>1</v>
      </c>
      <c r="B653" t="s">
        <v>8219</v>
      </c>
      <c r="C653">
        <v>336</v>
      </c>
      <c r="D653">
        <v>2</v>
      </c>
      <c r="E653" t="s">
        <v>8404</v>
      </c>
      <c r="F653">
        <v>1</v>
      </c>
    </row>
    <row r="654" spans="1:6" x14ac:dyDescent="0.25">
      <c r="A654">
        <v>1</v>
      </c>
      <c r="B654" t="s">
        <v>8219</v>
      </c>
      <c r="C654">
        <v>47</v>
      </c>
      <c r="D654">
        <v>2</v>
      </c>
      <c r="E654" t="s">
        <v>8404</v>
      </c>
      <c r="F654">
        <v>11</v>
      </c>
    </row>
    <row r="655" spans="1:6" x14ac:dyDescent="0.25">
      <c r="A655">
        <v>1</v>
      </c>
      <c r="B655" t="s">
        <v>8219</v>
      </c>
      <c r="C655">
        <v>76</v>
      </c>
      <c r="D655">
        <v>2</v>
      </c>
      <c r="E655" t="s">
        <v>8404</v>
      </c>
      <c r="F655">
        <v>0</v>
      </c>
    </row>
    <row r="656" spans="1:6" x14ac:dyDescent="0.25">
      <c r="A656">
        <v>1</v>
      </c>
      <c r="B656" t="s">
        <v>8219</v>
      </c>
      <c r="C656">
        <v>441</v>
      </c>
      <c r="D656">
        <v>2</v>
      </c>
      <c r="E656" t="s">
        <v>8404</v>
      </c>
      <c r="F656">
        <v>1</v>
      </c>
    </row>
    <row r="657" spans="1:6" x14ac:dyDescent="0.25">
      <c r="A657">
        <v>1</v>
      </c>
      <c r="B657" t="s">
        <v>8219</v>
      </c>
      <c r="C657">
        <v>916</v>
      </c>
      <c r="D657">
        <v>2</v>
      </c>
      <c r="E657" t="s">
        <v>8404</v>
      </c>
      <c r="F657">
        <v>6</v>
      </c>
    </row>
    <row r="658" spans="1:6" x14ac:dyDescent="0.25">
      <c r="A658">
        <v>1</v>
      </c>
      <c r="B658" t="s">
        <v>8219</v>
      </c>
      <c r="C658">
        <v>369</v>
      </c>
      <c r="D658">
        <v>2</v>
      </c>
      <c r="E658" t="s">
        <v>8404</v>
      </c>
      <c r="F658">
        <v>7</v>
      </c>
    </row>
    <row r="659" spans="1:6" x14ac:dyDescent="0.25">
      <c r="A659">
        <v>1</v>
      </c>
      <c r="B659" t="s">
        <v>8219</v>
      </c>
      <c r="C659">
        <v>20242</v>
      </c>
      <c r="D659">
        <v>2</v>
      </c>
      <c r="E659" t="s">
        <v>8404</v>
      </c>
      <c r="F659">
        <v>0</v>
      </c>
    </row>
    <row r="660" spans="1:6" x14ac:dyDescent="0.25">
      <c r="A660">
        <v>1</v>
      </c>
      <c r="B660" t="s">
        <v>8219</v>
      </c>
      <c r="C660">
        <v>71</v>
      </c>
      <c r="D660">
        <v>2</v>
      </c>
      <c r="E660" t="s">
        <v>8404</v>
      </c>
      <c r="F660">
        <v>16</v>
      </c>
    </row>
    <row r="661" spans="1:6" x14ac:dyDescent="0.25">
      <c r="A661">
        <v>1</v>
      </c>
      <c r="B661" t="s">
        <v>8219</v>
      </c>
      <c r="C661">
        <v>635</v>
      </c>
      <c r="D661">
        <v>2</v>
      </c>
      <c r="E661" t="s">
        <v>8404</v>
      </c>
      <c r="F661">
        <v>0</v>
      </c>
    </row>
    <row r="662" spans="1:6" x14ac:dyDescent="0.25">
      <c r="A662">
        <v>1</v>
      </c>
      <c r="B662" t="s">
        <v>8219</v>
      </c>
      <c r="C662">
        <v>885</v>
      </c>
      <c r="D662">
        <v>2</v>
      </c>
      <c r="E662" t="s">
        <v>8404</v>
      </c>
      <c r="F662">
        <v>0</v>
      </c>
    </row>
    <row r="663" spans="1:6" x14ac:dyDescent="0.25">
      <c r="A663">
        <v>1</v>
      </c>
      <c r="B663" t="s">
        <v>8219</v>
      </c>
      <c r="C663">
        <v>329</v>
      </c>
      <c r="D663">
        <v>2</v>
      </c>
      <c r="E663" t="s">
        <v>8404</v>
      </c>
      <c r="F663">
        <v>0</v>
      </c>
    </row>
    <row r="664" spans="1:6" x14ac:dyDescent="0.25">
      <c r="A664">
        <v>1</v>
      </c>
      <c r="B664" t="s">
        <v>8219</v>
      </c>
      <c r="C664">
        <v>71</v>
      </c>
      <c r="D664">
        <v>2</v>
      </c>
      <c r="E664" t="s">
        <v>8404</v>
      </c>
      <c r="F664">
        <v>12</v>
      </c>
    </row>
    <row r="665" spans="1:6" x14ac:dyDescent="0.25">
      <c r="A665">
        <v>1</v>
      </c>
      <c r="B665" t="s">
        <v>8219</v>
      </c>
      <c r="C665">
        <v>269</v>
      </c>
      <c r="D665">
        <v>2</v>
      </c>
      <c r="E665" t="s">
        <v>8404</v>
      </c>
      <c r="F665">
        <v>1</v>
      </c>
    </row>
    <row r="666" spans="1:6" x14ac:dyDescent="0.25">
      <c r="A666">
        <v>1</v>
      </c>
      <c r="B666" t="s">
        <v>8219</v>
      </c>
      <c r="C666">
        <v>345</v>
      </c>
      <c r="D666">
        <v>2</v>
      </c>
      <c r="E666" t="s">
        <v>8404</v>
      </c>
      <c r="F666">
        <v>3</v>
      </c>
    </row>
    <row r="667" spans="1:6" x14ac:dyDescent="0.25">
      <c r="A667">
        <v>1</v>
      </c>
      <c r="B667" t="s">
        <v>8219</v>
      </c>
      <c r="C667">
        <v>43</v>
      </c>
      <c r="D667">
        <v>2</v>
      </c>
      <c r="E667" t="s">
        <v>8404</v>
      </c>
      <c r="F667">
        <v>1</v>
      </c>
    </row>
    <row r="668" spans="1:6" x14ac:dyDescent="0.25">
      <c r="A668">
        <v>1</v>
      </c>
      <c r="B668" t="s">
        <v>8219</v>
      </c>
      <c r="C668">
        <v>33</v>
      </c>
      <c r="D668">
        <v>2</v>
      </c>
      <c r="E668" t="s">
        <v>8404</v>
      </c>
      <c r="F668">
        <v>4</v>
      </c>
    </row>
    <row r="669" spans="1:6" x14ac:dyDescent="0.25">
      <c r="A669">
        <v>1</v>
      </c>
      <c r="B669" t="s">
        <v>8219</v>
      </c>
      <c r="C669">
        <v>211</v>
      </c>
      <c r="D669">
        <v>2</v>
      </c>
      <c r="E669" t="s">
        <v>8404</v>
      </c>
      <c r="F669">
        <v>1</v>
      </c>
    </row>
    <row r="670" spans="1:6" x14ac:dyDescent="0.25">
      <c r="A670">
        <v>1</v>
      </c>
      <c r="B670" t="s">
        <v>8219</v>
      </c>
      <c r="C670">
        <v>196</v>
      </c>
      <c r="D670">
        <v>2</v>
      </c>
      <c r="E670" t="s">
        <v>8404</v>
      </c>
      <c r="F670">
        <v>3</v>
      </c>
    </row>
    <row r="671" spans="1:6" x14ac:dyDescent="0.25">
      <c r="A671">
        <v>1</v>
      </c>
      <c r="B671" t="s">
        <v>8219</v>
      </c>
      <c r="C671">
        <v>405</v>
      </c>
      <c r="D671">
        <v>2</v>
      </c>
      <c r="E671" t="s">
        <v>8404</v>
      </c>
      <c r="F671">
        <v>1</v>
      </c>
    </row>
    <row r="672" spans="1:6" x14ac:dyDescent="0.25">
      <c r="A672">
        <v>1</v>
      </c>
      <c r="B672" t="s">
        <v>8219</v>
      </c>
      <c r="C672">
        <v>206</v>
      </c>
      <c r="D672">
        <v>2</v>
      </c>
      <c r="E672" t="s">
        <v>8404</v>
      </c>
      <c r="F672">
        <v>0</v>
      </c>
    </row>
    <row r="673" spans="1:6" x14ac:dyDescent="0.25">
      <c r="A673">
        <v>1</v>
      </c>
      <c r="B673" t="s">
        <v>8219</v>
      </c>
      <c r="C673">
        <v>335</v>
      </c>
      <c r="D673">
        <v>2</v>
      </c>
      <c r="E673" t="s">
        <v>8404</v>
      </c>
      <c r="F673">
        <v>12</v>
      </c>
    </row>
    <row r="674" spans="1:6" x14ac:dyDescent="0.25">
      <c r="A674">
        <v>1</v>
      </c>
      <c r="B674" t="s">
        <v>8219</v>
      </c>
      <c r="C674">
        <v>215</v>
      </c>
      <c r="D674">
        <v>2</v>
      </c>
      <c r="E674" t="s">
        <v>8404</v>
      </c>
      <c r="F674">
        <v>0</v>
      </c>
    </row>
    <row r="675" spans="1:6" x14ac:dyDescent="0.25">
      <c r="A675">
        <v>1</v>
      </c>
      <c r="B675" t="s">
        <v>8219</v>
      </c>
      <c r="C675">
        <v>176</v>
      </c>
      <c r="D675">
        <v>2</v>
      </c>
      <c r="E675" t="s">
        <v>8404</v>
      </c>
      <c r="F675">
        <v>1</v>
      </c>
    </row>
    <row r="676" spans="1:6" x14ac:dyDescent="0.25">
      <c r="A676">
        <v>1</v>
      </c>
      <c r="B676" t="s">
        <v>8219</v>
      </c>
      <c r="C676">
        <v>555</v>
      </c>
      <c r="D676">
        <v>2</v>
      </c>
      <c r="E676" t="s">
        <v>8404</v>
      </c>
      <c r="F676">
        <v>0</v>
      </c>
    </row>
    <row r="677" spans="1:6" x14ac:dyDescent="0.25">
      <c r="A677">
        <v>1</v>
      </c>
      <c r="B677" t="s">
        <v>8219</v>
      </c>
      <c r="C677">
        <v>116</v>
      </c>
      <c r="D677">
        <v>2</v>
      </c>
      <c r="E677" t="s">
        <v>8404</v>
      </c>
      <c r="F677">
        <v>0</v>
      </c>
    </row>
    <row r="678" spans="1:6" x14ac:dyDescent="0.25">
      <c r="A678">
        <v>1</v>
      </c>
      <c r="B678" t="s">
        <v>8219</v>
      </c>
      <c r="C678">
        <v>615</v>
      </c>
      <c r="D678">
        <v>2</v>
      </c>
      <c r="E678" t="s">
        <v>8404</v>
      </c>
      <c r="F678">
        <v>2</v>
      </c>
    </row>
    <row r="679" spans="1:6" x14ac:dyDescent="0.25">
      <c r="A679">
        <v>1</v>
      </c>
      <c r="B679" t="s">
        <v>8219</v>
      </c>
      <c r="C679">
        <v>236</v>
      </c>
      <c r="D679">
        <v>2</v>
      </c>
      <c r="E679" t="s">
        <v>8404</v>
      </c>
      <c r="F679">
        <v>92</v>
      </c>
    </row>
    <row r="680" spans="1:6" x14ac:dyDescent="0.25">
      <c r="A680">
        <v>1</v>
      </c>
      <c r="B680" t="s">
        <v>8219</v>
      </c>
      <c r="C680">
        <v>145</v>
      </c>
      <c r="D680">
        <v>2</v>
      </c>
      <c r="E680" t="s">
        <v>8404</v>
      </c>
      <c r="F680">
        <v>0</v>
      </c>
    </row>
    <row r="681" spans="1:6" x14ac:dyDescent="0.25">
      <c r="A681">
        <v>1</v>
      </c>
      <c r="B681" t="s">
        <v>8219</v>
      </c>
      <c r="C681">
        <v>167</v>
      </c>
      <c r="D681">
        <v>2</v>
      </c>
      <c r="E681" t="s">
        <v>8404</v>
      </c>
      <c r="F681">
        <v>3</v>
      </c>
    </row>
    <row r="682" spans="1:6" x14ac:dyDescent="0.25">
      <c r="A682">
        <v>1</v>
      </c>
      <c r="B682" t="s">
        <v>8219</v>
      </c>
      <c r="C682">
        <v>235</v>
      </c>
      <c r="D682">
        <v>2</v>
      </c>
      <c r="E682" t="s">
        <v>8404</v>
      </c>
      <c r="F682">
        <v>10</v>
      </c>
    </row>
    <row r="683" spans="1:6" x14ac:dyDescent="0.25">
      <c r="A683">
        <v>1</v>
      </c>
      <c r="B683" t="s">
        <v>8219</v>
      </c>
      <c r="C683">
        <v>452</v>
      </c>
      <c r="D683">
        <v>2</v>
      </c>
      <c r="E683" t="s">
        <v>8404</v>
      </c>
      <c r="F683">
        <v>7</v>
      </c>
    </row>
    <row r="684" spans="1:6" x14ac:dyDescent="0.25">
      <c r="A684">
        <v>1</v>
      </c>
      <c r="B684" t="s">
        <v>8219</v>
      </c>
      <c r="C684">
        <v>241</v>
      </c>
      <c r="D684">
        <v>2</v>
      </c>
      <c r="E684" t="s">
        <v>8404</v>
      </c>
      <c r="F684">
        <v>3</v>
      </c>
    </row>
    <row r="685" spans="1:6" x14ac:dyDescent="0.25">
      <c r="A685">
        <v>1</v>
      </c>
      <c r="B685" t="s">
        <v>8219</v>
      </c>
      <c r="C685">
        <v>28</v>
      </c>
      <c r="D685">
        <v>2</v>
      </c>
      <c r="E685" t="s">
        <v>8404</v>
      </c>
      <c r="F685">
        <v>0</v>
      </c>
    </row>
    <row r="686" spans="1:6" x14ac:dyDescent="0.25">
      <c r="A686">
        <v>1</v>
      </c>
      <c r="B686" t="s">
        <v>8219</v>
      </c>
      <c r="C686">
        <v>140</v>
      </c>
      <c r="D686">
        <v>2</v>
      </c>
      <c r="E686" t="s">
        <v>8404</v>
      </c>
      <c r="F686">
        <v>1</v>
      </c>
    </row>
    <row r="687" spans="1:6" x14ac:dyDescent="0.25">
      <c r="A687">
        <v>1</v>
      </c>
      <c r="B687" t="s">
        <v>8219</v>
      </c>
      <c r="C687">
        <v>280</v>
      </c>
      <c r="D687">
        <v>2</v>
      </c>
      <c r="E687" t="s">
        <v>8404</v>
      </c>
      <c r="F687">
        <v>0</v>
      </c>
    </row>
    <row r="688" spans="1:6" x14ac:dyDescent="0.25">
      <c r="A688">
        <v>1</v>
      </c>
      <c r="B688" t="s">
        <v>8219</v>
      </c>
      <c r="C688">
        <v>70</v>
      </c>
      <c r="D688">
        <v>2</v>
      </c>
      <c r="E688" t="s">
        <v>8404</v>
      </c>
      <c r="F688">
        <v>9</v>
      </c>
    </row>
    <row r="689" spans="1:6" x14ac:dyDescent="0.25">
      <c r="A689">
        <v>1</v>
      </c>
      <c r="B689" t="s">
        <v>8219</v>
      </c>
      <c r="C689">
        <v>160</v>
      </c>
      <c r="D689">
        <v>2</v>
      </c>
      <c r="E689" t="s">
        <v>8404</v>
      </c>
      <c r="F689">
        <v>2</v>
      </c>
    </row>
    <row r="690" spans="1:6" x14ac:dyDescent="0.25">
      <c r="A690">
        <v>1</v>
      </c>
      <c r="B690" t="s">
        <v>8219</v>
      </c>
      <c r="C690">
        <v>141</v>
      </c>
      <c r="D690">
        <v>2</v>
      </c>
      <c r="E690" t="s">
        <v>8404</v>
      </c>
      <c r="F690">
        <v>1</v>
      </c>
    </row>
    <row r="691" spans="1:6" x14ac:dyDescent="0.25">
      <c r="A691">
        <v>1</v>
      </c>
      <c r="B691" t="s">
        <v>8219</v>
      </c>
      <c r="C691">
        <v>874</v>
      </c>
      <c r="D691">
        <v>2</v>
      </c>
      <c r="E691" t="s">
        <v>8404</v>
      </c>
      <c r="F691">
        <v>2</v>
      </c>
    </row>
    <row r="692" spans="1:6" x14ac:dyDescent="0.25">
      <c r="A692">
        <v>1</v>
      </c>
      <c r="B692" t="s">
        <v>8219</v>
      </c>
      <c r="C692">
        <v>73</v>
      </c>
      <c r="D692">
        <v>2</v>
      </c>
      <c r="E692" t="s">
        <v>8404</v>
      </c>
      <c r="F692">
        <v>11</v>
      </c>
    </row>
    <row r="693" spans="1:6" x14ac:dyDescent="0.25">
      <c r="A693">
        <v>1</v>
      </c>
      <c r="B693" t="s">
        <v>8219</v>
      </c>
      <c r="C693">
        <v>294</v>
      </c>
      <c r="D693">
        <v>2</v>
      </c>
      <c r="E693" t="s">
        <v>8404</v>
      </c>
      <c r="F693">
        <v>0</v>
      </c>
    </row>
    <row r="694" spans="1:6" x14ac:dyDescent="0.25">
      <c r="A694">
        <v>1</v>
      </c>
      <c r="B694" t="s">
        <v>8219</v>
      </c>
      <c r="C694">
        <v>740</v>
      </c>
      <c r="D694">
        <v>2</v>
      </c>
      <c r="E694" t="s">
        <v>8404</v>
      </c>
      <c r="F694">
        <v>0</v>
      </c>
    </row>
    <row r="695" spans="1:6" x14ac:dyDescent="0.25">
      <c r="A695">
        <v>1</v>
      </c>
      <c r="B695" t="s">
        <v>8219</v>
      </c>
      <c r="C695">
        <v>369</v>
      </c>
      <c r="D695">
        <v>2</v>
      </c>
      <c r="E695" t="s">
        <v>8404</v>
      </c>
      <c r="F695">
        <v>9</v>
      </c>
    </row>
    <row r="696" spans="1:6" x14ac:dyDescent="0.25">
      <c r="A696">
        <v>1</v>
      </c>
      <c r="B696" t="s">
        <v>8219</v>
      </c>
      <c r="C696">
        <v>110</v>
      </c>
      <c r="D696">
        <v>2</v>
      </c>
      <c r="E696" t="s">
        <v>8404</v>
      </c>
      <c r="F696">
        <v>0</v>
      </c>
    </row>
    <row r="697" spans="1:6" x14ac:dyDescent="0.25">
      <c r="A697">
        <v>1</v>
      </c>
      <c r="B697" t="s">
        <v>8219</v>
      </c>
      <c r="C697">
        <v>455</v>
      </c>
      <c r="D697">
        <v>2</v>
      </c>
      <c r="E697" t="s">
        <v>8404</v>
      </c>
      <c r="F697">
        <v>4</v>
      </c>
    </row>
    <row r="698" spans="1:6" x14ac:dyDescent="0.25">
      <c r="A698">
        <v>1</v>
      </c>
      <c r="B698" t="s">
        <v>8219</v>
      </c>
      <c r="C698">
        <v>224</v>
      </c>
      <c r="D698">
        <v>2</v>
      </c>
      <c r="E698" t="s">
        <v>8404</v>
      </c>
      <c r="F698">
        <v>1</v>
      </c>
    </row>
    <row r="699" spans="1:6" x14ac:dyDescent="0.25">
      <c r="A699">
        <v>1</v>
      </c>
      <c r="B699" t="s">
        <v>8219</v>
      </c>
      <c r="C699">
        <v>46</v>
      </c>
      <c r="D699">
        <v>2</v>
      </c>
      <c r="E699" t="s">
        <v>8404</v>
      </c>
      <c r="F699">
        <v>2</v>
      </c>
    </row>
    <row r="700" spans="1:6" x14ac:dyDescent="0.25">
      <c r="A700">
        <v>1</v>
      </c>
      <c r="B700" t="s">
        <v>8219</v>
      </c>
      <c r="C700">
        <v>284</v>
      </c>
      <c r="D700">
        <v>2</v>
      </c>
      <c r="E700" t="s">
        <v>8404</v>
      </c>
      <c r="F700">
        <v>0</v>
      </c>
    </row>
    <row r="701" spans="1:6" x14ac:dyDescent="0.25">
      <c r="A701">
        <v>1</v>
      </c>
      <c r="B701" t="s">
        <v>8219</v>
      </c>
      <c r="C701">
        <v>98</v>
      </c>
      <c r="D701">
        <v>2</v>
      </c>
      <c r="E701" t="s">
        <v>8404</v>
      </c>
      <c r="F701">
        <v>1</v>
      </c>
    </row>
    <row r="702" spans="1:6" x14ac:dyDescent="0.25">
      <c r="A702">
        <v>1</v>
      </c>
      <c r="B702" t="s">
        <v>8219</v>
      </c>
      <c r="C702">
        <v>56</v>
      </c>
      <c r="D702">
        <v>2</v>
      </c>
      <c r="E702" t="s">
        <v>8404</v>
      </c>
      <c r="F702">
        <v>17</v>
      </c>
    </row>
    <row r="703" spans="1:6" x14ac:dyDescent="0.25">
      <c r="A703">
        <v>1</v>
      </c>
      <c r="B703" t="s">
        <v>8219</v>
      </c>
      <c r="C703">
        <v>32</v>
      </c>
      <c r="D703">
        <v>2</v>
      </c>
      <c r="E703" t="s">
        <v>8404</v>
      </c>
      <c r="F703">
        <v>2</v>
      </c>
    </row>
    <row r="704" spans="1:6" x14ac:dyDescent="0.25">
      <c r="A704">
        <v>1</v>
      </c>
      <c r="B704" t="s">
        <v>8219</v>
      </c>
      <c r="C704">
        <v>30</v>
      </c>
      <c r="D704">
        <v>2</v>
      </c>
      <c r="E704" t="s">
        <v>8404</v>
      </c>
      <c r="F704">
        <v>3</v>
      </c>
    </row>
    <row r="705" spans="1:6" x14ac:dyDescent="0.25">
      <c r="A705">
        <v>1</v>
      </c>
      <c r="B705" t="s">
        <v>8219</v>
      </c>
      <c r="C705">
        <v>70</v>
      </c>
      <c r="D705">
        <v>2</v>
      </c>
      <c r="E705" t="s">
        <v>8404</v>
      </c>
      <c r="F705">
        <v>41</v>
      </c>
    </row>
    <row r="706" spans="1:6" x14ac:dyDescent="0.25">
      <c r="A706">
        <v>1</v>
      </c>
      <c r="B706" t="s">
        <v>8219</v>
      </c>
      <c r="C706">
        <v>44</v>
      </c>
      <c r="D706">
        <v>2</v>
      </c>
      <c r="E706" t="s">
        <v>8404</v>
      </c>
      <c r="F706">
        <v>2</v>
      </c>
    </row>
    <row r="707" spans="1:6" x14ac:dyDescent="0.25">
      <c r="A707">
        <v>1</v>
      </c>
      <c r="B707" t="s">
        <v>8219</v>
      </c>
      <c r="C707">
        <v>92</v>
      </c>
      <c r="D707">
        <v>2</v>
      </c>
      <c r="E707" t="s">
        <v>8404</v>
      </c>
      <c r="F707">
        <v>3</v>
      </c>
    </row>
    <row r="708" spans="1:6" x14ac:dyDescent="0.25">
      <c r="A708">
        <v>1</v>
      </c>
      <c r="B708" t="s">
        <v>8219</v>
      </c>
      <c r="C708">
        <v>205</v>
      </c>
      <c r="D708">
        <v>2</v>
      </c>
      <c r="E708" t="s">
        <v>8404</v>
      </c>
      <c r="F708">
        <v>8</v>
      </c>
    </row>
    <row r="709" spans="1:6" x14ac:dyDescent="0.25">
      <c r="A709">
        <v>1</v>
      </c>
      <c r="B709" t="s">
        <v>8219</v>
      </c>
      <c r="C709">
        <v>23</v>
      </c>
      <c r="D709">
        <v>2</v>
      </c>
      <c r="E709" t="s">
        <v>8404</v>
      </c>
      <c r="F709">
        <v>0</v>
      </c>
    </row>
    <row r="710" spans="1:6" x14ac:dyDescent="0.25">
      <c r="A710">
        <v>1</v>
      </c>
      <c r="B710" t="s">
        <v>8219</v>
      </c>
      <c r="C710">
        <v>4</v>
      </c>
      <c r="D710">
        <v>2</v>
      </c>
      <c r="E710" t="s">
        <v>8404</v>
      </c>
      <c r="F710">
        <v>1</v>
      </c>
    </row>
    <row r="711" spans="1:6" x14ac:dyDescent="0.25">
      <c r="A711">
        <v>1</v>
      </c>
      <c r="B711" t="s">
        <v>8219</v>
      </c>
      <c r="C711">
        <v>112</v>
      </c>
      <c r="D711">
        <v>2</v>
      </c>
      <c r="E711" t="s">
        <v>8404</v>
      </c>
      <c r="F711">
        <v>3</v>
      </c>
    </row>
    <row r="712" spans="1:6" x14ac:dyDescent="0.25">
      <c r="A712">
        <v>1</v>
      </c>
      <c r="B712" t="s">
        <v>8219</v>
      </c>
      <c r="C712">
        <v>27</v>
      </c>
      <c r="D712">
        <v>2</v>
      </c>
      <c r="E712" t="s">
        <v>8404</v>
      </c>
      <c r="F712">
        <v>4</v>
      </c>
    </row>
    <row r="713" spans="1:6" x14ac:dyDescent="0.25">
      <c r="A713">
        <v>1</v>
      </c>
      <c r="B713" t="s">
        <v>8219</v>
      </c>
      <c r="C713">
        <v>11</v>
      </c>
      <c r="D713">
        <v>2</v>
      </c>
      <c r="E713" t="s">
        <v>8404</v>
      </c>
      <c r="F713">
        <v>9</v>
      </c>
    </row>
    <row r="714" spans="1:6" x14ac:dyDescent="0.25">
      <c r="A714">
        <v>1</v>
      </c>
      <c r="B714" t="s">
        <v>8219</v>
      </c>
      <c r="C714">
        <v>26</v>
      </c>
      <c r="D714">
        <v>2</v>
      </c>
      <c r="E714" t="s">
        <v>8404</v>
      </c>
      <c r="F714">
        <v>16</v>
      </c>
    </row>
    <row r="715" spans="1:6" x14ac:dyDescent="0.25">
      <c r="A715">
        <v>1</v>
      </c>
      <c r="B715" t="s">
        <v>8219</v>
      </c>
      <c r="C715">
        <v>77</v>
      </c>
      <c r="D715">
        <v>2</v>
      </c>
      <c r="E715" t="s">
        <v>8404</v>
      </c>
      <c r="F715">
        <v>1</v>
      </c>
    </row>
    <row r="716" spans="1:6" x14ac:dyDescent="0.25">
      <c r="A716">
        <v>1</v>
      </c>
      <c r="B716" t="s">
        <v>8219</v>
      </c>
      <c r="C716">
        <v>136</v>
      </c>
      <c r="D716">
        <v>2</v>
      </c>
      <c r="E716" t="s">
        <v>8404</v>
      </c>
      <c r="F716">
        <v>7</v>
      </c>
    </row>
    <row r="717" spans="1:6" x14ac:dyDescent="0.25">
      <c r="A717">
        <v>1</v>
      </c>
      <c r="B717" t="s">
        <v>8219</v>
      </c>
      <c r="C717">
        <v>157</v>
      </c>
      <c r="D717">
        <v>2</v>
      </c>
      <c r="E717" t="s">
        <v>8404</v>
      </c>
      <c r="F717">
        <v>0</v>
      </c>
    </row>
    <row r="718" spans="1:6" x14ac:dyDescent="0.25">
      <c r="A718">
        <v>1</v>
      </c>
      <c r="B718" t="s">
        <v>8219</v>
      </c>
      <c r="C718">
        <v>158</v>
      </c>
      <c r="D718">
        <v>2</v>
      </c>
      <c r="E718" t="s">
        <v>8404</v>
      </c>
      <c r="F718">
        <v>0</v>
      </c>
    </row>
    <row r="719" spans="1:6" x14ac:dyDescent="0.25">
      <c r="A719">
        <v>1</v>
      </c>
      <c r="B719" t="s">
        <v>8219</v>
      </c>
      <c r="C719">
        <v>27</v>
      </c>
      <c r="D719">
        <v>2</v>
      </c>
      <c r="E719" t="s">
        <v>8404</v>
      </c>
      <c r="F719">
        <v>0</v>
      </c>
    </row>
    <row r="720" spans="1:6" x14ac:dyDescent="0.25">
      <c r="A720">
        <v>1</v>
      </c>
      <c r="B720" t="s">
        <v>8219</v>
      </c>
      <c r="C720">
        <v>23</v>
      </c>
      <c r="D720">
        <v>2</v>
      </c>
      <c r="E720" t="s">
        <v>8404</v>
      </c>
      <c r="F720">
        <v>0</v>
      </c>
    </row>
    <row r="721" spans="1:6" x14ac:dyDescent="0.25">
      <c r="A721">
        <v>1</v>
      </c>
      <c r="B721" t="s">
        <v>8219</v>
      </c>
      <c r="C721">
        <v>17</v>
      </c>
      <c r="D721">
        <v>2</v>
      </c>
      <c r="E721" t="s">
        <v>8404</v>
      </c>
      <c r="F721">
        <v>0</v>
      </c>
    </row>
    <row r="722" spans="1:6" x14ac:dyDescent="0.25">
      <c r="A722">
        <v>1</v>
      </c>
      <c r="B722" t="s">
        <v>8219</v>
      </c>
      <c r="C722">
        <v>37</v>
      </c>
      <c r="D722">
        <v>2</v>
      </c>
      <c r="E722" t="s">
        <v>8404</v>
      </c>
      <c r="F722">
        <v>1</v>
      </c>
    </row>
    <row r="723" spans="1:6" x14ac:dyDescent="0.25">
      <c r="A723">
        <v>1</v>
      </c>
      <c r="B723" t="s">
        <v>8219</v>
      </c>
      <c r="C723">
        <v>65</v>
      </c>
      <c r="D723">
        <v>2</v>
      </c>
      <c r="E723" t="s">
        <v>8404</v>
      </c>
      <c r="F723">
        <v>2</v>
      </c>
    </row>
    <row r="724" spans="1:6" x14ac:dyDescent="0.25">
      <c r="A724">
        <v>1</v>
      </c>
      <c r="B724" t="s">
        <v>8219</v>
      </c>
      <c r="C724">
        <v>18</v>
      </c>
      <c r="D724">
        <v>2</v>
      </c>
      <c r="E724" t="s">
        <v>8404</v>
      </c>
      <c r="F724">
        <v>1</v>
      </c>
    </row>
    <row r="725" spans="1:6" x14ac:dyDescent="0.25">
      <c r="A725">
        <v>1</v>
      </c>
      <c r="B725" t="s">
        <v>8219</v>
      </c>
      <c r="C725">
        <v>25</v>
      </c>
      <c r="D725">
        <v>2</v>
      </c>
      <c r="E725" t="s">
        <v>8404</v>
      </c>
      <c r="F725">
        <v>15</v>
      </c>
    </row>
    <row r="726" spans="1:6" x14ac:dyDescent="0.25">
      <c r="A726">
        <v>1</v>
      </c>
      <c r="B726" t="s">
        <v>8219</v>
      </c>
      <c r="C726">
        <v>104</v>
      </c>
      <c r="D726">
        <v>2</v>
      </c>
      <c r="E726" t="s">
        <v>8404</v>
      </c>
      <c r="F726">
        <v>1</v>
      </c>
    </row>
    <row r="727" spans="1:6" x14ac:dyDescent="0.25">
      <c r="A727">
        <v>1</v>
      </c>
      <c r="B727" t="s">
        <v>8219</v>
      </c>
      <c r="C727">
        <v>108</v>
      </c>
      <c r="D727">
        <v>2</v>
      </c>
      <c r="E727" t="s">
        <v>8404</v>
      </c>
      <c r="F727">
        <v>1</v>
      </c>
    </row>
    <row r="728" spans="1:6" x14ac:dyDescent="0.25">
      <c r="A728">
        <v>1</v>
      </c>
      <c r="B728" t="s">
        <v>8219</v>
      </c>
      <c r="C728">
        <v>38</v>
      </c>
      <c r="D728">
        <v>2</v>
      </c>
      <c r="E728" t="s">
        <v>8404</v>
      </c>
      <c r="F728">
        <v>0</v>
      </c>
    </row>
    <row r="729" spans="1:6" x14ac:dyDescent="0.25">
      <c r="A729">
        <v>1</v>
      </c>
      <c r="B729" t="s">
        <v>8219</v>
      </c>
      <c r="C729">
        <v>88</v>
      </c>
      <c r="D729">
        <v>2</v>
      </c>
      <c r="E729" t="s">
        <v>8404</v>
      </c>
      <c r="F729">
        <v>39</v>
      </c>
    </row>
    <row r="730" spans="1:6" x14ac:dyDescent="0.25">
      <c r="A730">
        <v>1</v>
      </c>
      <c r="B730" t="s">
        <v>8219</v>
      </c>
      <c r="C730">
        <v>82</v>
      </c>
      <c r="D730">
        <v>2</v>
      </c>
      <c r="E730" t="s">
        <v>8404</v>
      </c>
      <c r="F730">
        <v>103</v>
      </c>
    </row>
    <row r="731" spans="1:6" x14ac:dyDescent="0.25">
      <c r="A731">
        <v>1</v>
      </c>
      <c r="B731" t="s">
        <v>8219</v>
      </c>
      <c r="C731">
        <v>126</v>
      </c>
      <c r="D731">
        <v>2</v>
      </c>
      <c r="E731" t="s">
        <v>8404</v>
      </c>
      <c r="F731">
        <v>0</v>
      </c>
    </row>
    <row r="732" spans="1:6" x14ac:dyDescent="0.25">
      <c r="A732">
        <v>1</v>
      </c>
      <c r="B732" t="s">
        <v>8219</v>
      </c>
      <c r="C732">
        <v>133</v>
      </c>
      <c r="D732">
        <v>2</v>
      </c>
      <c r="E732" t="s">
        <v>8404</v>
      </c>
      <c r="F732">
        <v>39</v>
      </c>
    </row>
    <row r="733" spans="1:6" x14ac:dyDescent="0.25">
      <c r="A733">
        <v>1</v>
      </c>
      <c r="B733" t="s">
        <v>8219</v>
      </c>
      <c r="C733">
        <v>47</v>
      </c>
      <c r="D733">
        <v>2</v>
      </c>
      <c r="E733" t="s">
        <v>8404</v>
      </c>
      <c r="F733">
        <v>15</v>
      </c>
    </row>
    <row r="734" spans="1:6" x14ac:dyDescent="0.25">
      <c r="A734">
        <v>1</v>
      </c>
      <c r="B734" t="s">
        <v>8219</v>
      </c>
      <c r="C734">
        <v>58</v>
      </c>
      <c r="D734">
        <v>2</v>
      </c>
      <c r="E734" t="s">
        <v>8404</v>
      </c>
      <c r="F734">
        <v>22</v>
      </c>
    </row>
    <row r="735" spans="1:6" x14ac:dyDescent="0.25">
      <c r="A735">
        <v>1</v>
      </c>
      <c r="B735" t="s">
        <v>8219</v>
      </c>
      <c r="C735">
        <v>32</v>
      </c>
      <c r="D735">
        <v>2</v>
      </c>
      <c r="E735" t="s">
        <v>8404</v>
      </c>
      <c r="F735">
        <v>92</v>
      </c>
    </row>
    <row r="736" spans="1:6" x14ac:dyDescent="0.25">
      <c r="A736">
        <v>1</v>
      </c>
      <c r="B736" t="s">
        <v>8219</v>
      </c>
      <c r="C736">
        <v>37</v>
      </c>
      <c r="D736">
        <v>2</v>
      </c>
      <c r="E736" t="s">
        <v>8404</v>
      </c>
      <c r="F736">
        <v>25</v>
      </c>
    </row>
    <row r="737" spans="1:6" x14ac:dyDescent="0.25">
      <c r="A737">
        <v>1</v>
      </c>
      <c r="B737" t="s">
        <v>8219</v>
      </c>
      <c r="C737">
        <v>87</v>
      </c>
      <c r="D737">
        <v>2</v>
      </c>
      <c r="E737" t="s">
        <v>8404</v>
      </c>
      <c r="F737">
        <v>19</v>
      </c>
    </row>
    <row r="738" spans="1:6" x14ac:dyDescent="0.25">
      <c r="A738">
        <v>1</v>
      </c>
      <c r="B738" t="s">
        <v>8219</v>
      </c>
      <c r="C738">
        <v>15</v>
      </c>
      <c r="D738">
        <v>2</v>
      </c>
      <c r="E738" t="s">
        <v>8404</v>
      </c>
      <c r="F738">
        <v>19</v>
      </c>
    </row>
    <row r="739" spans="1:6" x14ac:dyDescent="0.25">
      <c r="A739">
        <v>1</v>
      </c>
      <c r="B739" t="s">
        <v>8219</v>
      </c>
      <c r="C739">
        <v>27</v>
      </c>
      <c r="D739">
        <v>2</v>
      </c>
      <c r="E739" t="s">
        <v>8404</v>
      </c>
      <c r="F739">
        <v>13</v>
      </c>
    </row>
    <row r="740" spans="1:6" x14ac:dyDescent="0.25">
      <c r="A740">
        <v>1</v>
      </c>
      <c r="B740" t="s">
        <v>8219</v>
      </c>
      <c r="C740">
        <v>19</v>
      </c>
      <c r="D740">
        <v>2</v>
      </c>
      <c r="E740" t="s">
        <v>8404</v>
      </c>
      <c r="F740">
        <v>124</v>
      </c>
    </row>
    <row r="741" spans="1:6" x14ac:dyDescent="0.25">
      <c r="A741">
        <v>1</v>
      </c>
      <c r="B741" t="s">
        <v>8219</v>
      </c>
      <c r="C741">
        <v>17</v>
      </c>
      <c r="D741">
        <v>2</v>
      </c>
      <c r="E741" t="s">
        <v>8404</v>
      </c>
      <c r="F741">
        <v>4</v>
      </c>
    </row>
    <row r="742" spans="1:6" x14ac:dyDescent="0.25">
      <c r="A742">
        <v>1</v>
      </c>
      <c r="B742" t="s">
        <v>8219</v>
      </c>
      <c r="C742">
        <v>26</v>
      </c>
      <c r="D742">
        <v>2</v>
      </c>
      <c r="E742" t="s">
        <v>8404</v>
      </c>
      <c r="F742">
        <v>10</v>
      </c>
    </row>
    <row r="743" spans="1:6" x14ac:dyDescent="0.25">
      <c r="A743">
        <v>1</v>
      </c>
      <c r="B743" t="s">
        <v>8219</v>
      </c>
      <c r="C743">
        <v>28</v>
      </c>
      <c r="D743">
        <v>2</v>
      </c>
      <c r="E743" t="s">
        <v>8404</v>
      </c>
      <c r="F743">
        <v>15</v>
      </c>
    </row>
    <row r="744" spans="1:6" x14ac:dyDescent="0.25">
      <c r="A744">
        <v>1</v>
      </c>
      <c r="B744" t="s">
        <v>8219</v>
      </c>
      <c r="C744">
        <v>37</v>
      </c>
      <c r="D744">
        <v>2</v>
      </c>
      <c r="E744" t="s">
        <v>8404</v>
      </c>
      <c r="F744">
        <v>38</v>
      </c>
    </row>
    <row r="745" spans="1:6" x14ac:dyDescent="0.25">
      <c r="A745">
        <v>1</v>
      </c>
      <c r="B745" t="s">
        <v>8219</v>
      </c>
      <c r="C745">
        <v>128</v>
      </c>
      <c r="D745">
        <v>2</v>
      </c>
      <c r="E745" t="s">
        <v>8404</v>
      </c>
      <c r="F745">
        <v>152</v>
      </c>
    </row>
    <row r="746" spans="1:6" x14ac:dyDescent="0.25">
      <c r="A746">
        <v>1</v>
      </c>
      <c r="B746" t="s">
        <v>8219</v>
      </c>
      <c r="C746">
        <v>10</v>
      </c>
      <c r="D746">
        <v>2</v>
      </c>
      <c r="E746" t="s">
        <v>8404</v>
      </c>
      <c r="F746">
        <v>24</v>
      </c>
    </row>
    <row r="747" spans="1:6" x14ac:dyDescent="0.25">
      <c r="A747">
        <v>1</v>
      </c>
      <c r="B747" t="s">
        <v>8219</v>
      </c>
      <c r="C747">
        <v>83</v>
      </c>
      <c r="D747">
        <v>2</v>
      </c>
      <c r="E747" t="s">
        <v>8404</v>
      </c>
      <c r="F747">
        <v>76</v>
      </c>
    </row>
    <row r="748" spans="1:6" x14ac:dyDescent="0.25">
      <c r="A748">
        <v>1</v>
      </c>
      <c r="B748" t="s">
        <v>8219</v>
      </c>
      <c r="C748">
        <v>46</v>
      </c>
      <c r="D748">
        <v>2</v>
      </c>
      <c r="E748" t="s">
        <v>8404</v>
      </c>
      <c r="F748">
        <v>185</v>
      </c>
    </row>
    <row r="749" spans="1:6" x14ac:dyDescent="0.25">
      <c r="A749">
        <v>1</v>
      </c>
      <c r="B749" t="s">
        <v>8219</v>
      </c>
      <c r="C749">
        <v>90</v>
      </c>
      <c r="D749">
        <v>2</v>
      </c>
      <c r="E749" t="s">
        <v>8404</v>
      </c>
      <c r="F749">
        <v>33</v>
      </c>
    </row>
    <row r="750" spans="1:6" x14ac:dyDescent="0.25">
      <c r="A750">
        <v>1</v>
      </c>
      <c r="B750" t="s">
        <v>8219</v>
      </c>
      <c r="C750">
        <v>81</v>
      </c>
      <c r="D750">
        <v>2</v>
      </c>
      <c r="E750" t="s">
        <v>8404</v>
      </c>
      <c r="F750">
        <v>108</v>
      </c>
    </row>
    <row r="751" spans="1:6" x14ac:dyDescent="0.25">
      <c r="A751">
        <v>1</v>
      </c>
      <c r="B751" t="s">
        <v>8219</v>
      </c>
      <c r="C751">
        <v>32</v>
      </c>
      <c r="D751">
        <v>2</v>
      </c>
      <c r="E751" t="s">
        <v>8404</v>
      </c>
      <c r="F751">
        <v>29</v>
      </c>
    </row>
    <row r="752" spans="1:6" x14ac:dyDescent="0.25">
      <c r="A752">
        <v>1</v>
      </c>
      <c r="B752" t="s">
        <v>8219</v>
      </c>
      <c r="C752">
        <v>20</v>
      </c>
      <c r="D752">
        <v>2</v>
      </c>
      <c r="E752" t="s">
        <v>8404</v>
      </c>
      <c r="F752">
        <v>24</v>
      </c>
    </row>
    <row r="753" spans="1:6" x14ac:dyDescent="0.25">
      <c r="A753">
        <v>1</v>
      </c>
      <c r="B753" t="s">
        <v>8219</v>
      </c>
      <c r="C753">
        <v>70</v>
      </c>
      <c r="D753">
        <v>2</v>
      </c>
      <c r="E753" t="s">
        <v>8404</v>
      </c>
      <c r="F753">
        <v>4</v>
      </c>
    </row>
    <row r="754" spans="1:6" x14ac:dyDescent="0.25">
      <c r="A754">
        <v>1</v>
      </c>
      <c r="B754" t="s">
        <v>8219</v>
      </c>
      <c r="C754">
        <v>168</v>
      </c>
      <c r="D754">
        <v>2</v>
      </c>
      <c r="E754" t="s">
        <v>8404</v>
      </c>
      <c r="F754">
        <v>4</v>
      </c>
    </row>
    <row r="755" spans="1:6" x14ac:dyDescent="0.25">
      <c r="A755">
        <v>1</v>
      </c>
      <c r="B755" t="s">
        <v>8219</v>
      </c>
      <c r="C755">
        <v>34</v>
      </c>
      <c r="D755">
        <v>2</v>
      </c>
      <c r="E755" t="s">
        <v>8404</v>
      </c>
      <c r="F755">
        <v>15</v>
      </c>
    </row>
    <row r="756" spans="1:6" x14ac:dyDescent="0.25">
      <c r="A756">
        <v>1</v>
      </c>
      <c r="B756" t="s">
        <v>8219</v>
      </c>
      <c r="C756">
        <v>48</v>
      </c>
      <c r="D756">
        <v>2</v>
      </c>
      <c r="E756" t="s">
        <v>8404</v>
      </c>
      <c r="F756">
        <v>4</v>
      </c>
    </row>
    <row r="757" spans="1:6" x14ac:dyDescent="0.25">
      <c r="A757">
        <v>1</v>
      </c>
      <c r="B757" t="s">
        <v>8219</v>
      </c>
      <c r="C757">
        <v>48</v>
      </c>
      <c r="D757">
        <v>2</v>
      </c>
      <c r="E757" t="s">
        <v>8404</v>
      </c>
      <c r="F757">
        <v>139</v>
      </c>
    </row>
    <row r="758" spans="1:6" x14ac:dyDescent="0.25">
      <c r="A758">
        <v>1</v>
      </c>
      <c r="B758" t="s">
        <v>8219</v>
      </c>
      <c r="C758">
        <v>221</v>
      </c>
      <c r="D758">
        <v>2</v>
      </c>
      <c r="E758" t="s">
        <v>8404</v>
      </c>
      <c r="F758">
        <v>2</v>
      </c>
    </row>
    <row r="759" spans="1:6" x14ac:dyDescent="0.25">
      <c r="A759">
        <v>1</v>
      </c>
      <c r="B759" t="s">
        <v>8219</v>
      </c>
      <c r="C759">
        <v>107</v>
      </c>
      <c r="D759">
        <v>2</v>
      </c>
      <c r="E759" t="s">
        <v>8404</v>
      </c>
      <c r="F759">
        <v>18</v>
      </c>
    </row>
    <row r="760" spans="1:6" x14ac:dyDescent="0.25">
      <c r="A760">
        <v>1</v>
      </c>
      <c r="B760" t="s">
        <v>8219</v>
      </c>
      <c r="C760">
        <v>45</v>
      </c>
      <c r="D760">
        <v>2</v>
      </c>
      <c r="E760" t="s">
        <v>8404</v>
      </c>
      <c r="F760">
        <v>81</v>
      </c>
    </row>
    <row r="761" spans="1:6" x14ac:dyDescent="0.25">
      <c r="A761">
        <v>1</v>
      </c>
      <c r="B761" t="s">
        <v>8219</v>
      </c>
      <c r="C761">
        <v>36</v>
      </c>
      <c r="D761">
        <v>2</v>
      </c>
      <c r="E761" t="s">
        <v>8404</v>
      </c>
      <c r="F761">
        <v>86</v>
      </c>
    </row>
    <row r="762" spans="1:6" x14ac:dyDescent="0.25">
      <c r="A762">
        <v>1</v>
      </c>
      <c r="B762" t="s">
        <v>8219</v>
      </c>
      <c r="C762">
        <v>101</v>
      </c>
      <c r="D762">
        <v>2</v>
      </c>
      <c r="E762" t="s">
        <v>8404</v>
      </c>
      <c r="F762">
        <v>140</v>
      </c>
    </row>
    <row r="763" spans="1:6" x14ac:dyDescent="0.25">
      <c r="A763">
        <v>1</v>
      </c>
      <c r="B763" t="s">
        <v>8219</v>
      </c>
      <c r="C763">
        <v>62</v>
      </c>
      <c r="D763">
        <v>2</v>
      </c>
      <c r="E763" t="s">
        <v>8404</v>
      </c>
      <c r="F763">
        <v>37</v>
      </c>
    </row>
    <row r="764" spans="1:6" x14ac:dyDescent="0.25">
      <c r="A764">
        <v>1</v>
      </c>
      <c r="B764" t="s">
        <v>8219</v>
      </c>
      <c r="C764">
        <v>32</v>
      </c>
      <c r="D764">
        <v>2</v>
      </c>
      <c r="E764" t="s">
        <v>8404</v>
      </c>
      <c r="F764">
        <v>6</v>
      </c>
    </row>
    <row r="765" spans="1:6" x14ac:dyDescent="0.25">
      <c r="A765">
        <v>1</v>
      </c>
      <c r="B765" t="s">
        <v>8219</v>
      </c>
      <c r="C765">
        <v>89</v>
      </c>
      <c r="D765">
        <v>2</v>
      </c>
      <c r="E765" t="s">
        <v>8404</v>
      </c>
      <c r="F765">
        <v>113</v>
      </c>
    </row>
    <row r="766" spans="1:6" x14ac:dyDescent="0.25">
      <c r="A766">
        <v>1</v>
      </c>
      <c r="B766" t="s">
        <v>8219</v>
      </c>
      <c r="C766">
        <v>93</v>
      </c>
      <c r="D766">
        <v>2</v>
      </c>
      <c r="E766" t="s">
        <v>8404</v>
      </c>
      <c r="F766">
        <v>37</v>
      </c>
    </row>
    <row r="767" spans="1:6" x14ac:dyDescent="0.25">
      <c r="A767">
        <v>1</v>
      </c>
      <c r="B767" t="s">
        <v>8219</v>
      </c>
      <c r="C767">
        <v>98</v>
      </c>
      <c r="D767">
        <v>2</v>
      </c>
      <c r="E767" t="s">
        <v>8404</v>
      </c>
      <c r="F767">
        <v>18</v>
      </c>
    </row>
    <row r="768" spans="1:6" x14ac:dyDescent="0.25">
      <c r="A768">
        <v>1</v>
      </c>
      <c r="B768" t="s">
        <v>8219</v>
      </c>
      <c r="C768">
        <v>82</v>
      </c>
      <c r="D768">
        <v>2</v>
      </c>
      <c r="E768" t="s">
        <v>8404</v>
      </c>
      <c r="F768">
        <v>75</v>
      </c>
    </row>
    <row r="769" spans="1:6" x14ac:dyDescent="0.25">
      <c r="A769">
        <v>1</v>
      </c>
      <c r="B769" t="s">
        <v>8219</v>
      </c>
      <c r="C769">
        <v>116</v>
      </c>
      <c r="D769">
        <v>2</v>
      </c>
      <c r="E769" t="s">
        <v>8404</v>
      </c>
      <c r="F769">
        <v>52</v>
      </c>
    </row>
    <row r="770" spans="1:6" x14ac:dyDescent="0.25">
      <c r="A770">
        <v>1</v>
      </c>
      <c r="B770" t="s">
        <v>8219</v>
      </c>
      <c r="C770">
        <v>52</v>
      </c>
      <c r="D770">
        <v>2</v>
      </c>
      <c r="E770" t="s">
        <v>8404</v>
      </c>
      <c r="F770">
        <v>122</v>
      </c>
    </row>
    <row r="771" spans="1:6" x14ac:dyDescent="0.25">
      <c r="A771">
        <v>1</v>
      </c>
      <c r="B771" t="s">
        <v>8219</v>
      </c>
      <c r="C771">
        <v>23</v>
      </c>
      <c r="D771">
        <v>2</v>
      </c>
      <c r="E771" t="s">
        <v>8404</v>
      </c>
      <c r="F771">
        <v>8</v>
      </c>
    </row>
    <row r="772" spans="1:6" x14ac:dyDescent="0.25">
      <c r="A772">
        <v>1</v>
      </c>
      <c r="B772" t="s">
        <v>8219</v>
      </c>
      <c r="C772">
        <v>77</v>
      </c>
      <c r="D772">
        <v>2</v>
      </c>
      <c r="E772" t="s">
        <v>8404</v>
      </c>
      <c r="F772">
        <v>8</v>
      </c>
    </row>
    <row r="773" spans="1:6" x14ac:dyDescent="0.25">
      <c r="A773">
        <v>1</v>
      </c>
      <c r="B773" t="s">
        <v>8219</v>
      </c>
      <c r="C773">
        <v>49</v>
      </c>
      <c r="D773">
        <v>2</v>
      </c>
      <c r="E773" t="s">
        <v>8404</v>
      </c>
      <c r="F773">
        <v>96</v>
      </c>
    </row>
    <row r="774" spans="1:6" x14ac:dyDescent="0.25">
      <c r="A774">
        <v>1</v>
      </c>
      <c r="B774" t="s">
        <v>8219</v>
      </c>
      <c r="C774">
        <v>59</v>
      </c>
      <c r="D774">
        <v>2</v>
      </c>
      <c r="E774" t="s">
        <v>8404</v>
      </c>
      <c r="F774">
        <v>9</v>
      </c>
    </row>
    <row r="775" spans="1:6" x14ac:dyDescent="0.25">
      <c r="A775">
        <v>1</v>
      </c>
      <c r="B775" t="s">
        <v>8219</v>
      </c>
      <c r="C775">
        <v>113</v>
      </c>
      <c r="D775">
        <v>2</v>
      </c>
      <c r="E775" t="s">
        <v>8404</v>
      </c>
      <c r="F775">
        <v>2</v>
      </c>
    </row>
    <row r="776" spans="1:6" x14ac:dyDescent="0.25">
      <c r="A776">
        <v>1</v>
      </c>
      <c r="B776" t="s">
        <v>8219</v>
      </c>
      <c r="C776">
        <v>34</v>
      </c>
      <c r="D776">
        <v>2</v>
      </c>
      <c r="E776" t="s">
        <v>8404</v>
      </c>
      <c r="F776">
        <v>26</v>
      </c>
    </row>
    <row r="777" spans="1:6" x14ac:dyDescent="0.25">
      <c r="A777">
        <v>1</v>
      </c>
      <c r="B777" t="s">
        <v>8219</v>
      </c>
      <c r="C777">
        <v>42</v>
      </c>
      <c r="D777">
        <v>2</v>
      </c>
      <c r="E777" t="s">
        <v>8404</v>
      </c>
      <c r="F777">
        <v>23</v>
      </c>
    </row>
    <row r="778" spans="1:6" x14ac:dyDescent="0.25">
      <c r="A778">
        <v>1</v>
      </c>
      <c r="B778" t="s">
        <v>8219</v>
      </c>
      <c r="C778">
        <v>42</v>
      </c>
      <c r="D778">
        <v>2</v>
      </c>
      <c r="E778" t="s">
        <v>8404</v>
      </c>
      <c r="F778">
        <v>0</v>
      </c>
    </row>
    <row r="779" spans="1:6" x14ac:dyDescent="0.25">
      <c r="A779">
        <v>1</v>
      </c>
      <c r="B779" t="s">
        <v>8219</v>
      </c>
      <c r="C779">
        <v>49</v>
      </c>
      <c r="D779">
        <v>2</v>
      </c>
      <c r="E779" t="s">
        <v>8404</v>
      </c>
      <c r="F779">
        <v>140</v>
      </c>
    </row>
    <row r="780" spans="1:6" x14ac:dyDescent="0.25">
      <c r="A780">
        <v>1</v>
      </c>
      <c r="B780" t="s">
        <v>8219</v>
      </c>
      <c r="C780">
        <v>56</v>
      </c>
      <c r="D780">
        <v>2</v>
      </c>
      <c r="E780" t="s">
        <v>8404</v>
      </c>
      <c r="F780">
        <v>0</v>
      </c>
    </row>
    <row r="781" spans="1:6" x14ac:dyDescent="0.25">
      <c r="A781">
        <v>1</v>
      </c>
      <c r="B781" t="s">
        <v>8219</v>
      </c>
      <c r="C781">
        <v>25</v>
      </c>
      <c r="D781">
        <v>2</v>
      </c>
      <c r="E781" t="s">
        <v>8404</v>
      </c>
      <c r="F781">
        <v>6</v>
      </c>
    </row>
    <row r="782" spans="1:6" x14ac:dyDescent="0.25">
      <c r="A782">
        <v>1</v>
      </c>
      <c r="B782" t="s">
        <v>8219</v>
      </c>
      <c r="C782">
        <v>52</v>
      </c>
      <c r="D782">
        <v>2</v>
      </c>
      <c r="E782" t="s">
        <v>8404</v>
      </c>
      <c r="F782">
        <v>100</v>
      </c>
    </row>
    <row r="783" spans="1:6" x14ac:dyDescent="0.25">
      <c r="A783">
        <v>1</v>
      </c>
      <c r="B783" t="s">
        <v>8219</v>
      </c>
      <c r="C783">
        <v>34</v>
      </c>
      <c r="D783">
        <v>2</v>
      </c>
      <c r="E783" t="s">
        <v>8404</v>
      </c>
      <c r="F783">
        <v>0</v>
      </c>
    </row>
    <row r="784" spans="1:6" x14ac:dyDescent="0.25">
      <c r="A784">
        <v>1</v>
      </c>
      <c r="B784" t="s">
        <v>8219</v>
      </c>
      <c r="C784">
        <v>67</v>
      </c>
      <c r="D784">
        <v>2</v>
      </c>
      <c r="E784" t="s">
        <v>8404</v>
      </c>
      <c r="F784">
        <v>4</v>
      </c>
    </row>
    <row r="785" spans="1:6" x14ac:dyDescent="0.25">
      <c r="A785">
        <v>1</v>
      </c>
      <c r="B785" t="s">
        <v>8219</v>
      </c>
      <c r="C785">
        <v>70</v>
      </c>
      <c r="D785">
        <v>2</v>
      </c>
      <c r="E785" t="s">
        <v>8404</v>
      </c>
      <c r="F785">
        <v>8</v>
      </c>
    </row>
    <row r="786" spans="1:6" x14ac:dyDescent="0.25">
      <c r="A786">
        <v>1</v>
      </c>
      <c r="B786" t="s">
        <v>8219</v>
      </c>
      <c r="C786">
        <v>89</v>
      </c>
      <c r="D786">
        <v>2</v>
      </c>
      <c r="E786" t="s">
        <v>8404</v>
      </c>
      <c r="F786">
        <v>0</v>
      </c>
    </row>
    <row r="787" spans="1:6" x14ac:dyDescent="0.25">
      <c r="A787">
        <v>1</v>
      </c>
      <c r="B787" t="s">
        <v>8219</v>
      </c>
      <c r="C787">
        <v>107</v>
      </c>
      <c r="D787">
        <v>2</v>
      </c>
      <c r="E787" t="s">
        <v>8404</v>
      </c>
      <c r="F787">
        <v>16</v>
      </c>
    </row>
    <row r="788" spans="1:6" x14ac:dyDescent="0.25">
      <c r="A788">
        <v>1</v>
      </c>
      <c r="B788" t="s">
        <v>8219</v>
      </c>
      <c r="C788">
        <v>159</v>
      </c>
      <c r="D788">
        <v>2</v>
      </c>
      <c r="E788" t="s">
        <v>8404</v>
      </c>
      <c r="F788">
        <v>2</v>
      </c>
    </row>
    <row r="789" spans="1:6" x14ac:dyDescent="0.25">
      <c r="A789">
        <v>1</v>
      </c>
      <c r="B789" t="s">
        <v>8219</v>
      </c>
      <c r="C789">
        <v>181</v>
      </c>
      <c r="D789">
        <v>2</v>
      </c>
      <c r="E789" t="s">
        <v>8404</v>
      </c>
      <c r="F789">
        <v>48</v>
      </c>
    </row>
    <row r="790" spans="1:6" x14ac:dyDescent="0.25">
      <c r="A790">
        <v>1</v>
      </c>
      <c r="B790" t="s">
        <v>8219</v>
      </c>
      <c r="C790">
        <v>131</v>
      </c>
      <c r="D790">
        <v>2</v>
      </c>
      <c r="E790" t="s">
        <v>8404</v>
      </c>
      <c r="F790">
        <v>2</v>
      </c>
    </row>
    <row r="791" spans="1:6" x14ac:dyDescent="0.25">
      <c r="A791">
        <v>1</v>
      </c>
      <c r="B791" t="s">
        <v>8219</v>
      </c>
      <c r="C791">
        <v>125</v>
      </c>
      <c r="D791">
        <v>2</v>
      </c>
      <c r="E791" t="s">
        <v>8404</v>
      </c>
      <c r="F791">
        <v>2</v>
      </c>
    </row>
    <row r="792" spans="1:6" x14ac:dyDescent="0.25">
      <c r="A792">
        <v>1</v>
      </c>
      <c r="B792" t="s">
        <v>8219</v>
      </c>
      <c r="C792">
        <v>61</v>
      </c>
      <c r="D792">
        <v>2</v>
      </c>
      <c r="E792" t="s">
        <v>8404</v>
      </c>
      <c r="F792">
        <v>1</v>
      </c>
    </row>
    <row r="793" spans="1:6" x14ac:dyDescent="0.25">
      <c r="A793">
        <v>1</v>
      </c>
      <c r="B793" t="s">
        <v>8219</v>
      </c>
      <c r="C793">
        <v>90</v>
      </c>
      <c r="D793">
        <v>2</v>
      </c>
      <c r="E793" t="s">
        <v>8404</v>
      </c>
      <c r="F793">
        <v>17</v>
      </c>
    </row>
    <row r="794" spans="1:6" x14ac:dyDescent="0.25">
      <c r="A794">
        <v>1</v>
      </c>
      <c r="B794" t="s">
        <v>8219</v>
      </c>
      <c r="C794">
        <v>35</v>
      </c>
      <c r="D794">
        <v>2</v>
      </c>
      <c r="E794" t="s">
        <v>8404</v>
      </c>
      <c r="F794">
        <v>0</v>
      </c>
    </row>
    <row r="795" spans="1:6" x14ac:dyDescent="0.25">
      <c r="A795">
        <v>1</v>
      </c>
      <c r="B795" t="s">
        <v>8219</v>
      </c>
      <c r="C795">
        <v>90</v>
      </c>
      <c r="D795">
        <v>2</v>
      </c>
      <c r="E795" t="s">
        <v>8404</v>
      </c>
      <c r="F795">
        <v>11</v>
      </c>
    </row>
    <row r="796" spans="1:6" x14ac:dyDescent="0.25">
      <c r="A796">
        <v>1</v>
      </c>
      <c r="B796" t="s">
        <v>8219</v>
      </c>
      <c r="C796">
        <v>4</v>
      </c>
      <c r="D796">
        <v>2</v>
      </c>
      <c r="E796" t="s">
        <v>8404</v>
      </c>
      <c r="F796">
        <v>95</v>
      </c>
    </row>
    <row r="797" spans="1:6" x14ac:dyDescent="0.25">
      <c r="A797">
        <v>1</v>
      </c>
      <c r="B797" t="s">
        <v>8219</v>
      </c>
      <c r="C797">
        <v>120</v>
      </c>
      <c r="D797">
        <v>2</v>
      </c>
      <c r="E797" t="s">
        <v>8404</v>
      </c>
      <c r="F797">
        <v>13</v>
      </c>
    </row>
    <row r="798" spans="1:6" x14ac:dyDescent="0.25">
      <c r="A798">
        <v>1</v>
      </c>
      <c r="B798" t="s">
        <v>8219</v>
      </c>
      <c r="C798">
        <v>14</v>
      </c>
      <c r="D798">
        <v>2</v>
      </c>
      <c r="E798" t="s">
        <v>8404</v>
      </c>
      <c r="F798">
        <v>2</v>
      </c>
    </row>
    <row r="799" spans="1:6" x14ac:dyDescent="0.25">
      <c r="A799">
        <v>1</v>
      </c>
      <c r="B799" t="s">
        <v>8219</v>
      </c>
      <c r="C799">
        <v>27</v>
      </c>
      <c r="D799">
        <v>2</v>
      </c>
      <c r="E799" t="s">
        <v>8404</v>
      </c>
      <c r="F799">
        <v>2</v>
      </c>
    </row>
    <row r="800" spans="1:6" x14ac:dyDescent="0.25">
      <c r="A800">
        <v>1</v>
      </c>
      <c r="B800" t="s">
        <v>8219</v>
      </c>
      <c r="C800">
        <v>49</v>
      </c>
      <c r="D800">
        <v>2</v>
      </c>
      <c r="E800" t="s">
        <v>8404</v>
      </c>
      <c r="F800">
        <v>3</v>
      </c>
    </row>
    <row r="801" spans="1:6" x14ac:dyDescent="0.25">
      <c r="A801">
        <v>1</v>
      </c>
      <c r="B801" t="s">
        <v>8219</v>
      </c>
      <c r="C801">
        <v>102</v>
      </c>
      <c r="D801">
        <v>2</v>
      </c>
      <c r="E801" t="s">
        <v>8404</v>
      </c>
      <c r="F801">
        <v>0</v>
      </c>
    </row>
    <row r="802" spans="1:6" x14ac:dyDescent="0.25">
      <c r="A802">
        <v>1</v>
      </c>
      <c r="B802" t="s">
        <v>8219</v>
      </c>
      <c r="C802">
        <v>3</v>
      </c>
      <c r="D802">
        <v>2</v>
      </c>
      <c r="E802" t="s">
        <v>8404</v>
      </c>
      <c r="F802">
        <v>0</v>
      </c>
    </row>
    <row r="803" spans="1:6" x14ac:dyDescent="0.25">
      <c r="A803">
        <v>1</v>
      </c>
      <c r="B803" t="s">
        <v>8219</v>
      </c>
      <c r="C803">
        <v>25</v>
      </c>
      <c r="D803">
        <v>2</v>
      </c>
      <c r="E803" t="s">
        <v>8404</v>
      </c>
      <c r="F803">
        <v>0</v>
      </c>
    </row>
    <row r="804" spans="1:6" x14ac:dyDescent="0.25">
      <c r="A804">
        <v>1</v>
      </c>
      <c r="B804" t="s">
        <v>8219</v>
      </c>
      <c r="C804">
        <v>118</v>
      </c>
      <c r="D804">
        <v>2</v>
      </c>
      <c r="E804" t="s">
        <v>8404</v>
      </c>
      <c r="F804">
        <v>2</v>
      </c>
    </row>
    <row r="805" spans="1:6" x14ac:dyDescent="0.25">
      <c r="A805">
        <v>1</v>
      </c>
      <c r="B805" t="s">
        <v>8219</v>
      </c>
      <c r="C805">
        <v>57</v>
      </c>
      <c r="D805">
        <v>2</v>
      </c>
      <c r="E805" t="s">
        <v>8404</v>
      </c>
      <c r="F805">
        <v>24</v>
      </c>
    </row>
    <row r="806" spans="1:6" x14ac:dyDescent="0.25">
      <c r="A806">
        <v>1</v>
      </c>
      <c r="B806" t="s">
        <v>8219</v>
      </c>
      <c r="C806">
        <v>11</v>
      </c>
      <c r="D806">
        <v>2</v>
      </c>
      <c r="E806" t="s">
        <v>8404</v>
      </c>
      <c r="F806">
        <v>25</v>
      </c>
    </row>
    <row r="807" spans="1:6" x14ac:dyDescent="0.25">
      <c r="A807">
        <v>1</v>
      </c>
      <c r="B807" t="s">
        <v>8219</v>
      </c>
      <c r="C807">
        <v>33</v>
      </c>
      <c r="D807">
        <v>2</v>
      </c>
      <c r="E807" t="s">
        <v>8404</v>
      </c>
      <c r="F807">
        <v>3</v>
      </c>
    </row>
    <row r="808" spans="1:6" x14ac:dyDescent="0.25">
      <c r="A808">
        <v>1</v>
      </c>
      <c r="B808" t="s">
        <v>8219</v>
      </c>
      <c r="C808">
        <v>40</v>
      </c>
      <c r="D808">
        <v>2</v>
      </c>
      <c r="E808" t="s">
        <v>8404</v>
      </c>
      <c r="F808">
        <v>41</v>
      </c>
    </row>
    <row r="809" spans="1:6" x14ac:dyDescent="0.25">
      <c r="A809">
        <v>1</v>
      </c>
      <c r="B809" t="s">
        <v>8219</v>
      </c>
      <c r="C809">
        <v>50</v>
      </c>
      <c r="D809">
        <v>2</v>
      </c>
      <c r="E809" t="s">
        <v>8404</v>
      </c>
      <c r="F809">
        <v>2</v>
      </c>
    </row>
    <row r="810" spans="1:6" x14ac:dyDescent="0.25">
      <c r="A810">
        <v>1</v>
      </c>
      <c r="B810" t="s">
        <v>8219</v>
      </c>
      <c r="C810">
        <v>38</v>
      </c>
      <c r="D810">
        <v>2</v>
      </c>
      <c r="E810" t="s">
        <v>8404</v>
      </c>
      <c r="F810">
        <v>4</v>
      </c>
    </row>
    <row r="811" spans="1:6" x14ac:dyDescent="0.25">
      <c r="A811">
        <v>1</v>
      </c>
      <c r="B811" t="s">
        <v>8219</v>
      </c>
      <c r="C811">
        <v>96</v>
      </c>
      <c r="D811">
        <v>2</v>
      </c>
      <c r="E811" t="s">
        <v>8404</v>
      </c>
      <c r="F811">
        <v>99</v>
      </c>
    </row>
    <row r="812" spans="1:6" x14ac:dyDescent="0.25">
      <c r="A812">
        <v>1</v>
      </c>
      <c r="B812" t="s">
        <v>8219</v>
      </c>
      <c r="C812">
        <v>48</v>
      </c>
      <c r="D812">
        <v>2</v>
      </c>
      <c r="E812" t="s">
        <v>8404</v>
      </c>
      <c r="F812">
        <v>4</v>
      </c>
    </row>
    <row r="813" spans="1:6" x14ac:dyDescent="0.25">
      <c r="A813">
        <v>1</v>
      </c>
      <c r="B813" t="s">
        <v>8219</v>
      </c>
      <c r="C813">
        <v>33</v>
      </c>
      <c r="D813">
        <v>2</v>
      </c>
      <c r="E813" t="s">
        <v>8404</v>
      </c>
      <c r="F813">
        <v>4</v>
      </c>
    </row>
    <row r="814" spans="1:6" x14ac:dyDescent="0.25">
      <c r="A814">
        <v>1</v>
      </c>
      <c r="B814" t="s">
        <v>8219</v>
      </c>
      <c r="C814">
        <v>226</v>
      </c>
      <c r="D814">
        <v>2</v>
      </c>
      <c r="E814" t="s">
        <v>8404</v>
      </c>
      <c r="F814">
        <v>38</v>
      </c>
    </row>
    <row r="815" spans="1:6" x14ac:dyDescent="0.25">
      <c r="A815">
        <v>1</v>
      </c>
      <c r="B815" t="s">
        <v>8219</v>
      </c>
      <c r="C815">
        <v>14</v>
      </c>
      <c r="D815">
        <v>2</v>
      </c>
      <c r="E815" t="s">
        <v>8404</v>
      </c>
      <c r="F815">
        <v>285</v>
      </c>
    </row>
    <row r="816" spans="1:6" x14ac:dyDescent="0.25">
      <c r="A816">
        <v>1</v>
      </c>
      <c r="B816" t="s">
        <v>8219</v>
      </c>
      <c r="C816">
        <v>20</v>
      </c>
      <c r="D816">
        <v>2</v>
      </c>
      <c r="E816" t="s">
        <v>8404</v>
      </c>
      <c r="F816">
        <v>1</v>
      </c>
    </row>
    <row r="817" spans="1:6" x14ac:dyDescent="0.25">
      <c r="A817">
        <v>1</v>
      </c>
      <c r="B817" t="s">
        <v>8219</v>
      </c>
      <c r="C817">
        <v>25</v>
      </c>
      <c r="D817">
        <v>2</v>
      </c>
      <c r="E817" t="s">
        <v>8404</v>
      </c>
      <c r="F817">
        <v>42</v>
      </c>
    </row>
    <row r="818" spans="1:6" x14ac:dyDescent="0.25">
      <c r="A818">
        <v>1</v>
      </c>
      <c r="B818" t="s">
        <v>8219</v>
      </c>
      <c r="C818">
        <v>90</v>
      </c>
      <c r="D818">
        <v>2</v>
      </c>
      <c r="E818" t="s">
        <v>8404</v>
      </c>
      <c r="F818">
        <v>26</v>
      </c>
    </row>
    <row r="819" spans="1:6" x14ac:dyDescent="0.25">
      <c r="A819">
        <v>1</v>
      </c>
      <c r="B819" t="s">
        <v>8219</v>
      </c>
      <c r="C819">
        <v>11</v>
      </c>
      <c r="D819">
        <v>2</v>
      </c>
      <c r="E819" t="s">
        <v>8404</v>
      </c>
      <c r="F819">
        <v>2</v>
      </c>
    </row>
    <row r="820" spans="1:6" x14ac:dyDescent="0.25">
      <c r="A820">
        <v>1</v>
      </c>
      <c r="B820" t="s">
        <v>8219</v>
      </c>
      <c r="C820">
        <v>55</v>
      </c>
      <c r="D820">
        <v>2</v>
      </c>
      <c r="E820" t="s">
        <v>8404</v>
      </c>
      <c r="F820">
        <v>4</v>
      </c>
    </row>
    <row r="821" spans="1:6" x14ac:dyDescent="0.25">
      <c r="A821">
        <v>1</v>
      </c>
      <c r="B821" t="s">
        <v>8219</v>
      </c>
      <c r="C821">
        <v>30</v>
      </c>
      <c r="D821">
        <v>2</v>
      </c>
      <c r="E821" t="s">
        <v>8404</v>
      </c>
      <c r="F821">
        <v>6</v>
      </c>
    </row>
    <row r="822" spans="1:6" x14ac:dyDescent="0.25">
      <c r="A822">
        <v>1</v>
      </c>
      <c r="B822" t="s">
        <v>8219</v>
      </c>
      <c r="C822">
        <v>28</v>
      </c>
      <c r="D822">
        <v>2</v>
      </c>
      <c r="E822" t="s">
        <v>8404</v>
      </c>
      <c r="F822">
        <v>70</v>
      </c>
    </row>
    <row r="823" spans="1:6" x14ac:dyDescent="0.25">
      <c r="A823">
        <v>1</v>
      </c>
      <c r="B823" t="s">
        <v>8219</v>
      </c>
      <c r="C823">
        <v>45</v>
      </c>
      <c r="D823">
        <v>2</v>
      </c>
      <c r="E823" t="s">
        <v>8404</v>
      </c>
      <c r="F823">
        <v>9</v>
      </c>
    </row>
    <row r="824" spans="1:6" x14ac:dyDescent="0.25">
      <c r="A824">
        <v>1</v>
      </c>
      <c r="B824" t="s">
        <v>8219</v>
      </c>
      <c r="C824">
        <v>13</v>
      </c>
      <c r="D824">
        <v>2</v>
      </c>
      <c r="E824" t="s">
        <v>8404</v>
      </c>
      <c r="F824">
        <v>8</v>
      </c>
    </row>
    <row r="825" spans="1:6" x14ac:dyDescent="0.25">
      <c r="A825">
        <v>1</v>
      </c>
      <c r="B825" t="s">
        <v>8219</v>
      </c>
      <c r="C825">
        <v>40</v>
      </c>
      <c r="D825">
        <v>2</v>
      </c>
      <c r="E825" t="s">
        <v>8404</v>
      </c>
      <c r="F825">
        <v>105</v>
      </c>
    </row>
    <row r="826" spans="1:6" x14ac:dyDescent="0.25">
      <c r="A826">
        <v>1</v>
      </c>
      <c r="B826" t="s">
        <v>8219</v>
      </c>
      <c r="C826">
        <v>21</v>
      </c>
      <c r="D826">
        <v>2</v>
      </c>
      <c r="E826" t="s">
        <v>8404</v>
      </c>
      <c r="F826">
        <v>12</v>
      </c>
    </row>
    <row r="827" spans="1:6" x14ac:dyDescent="0.25">
      <c r="A827">
        <v>1</v>
      </c>
      <c r="B827" t="s">
        <v>8219</v>
      </c>
      <c r="C827">
        <v>134</v>
      </c>
      <c r="D827">
        <v>2</v>
      </c>
      <c r="E827" t="s">
        <v>8404</v>
      </c>
      <c r="F827">
        <v>0</v>
      </c>
    </row>
    <row r="828" spans="1:6" x14ac:dyDescent="0.25">
      <c r="A828">
        <v>1</v>
      </c>
      <c r="B828" t="s">
        <v>8219</v>
      </c>
      <c r="C828">
        <v>20</v>
      </c>
      <c r="D828">
        <v>2</v>
      </c>
      <c r="E828" t="s">
        <v>8404</v>
      </c>
      <c r="F828">
        <v>16</v>
      </c>
    </row>
    <row r="829" spans="1:6" x14ac:dyDescent="0.25">
      <c r="A829">
        <v>1</v>
      </c>
      <c r="B829" t="s">
        <v>8219</v>
      </c>
      <c r="C829">
        <v>19</v>
      </c>
      <c r="D829">
        <v>2</v>
      </c>
      <c r="E829" t="s">
        <v>8404</v>
      </c>
      <c r="F829">
        <v>7</v>
      </c>
    </row>
    <row r="830" spans="1:6" x14ac:dyDescent="0.25">
      <c r="A830">
        <v>1</v>
      </c>
      <c r="B830" t="s">
        <v>8219</v>
      </c>
      <c r="C830">
        <v>209</v>
      </c>
      <c r="D830">
        <v>2</v>
      </c>
      <c r="E830" t="s">
        <v>8404</v>
      </c>
      <c r="F830">
        <v>4</v>
      </c>
    </row>
    <row r="831" spans="1:6" x14ac:dyDescent="0.25">
      <c r="A831">
        <v>1</v>
      </c>
      <c r="B831" t="s">
        <v>8219</v>
      </c>
      <c r="C831">
        <v>38</v>
      </c>
      <c r="D831">
        <v>2</v>
      </c>
      <c r="E831" t="s">
        <v>8404</v>
      </c>
      <c r="F831">
        <v>1</v>
      </c>
    </row>
    <row r="832" spans="1:6" x14ac:dyDescent="0.25">
      <c r="A832">
        <v>1</v>
      </c>
      <c r="B832" t="s">
        <v>8219</v>
      </c>
      <c r="C832">
        <v>24</v>
      </c>
      <c r="D832">
        <v>2</v>
      </c>
      <c r="E832" t="s">
        <v>8404</v>
      </c>
      <c r="F832">
        <v>28</v>
      </c>
    </row>
    <row r="833" spans="1:6" x14ac:dyDescent="0.25">
      <c r="A833">
        <v>1</v>
      </c>
      <c r="B833" t="s">
        <v>8219</v>
      </c>
      <c r="C833">
        <v>8</v>
      </c>
      <c r="D833">
        <v>2</v>
      </c>
      <c r="E833" t="s">
        <v>8404</v>
      </c>
      <c r="F833">
        <v>1</v>
      </c>
    </row>
    <row r="834" spans="1:6" x14ac:dyDescent="0.25">
      <c r="A834">
        <v>1</v>
      </c>
      <c r="B834" t="s">
        <v>8219</v>
      </c>
      <c r="C834">
        <v>179</v>
      </c>
      <c r="D834">
        <v>2</v>
      </c>
      <c r="E834" t="s">
        <v>8404</v>
      </c>
      <c r="F834">
        <v>1</v>
      </c>
    </row>
    <row r="835" spans="1:6" x14ac:dyDescent="0.25">
      <c r="A835">
        <v>1</v>
      </c>
      <c r="B835" t="s">
        <v>8219</v>
      </c>
      <c r="C835">
        <v>26</v>
      </c>
      <c r="D835">
        <v>2</v>
      </c>
      <c r="E835" t="s">
        <v>8404</v>
      </c>
      <c r="F835">
        <v>5</v>
      </c>
    </row>
    <row r="836" spans="1:6" x14ac:dyDescent="0.25">
      <c r="A836">
        <v>1</v>
      </c>
      <c r="B836" t="s">
        <v>8219</v>
      </c>
      <c r="C836">
        <v>131</v>
      </c>
      <c r="D836">
        <v>2</v>
      </c>
      <c r="E836" t="s">
        <v>8404</v>
      </c>
      <c r="F836">
        <v>3</v>
      </c>
    </row>
    <row r="837" spans="1:6" x14ac:dyDescent="0.25">
      <c r="A837">
        <v>1</v>
      </c>
      <c r="B837" t="s">
        <v>8219</v>
      </c>
      <c r="C837">
        <v>14</v>
      </c>
      <c r="D837">
        <v>2</v>
      </c>
      <c r="E837" t="s">
        <v>8404</v>
      </c>
      <c r="F837">
        <v>2</v>
      </c>
    </row>
    <row r="838" spans="1:6" x14ac:dyDescent="0.25">
      <c r="A838">
        <v>1</v>
      </c>
      <c r="B838" t="s">
        <v>8219</v>
      </c>
      <c r="C838">
        <v>174</v>
      </c>
      <c r="D838">
        <v>2</v>
      </c>
      <c r="E838" t="s">
        <v>8404</v>
      </c>
      <c r="F838">
        <v>0</v>
      </c>
    </row>
    <row r="839" spans="1:6" x14ac:dyDescent="0.25">
      <c r="A839">
        <v>1</v>
      </c>
      <c r="B839" t="s">
        <v>8219</v>
      </c>
      <c r="C839">
        <v>191</v>
      </c>
      <c r="D839">
        <v>2</v>
      </c>
      <c r="E839" t="s">
        <v>8404</v>
      </c>
      <c r="F839">
        <v>0</v>
      </c>
    </row>
    <row r="840" spans="1:6" x14ac:dyDescent="0.25">
      <c r="A840">
        <v>1</v>
      </c>
      <c r="B840" t="s">
        <v>8219</v>
      </c>
      <c r="C840">
        <v>38</v>
      </c>
      <c r="D840">
        <v>2</v>
      </c>
      <c r="E840" t="s">
        <v>8404</v>
      </c>
      <c r="F840">
        <v>3</v>
      </c>
    </row>
    <row r="841" spans="1:6" x14ac:dyDescent="0.25">
      <c r="A841">
        <v>1</v>
      </c>
      <c r="B841" t="s">
        <v>8219</v>
      </c>
      <c r="C841">
        <v>22</v>
      </c>
      <c r="D841">
        <v>2</v>
      </c>
      <c r="E841" t="s">
        <v>8404</v>
      </c>
      <c r="F841">
        <v>0</v>
      </c>
    </row>
    <row r="842" spans="1:6" x14ac:dyDescent="0.25">
      <c r="A842">
        <v>1</v>
      </c>
      <c r="B842" t="s">
        <v>8219</v>
      </c>
      <c r="C842">
        <v>149</v>
      </c>
      <c r="D842">
        <v>2</v>
      </c>
      <c r="E842" t="s">
        <v>8404</v>
      </c>
      <c r="F842">
        <v>0</v>
      </c>
    </row>
    <row r="843" spans="1:6" x14ac:dyDescent="0.25">
      <c r="A843">
        <v>1</v>
      </c>
      <c r="B843" t="s">
        <v>8219</v>
      </c>
      <c r="C843">
        <v>56</v>
      </c>
      <c r="D843">
        <v>2</v>
      </c>
      <c r="E843" t="s">
        <v>8404</v>
      </c>
      <c r="F843">
        <v>3</v>
      </c>
    </row>
    <row r="844" spans="1:6" x14ac:dyDescent="0.25">
      <c r="A844">
        <v>1</v>
      </c>
      <c r="B844" t="s">
        <v>8219</v>
      </c>
      <c r="C844">
        <v>19</v>
      </c>
      <c r="D844">
        <v>2</v>
      </c>
      <c r="E844" t="s">
        <v>8404</v>
      </c>
      <c r="F844">
        <v>7</v>
      </c>
    </row>
    <row r="845" spans="1:6" x14ac:dyDescent="0.25">
      <c r="A845">
        <v>1</v>
      </c>
      <c r="B845" t="s">
        <v>8219</v>
      </c>
      <c r="C845">
        <v>70</v>
      </c>
      <c r="D845">
        <v>2</v>
      </c>
      <c r="E845" t="s">
        <v>8404</v>
      </c>
      <c r="F845">
        <v>25</v>
      </c>
    </row>
    <row r="846" spans="1:6" x14ac:dyDescent="0.25">
      <c r="A846">
        <v>1</v>
      </c>
      <c r="B846" t="s">
        <v>8219</v>
      </c>
      <c r="C846">
        <v>81</v>
      </c>
      <c r="D846">
        <v>2</v>
      </c>
      <c r="E846" t="s">
        <v>8404</v>
      </c>
      <c r="F846">
        <v>10</v>
      </c>
    </row>
    <row r="847" spans="1:6" x14ac:dyDescent="0.25">
      <c r="A847">
        <v>1</v>
      </c>
      <c r="B847" t="s">
        <v>8219</v>
      </c>
      <c r="C847">
        <v>32</v>
      </c>
      <c r="D847">
        <v>2</v>
      </c>
      <c r="E847" t="s">
        <v>8404</v>
      </c>
      <c r="F847">
        <v>3</v>
      </c>
    </row>
    <row r="848" spans="1:6" x14ac:dyDescent="0.25">
      <c r="A848">
        <v>1</v>
      </c>
      <c r="B848" t="s">
        <v>8219</v>
      </c>
      <c r="C848">
        <v>26</v>
      </c>
      <c r="D848">
        <v>2</v>
      </c>
      <c r="E848" t="s">
        <v>8404</v>
      </c>
      <c r="F848">
        <v>5</v>
      </c>
    </row>
    <row r="849" spans="1:6" x14ac:dyDescent="0.25">
      <c r="A849">
        <v>1</v>
      </c>
      <c r="B849" t="s">
        <v>8219</v>
      </c>
      <c r="C849">
        <v>105</v>
      </c>
      <c r="D849">
        <v>2</v>
      </c>
      <c r="E849" t="s">
        <v>8404</v>
      </c>
      <c r="F849">
        <v>5</v>
      </c>
    </row>
    <row r="850" spans="1:6" x14ac:dyDescent="0.25">
      <c r="A850">
        <v>1</v>
      </c>
      <c r="B850" t="s">
        <v>8219</v>
      </c>
      <c r="C850">
        <v>29</v>
      </c>
      <c r="D850">
        <v>2</v>
      </c>
      <c r="E850" t="s">
        <v>8404</v>
      </c>
      <c r="F850">
        <v>27</v>
      </c>
    </row>
    <row r="851" spans="1:6" x14ac:dyDescent="0.25">
      <c r="A851">
        <v>1</v>
      </c>
      <c r="B851" t="s">
        <v>8219</v>
      </c>
      <c r="C851">
        <v>8</v>
      </c>
      <c r="D851">
        <v>2</v>
      </c>
      <c r="E851" t="s">
        <v>8404</v>
      </c>
      <c r="F851">
        <v>2</v>
      </c>
    </row>
    <row r="852" spans="1:6" x14ac:dyDescent="0.25">
      <c r="A852">
        <v>1</v>
      </c>
      <c r="B852" t="s">
        <v>8219</v>
      </c>
      <c r="C852">
        <v>89</v>
      </c>
      <c r="D852">
        <v>2</v>
      </c>
      <c r="E852" t="s">
        <v>8404</v>
      </c>
      <c r="F852">
        <v>236</v>
      </c>
    </row>
    <row r="853" spans="1:6" x14ac:dyDescent="0.25">
      <c r="A853">
        <v>1</v>
      </c>
      <c r="B853" t="s">
        <v>8219</v>
      </c>
      <c r="C853">
        <v>44</v>
      </c>
      <c r="D853">
        <v>2</v>
      </c>
      <c r="E853" t="s">
        <v>8404</v>
      </c>
      <c r="F853">
        <v>1</v>
      </c>
    </row>
    <row r="854" spans="1:6" x14ac:dyDescent="0.25">
      <c r="A854">
        <v>1</v>
      </c>
      <c r="B854" t="s">
        <v>8219</v>
      </c>
      <c r="C854">
        <v>246</v>
      </c>
      <c r="D854">
        <v>2</v>
      </c>
      <c r="E854" t="s">
        <v>8404</v>
      </c>
      <c r="F854">
        <v>12</v>
      </c>
    </row>
    <row r="855" spans="1:6" x14ac:dyDescent="0.25">
      <c r="A855">
        <v>1</v>
      </c>
      <c r="B855" t="s">
        <v>8219</v>
      </c>
      <c r="C855">
        <v>120</v>
      </c>
      <c r="D855">
        <v>2</v>
      </c>
      <c r="E855" t="s">
        <v>8404</v>
      </c>
      <c r="F855">
        <v>4</v>
      </c>
    </row>
    <row r="856" spans="1:6" x14ac:dyDescent="0.25">
      <c r="A856">
        <v>1</v>
      </c>
      <c r="B856" t="s">
        <v>8219</v>
      </c>
      <c r="C856">
        <v>26</v>
      </c>
      <c r="D856">
        <v>2</v>
      </c>
      <c r="E856" t="s">
        <v>8404</v>
      </c>
      <c r="F856">
        <v>3</v>
      </c>
    </row>
    <row r="857" spans="1:6" x14ac:dyDescent="0.25">
      <c r="A857">
        <v>1</v>
      </c>
      <c r="B857" t="s">
        <v>8219</v>
      </c>
      <c r="C857">
        <v>45</v>
      </c>
      <c r="D857">
        <v>2</v>
      </c>
      <c r="E857" t="s">
        <v>8404</v>
      </c>
      <c r="F857">
        <v>99</v>
      </c>
    </row>
    <row r="858" spans="1:6" x14ac:dyDescent="0.25">
      <c r="A858">
        <v>1</v>
      </c>
      <c r="B858" t="s">
        <v>8219</v>
      </c>
      <c r="C858">
        <v>20</v>
      </c>
      <c r="D858">
        <v>2</v>
      </c>
      <c r="E858" t="s">
        <v>8404</v>
      </c>
      <c r="F858">
        <v>3</v>
      </c>
    </row>
    <row r="859" spans="1:6" x14ac:dyDescent="0.25">
      <c r="A859">
        <v>1</v>
      </c>
      <c r="B859" t="s">
        <v>8219</v>
      </c>
      <c r="C859">
        <v>47</v>
      </c>
      <c r="D859">
        <v>2</v>
      </c>
      <c r="E859" t="s">
        <v>8404</v>
      </c>
      <c r="F859">
        <v>3</v>
      </c>
    </row>
    <row r="860" spans="1:6" x14ac:dyDescent="0.25">
      <c r="A860">
        <v>1</v>
      </c>
      <c r="B860" t="s">
        <v>8219</v>
      </c>
      <c r="C860">
        <v>13</v>
      </c>
      <c r="D860">
        <v>2</v>
      </c>
      <c r="E860" t="s">
        <v>8404</v>
      </c>
      <c r="F860">
        <v>22</v>
      </c>
    </row>
    <row r="861" spans="1:6" x14ac:dyDescent="0.25">
      <c r="A861">
        <v>1</v>
      </c>
      <c r="B861" t="s">
        <v>8219</v>
      </c>
      <c r="C861">
        <v>183</v>
      </c>
      <c r="D861">
        <v>2</v>
      </c>
      <c r="E861" t="s">
        <v>8404</v>
      </c>
      <c r="F861">
        <v>4</v>
      </c>
    </row>
    <row r="862" spans="1:6" x14ac:dyDescent="0.25">
      <c r="A862">
        <v>1</v>
      </c>
      <c r="B862" t="s">
        <v>8219</v>
      </c>
      <c r="C862">
        <v>21</v>
      </c>
      <c r="D862">
        <v>2</v>
      </c>
      <c r="E862" t="s">
        <v>8404</v>
      </c>
      <c r="F862">
        <v>534</v>
      </c>
    </row>
    <row r="863" spans="1:6" x14ac:dyDescent="0.25">
      <c r="A863">
        <v>1</v>
      </c>
      <c r="B863" t="s">
        <v>8219</v>
      </c>
      <c r="C863">
        <v>42</v>
      </c>
      <c r="D863">
        <v>2</v>
      </c>
      <c r="E863" t="s">
        <v>8404</v>
      </c>
      <c r="F863">
        <v>12</v>
      </c>
    </row>
    <row r="864" spans="1:6" x14ac:dyDescent="0.25">
      <c r="A864">
        <v>1</v>
      </c>
      <c r="B864" t="s">
        <v>8219</v>
      </c>
      <c r="C864">
        <v>54</v>
      </c>
      <c r="D864">
        <v>2</v>
      </c>
      <c r="E864" t="s">
        <v>8404</v>
      </c>
      <c r="F864">
        <v>56</v>
      </c>
    </row>
    <row r="865" spans="1:6" x14ac:dyDescent="0.25">
      <c r="A865">
        <v>1</v>
      </c>
      <c r="B865" t="s">
        <v>8219</v>
      </c>
      <c r="C865">
        <v>38</v>
      </c>
      <c r="D865">
        <v>2</v>
      </c>
      <c r="E865" t="s">
        <v>8404</v>
      </c>
      <c r="F865">
        <v>11</v>
      </c>
    </row>
    <row r="866" spans="1:6" x14ac:dyDescent="0.25">
      <c r="A866">
        <v>1</v>
      </c>
      <c r="B866" t="s">
        <v>8219</v>
      </c>
      <c r="C866">
        <v>64</v>
      </c>
      <c r="D866">
        <v>2</v>
      </c>
      <c r="E866" t="s">
        <v>8404</v>
      </c>
      <c r="F866">
        <v>0</v>
      </c>
    </row>
    <row r="867" spans="1:6" x14ac:dyDescent="0.25">
      <c r="A867">
        <v>1</v>
      </c>
      <c r="B867" t="s">
        <v>8219</v>
      </c>
      <c r="C867">
        <v>13</v>
      </c>
      <c r="D867">
        <v>2</v>
      </c>
      <c r="E867" t="s">
        <v>8404</v>
      </c>
      <c r="F867">
        <v>12</v>
      </c>
    </row>
    <row r="868" spans="1:6" x14ac:dyDescent="0.25">
      <c r="A868">
        <v>1</v>
      </c>
      <c r="B868" t="s">
        <v>8219</v>
      </c>
      <c r="C868">
        <v>33</v>
      </c>
      <c r="D868">
        <v>2</v>
      </c>
      <c r="E868" t="s">
        <v>8404</v>
      </c>
      <c r="F868">
        <v>5</v>
      </c>
    </row>
    <row r="869" spans="1:6" x14ac:dyDescent="0.25">
      <c r="A869">
        <v>1</v>
      </c>
      <c r="B869" t="s">
        <v>8219</v>
      </c>
      <c r="C869">
        <v>52</v>
      </c>
      <c r="D869">
        <v>2</v>
      </c>
      <c r="E869" t="s">
        <v>8404</v>
      </c>
      <c r="F869">
        <v>24</v>
      </c>
    </row>
    <row r="870" spans="1:6" x14ac:dyDescent="0.25">
      <c r="A870">
        <v>1</v>
      </c>
      <c r="B870" t="s">
        <v>8219</v>
      </c>
      <c r="C870">
        <v>107</v>
      </c>
      <c r="D870">
        <v>2</v>
      </c>
      <c r="E870" t="s">
        <v>8404</v>
      </c>
      <c r="F870">
        <v>89</v>
      </c>
    </row>
    <row r="871" spans="1:6" x14ac:dyDescent="0.25">
      <c r="A871">
        <v>1</v>
      </c>
      <c r="B871" t="s">
        <v>8219</v>
      </c>
      <c r="C871">
        <v>11</v>
      </c>
      <c r="D871">
        <v>2</v>
      </c>
      <c r="E871" t="s">
        <v>8404</v>
      </c>
      <c r="F871">
        <v>1</v>
      </c>
    </row>
    <row r="872" spans="1:6" x14ac:dyDescent="0.25">
      <c r="A872">
        <v>1</v>
      </c>
      <c r="B872" t="s">
        <v>8219</v>
      </c>
      <c r="C872">
        <v>34</v>
      </c>
      <c r="D872">
        <v>2</v>
      </c>
      <c r="E872" t="s">
        <v>8404</v>
      </c>
      <c r="F872">
        <v>55</v>
      </c>
    </row>
    <row r="873" spans="1:6" x14ac:dyDescent="0.25">
      <c r="A873">
        <v>1</v>
      </c>
      <c r="B873" t="s">
        <v>8219</v>
      </c>
      <c r="C873">
        <v>75</v>
      </c>
      <c r="D873">
        <v>2</v>
      </c>
      <c r="E873" t="s">
        <v>8404</v>
      </c>
      <c r="F873">
        <v>2</v>
      </c>
    </row>
    <row r="874" spans="1:6" x14ac:dyDescent="0.25">
      <c r="A874">
        <v>1</v>
      </c>
      <c r="B874" t="s">
        <v>8219</v>
      </c>
      <c r="C874">
        <v>26</v>
      </c>
      <c r="D874">
        <v>2</v>
      </c>
      <c r="E874" t="s">
        <v>8404</v>
      </c>
      <c r="F874">
        <v>0</v>
      </c>
    </row>
    <row r="875" spans="1:6" x14ac:dyDescent="0.25">
      <c r="A875">
        <v>1</v>
      </c>
      <c r="B875" t="s">
        <v>8219</v>
      </c>
      <c r="C875">
        <v>50</v>
      </c>
      <c r="D875">
        <v>2</v>
      </c>
      <c r="E875" t="s">
        <v>8404</v>
      </c>
      <c r="F875">
        <v>4</v>
      </c>
    </row>
    <row r="876" spans="1:6" x14ac:dyDescent="0.25">
      <c r="A876">
        <v>1</v>
      </c>
      <c r="B876" t="s">
        <v>8219</v>
      </c>
      <c r="C876">
        <v>80</v>
      </c>
      <c r="D876">
        <v>2</v>
      </c>
      <c r="E876" t="s">
        <v>8404</v>
      </c>
      <c r="F876">
        <v>6</v>
      </c>
    </row>
    <row r="877" spans="1:6" x14ac:dyDescent="0.25">
      <c r="A877">
        <v>1</v>
      </c>
      <c r="B877" t="s">
        <v>8219</v>
      </c>
      <c r="C877">
        <v>110</v>
      </c>
      <c r="D877">
        <v>2</v>
      </c>
      <c r="E877" t="s">
        <v>8404</v>
      </c>
      <c r="F877">
        <v>4</v>
      </c>
    </row>
    <row r="878" spans="1:6" x14ac:dyDescent="0.25">
      <c r="A878">
        <v>1</v>
      </c>
      <c r="B878" t="s">
        <v>8219</v>
      </c>
      <c r="C878">
        <v>77</v>
      </c>
      <c r="D878">
        <v>2</v>
      </c>
      <c r="E878" t="s">
        <v>8404</v>
      </c>
      <c r="F878">
        <v>4</v>
      </c>
    </row>
    <row r="879" spans="1:6" x14ac:dyDescent="0.25">
      <c r="A879">
        <v>1</v>
      </c>
      <c r="B879" t="s">
        <v>8219</v>
      </c>
      <c r="C879">
        <v>50</v>
      </c>
      <c r="D879">
        <v>2</v>
      </c>
      <c r="E879" t="s">
        <v>8404</v>
      </c>
      <c r="F879">
        <v>2</v>
      </c>
    </row>
    <row r="880" spans="1:6" x14ac:dyDescent="0.25">
      <c r="A880">
        <v>1</v>
      </c>
      <c r="B880" t="s">
        <v>8219</v>
      </c>
      <c r="C880">
        <v>145</v>
      </c>
      <c r="D880">
        <v>2</v>
      </c>
      <c r="E880" t="s">
        <v>8404</v>
      </c>
      <c r="F880">
        <v>5</v>
      </c>
    </row>
    <row r="881" spans="1:6" x14ac:dyDescent="0.25">
      <c r="A881">
        <v>1</v>
      </c>
      <c r="B881" t="s">
        <v>8219</v>
      </c>
      <c r="C881">
        <v>29</v>
      </c>
      <c r="D881">
        <v>2</v>
      </c>
      <c r="E881" t="s">
        <v>8404</v>
      </c>
      <c r="F881">
        <v>83</v>
      </c>
    </row>
    <row r="882" spans="1:6" x14ac:dyDescent="0.25">
      <c r="A882">
        <v>1</v>
      </c>
      <c r="B882" t="s">
        <v>8219</v>
      </c>
      <c r="C882">
        <v>114</v>
      </c>
      <c r="D882">
        <v>2</v>
      </c>
      <c r="E882" t="s">
        <v>8404</v>
      </c>
      <c r="F882">
        <v>57</v>
      </c>
    </row>
    <row r="883" spans="1:6" x14ac:dyDescent="0.25">
      <c r="A883">
        <v>1</v>
      </c>
      <c r="B883" t="s">
        <v>8219</v>
      </c>
      <c r="C883">
        <v>96</v>
      </c>
      <c r="D883">
        <v>2</v>
      </c>
      <c r="E883" t="s">
        <v>8404</v>
      </c>
      <c r="F883">
        <v>311</v>
      </c>
    </row>
    <row r="884" spans="1:6" x14ac:dyDescent="0.25">
      <c r="A884">
        <v>1</v>
      </c>
      <c r="B884" t="s">
        <v>8219</v>
      </c>
      <c r="C884">
        <v>31</v>
      </c>
      <c r="D884">
        <v>2</v>
      </c>
      <c r="E884" t="s">
        <v>8404</v>
      </c>
      <c r="F884">
        <v>2</v>
      </c>
    </row>
    <row r="885" spans="1:6" x14ac:dyDescent="0.25">
      <c r="A885">
        <v>1</v>
      </c>
      <c r="B885" t="s">
        <v>8219</v>
      </c>
      <c r="C885">
        <v>4883</v>
      </c>
      <c r="D885">
        <v>2</v>
      </c>
      <c r="E885" t="s">
        <v>8404</v>
      </c>
      <c r="F885">
        <v>16</v>
      </c>
    </row>
    <row r="886" spans="1:6" x14ac:dyDescent="0.25">
      <c r="A886">
        <v>1</v>
      </c>
      <c r="B886" t="s">
        <v>8219</v>
      </c>
      <c r="C886">
        <v>95</v>
      </c>
      <c r="D886">
        <v>2</v>
      </c>
      <c r="E886" t="s">
        <v>8404</v>
      </c>
      <c r="F886">
        <v>9</v>
      </c>
    </row>
    <row r="887" spans="1:6" x14ac:dyDescent="0.25">
      <c r="A887">
        <v>1</v>
      </c>
      <c r="B887" t="s">
        <v>8219</v>
      </c>
      <c r="C887">
        <v>2478</v>
      </c>
      <c r="D887">
        <v>2</v>
      </c>
      <c r="E887" t="s">
        <v>8404</v>
      </c>
      <c r="F887">
        <v>1</v>
      </c>
    </row>
    <row r="888" spans="1:6" x14ac:dyDescent="0.25">
      <c r="A888">
        <v>1</v>
      </c>
      <c r="B888" t="s">
        <v>8219</v>
      </c>
      <c r="C888">
        <v>1789</v>
      </c>
      <c r="D888">
        <v>2</v>
      </c>
      <c r="E888" t="s">
        <v>8404</v>
      </c>
      <c r="F888">
        <v>12</v>
      </c>
    </row>
    <row r="889" spans="1:6" x14ac:dyDescent="0.25">
      <c r="A889">
        <v>1</v>
      </c>
      <c r="B889" t="s">
        <v>8219</v>
      </c>
      <c r="C889">
        <v>680</v>
      </c>
      <c r="D889">
        <v>2</v>
      </c>
      <c r="E889" t="s">
        <v>8404</v>
      </c>
      <c r="F889">
        <v>0</v>
      </c>
    </row>
    <row r="890" spans="1:6" x14ac:dyDescent="0.25">
      <c r="A890">
        <v>1</v>
      </c>
      <c r="B890" t="s">
        <v>8219</v>
      </c>
      <c r="C890">
        <v>70</v>
      </c>
      <c r="D890">
        <v>2</v>
      </c>
      <c r="E890" t="s">
        <v>8404</v>
      </c>
      <c r="F890">
        <v>20</v>
      </c>
    </row>
    <row r="891" spans="1:6" x14ac:dyDescent="0.25">
      <c r="A891">
        <v>1</v>
      </c>
      <c r="B891" t="s">
        <v>8219</v>
      </c>
      <c r="C891">
        <v>23</v>
      </c>
      <c r="D891">
        <v>2</v>
      </c>
      <c r="E891" t="s">
        <v>8404</v>
      </c>
      <c r="F891">
        <v>16</v>
      </c>
    </row>
    <row r="892" spans="1:6" x14ac:dyDescent="0.25">
      <c r="A892">
        <v>1</v>
      </c>
      <c r="B892" t="s">
        <v>8219</v>
      </c>
      <c r="C892">
        <v>4245</v>
      </c>
      <c r="D892">
        <v>2</v>
      </c>
      <c r="E892" t="s">
        <v>8404</v>
      </c>
      <c r="F892">
        <v>33</v>
      </c>
    </row>
    <row r="893" spans="1:6" x14ac:dyDescent="0.25">
      <c r="A893">
        <v>1</v>
      </c>
      <c r="B893" t="s">
        <v>8219</v>
      </c>
      <c r="C893">
        <v>943</v>
      </c>
      <c r="D893">
        <v>2</v>
      </c>
      <c r="E893" t="s">
        <v>8404</v>
      </c>
      <c r="F893">
        <v>2</v>
      </c>
    </row>
    <row r="894" spans="1:6" x14ac:dyDescent="0.25">
      <c r="A894">
        <v>1</v>
      </c>
      <c r="B894" t="s">
        <v>8219</v>
      </c>
      <c r="C894">
        <v>1876</v>
      </c>
      <c r="D894">
        <v>2</v>
      </c>
      <c r="E894" t="s">
        <v>8404</v>
      </c>
      <c r="F894">
        <v>6</v>
      </c>
    </row>
    <row r="895" spans="1:6" x14ac:dyDescent="0.25">
      <c r="A895">
        <v>1</v>
      </c>
      <c r="B895" t="s">
        <v>8219</v>
      </c>
      <c r="C895">
        <v>834</v>
      </c>
      <c r="D895">
        <v>2</v>
      </c>
      <c r="E895" t="s">
        <v>8404</v>
      </c>
      <c r="F895">
        <v>0</v>
      </c>
    </row>
    <row r="896" spans="1:6" x14ac:dyDescent="0.25">
      <c r="A896">
        <v>1</v>
      </c>
      <c r="B896" t="s">
        <v>8219</v>
      </c>
      <c r="C896">
        <v>682</v>
      </c>
      <c r="D896">
        <v>2</v>
      </c>
      <c r="E896" t="s">
        <v>8404</v>
      </c>
      <c r="F896">
        <v>3</v>
      </c>
    </row>
    <row r="897" spans="1:6" x14ac:dyDescent="0.25">
      <c r="A897">
        <v>1</v>
      </c>
      <c r="B897" t="s">
        <v>8219</v>
      </c>
      <c r="C897">
        <v>147</v>
      </c>
      <c r="D897">
        <v>2</v>
      </c>
      <c r="E897" t="s">
        <v>8404</v>
      </c>
      <c r="F897">
        <v>0</v>
      </c>
    </row>
    <row r="898" spans="1:6" x14ac:dyDescent="0.25">
      <c r="A898">
        <v>1</v>
      </c>
      <c r="B898" t="s">
        <v>8219</v>
      </c>
      <c r="C898">
        <v>415</v>
      </c>
      <c r="D898">
        <v>2</v>
      </c>
      <c r="E898" t="s">
        <v>8404</v>
      </c>
      <c r="F898">
        <v>3</v>
      </c>
    </row>
    <row r="899" spans="1:6" x14ac:dyDescent="0.25">
      <c r="A899">
        <v>1</v>
      </c>
      <c r="B899" t="s">
        <v>8219</v>
      </c>
      <c r="C899">
        <v>290</v>
      </c>
      <c r="D899">
        <v>2</v>
      </c>
      <c r="E899" t="s">
        <v>8404</v>
      </c>
      <c r="F899">
        <v>13</v>
      </c>
    </row>
    <row r="900" spans="1:6" x14ac:dyDescent="0.25">
      <c r="A900">
        <v>1</v>
      </c>
      <c r="B900" t="s">
        <v>8219</v>
      </c>
      <c r="C900">
        <v>365</v>
      </c>
      <c r="D900">
        <v>2</v>
      </c>
      <c r="E900" t="s">
        <v>8404</v>
      </c>
      <c r="F900">
        <v>6</v>
      </c>
    </row>
    <row r="901" spans="1:6" x14ac:dyDescent="0.25">
      <c r="A901">
        <v>1</v>
      </c>
      <c r="B901" t="s">
        <v>8219</v>
      </c>
      <c r="C901">
        <v>660</v>
      </c>
      <c r="D901">
        <v>2</v>
      </c>
      <c r="E901" t="s">
        <v>8404</v>
      </c>
      <c r="F901">
        <v>1</v>
      </c>
    </row>
    <row r="902" spans="1:6" x14ac:dyDescent="0.25">
      <c r="A902">
        <v>1</v>
      </c>
      <c r="B902" t="s">
        <v>8219</v>
      </c>
      <c r="C902">
        <v>1356</v>
      </c>
      <c r="D902">
        <v>2</v>
      </c>
      <c r="E902" t="s">
        <v>8404</v>
      </c>
      <c r="F902">
        <v>0</v>
      </c>
    </row>
    <row r="903" spans="1:6" x14ac:dyDescent="0.25">
      <c r="A903">
        <v>1</v>
      </c>
      <c r="B903" t="s">
        <v>8219</v>
      </c>
      <c r="C903">
        <v>424</v>
      </c>
      <c r="D903">
        <v>2</v>
      </c>
      <c r="E903" t="s">
        <v>8404</v>
      </c>
      <c r="F903">
        <v>5</v>
      </c>
    </row>
    <row r="904" spans="1:6" x14ac:dyDescent="0.25">
      <c r="A904">
        <v>1</v>
      </c>
      <c r="B904" t="s">
        <v>8219</v>
      </c>
      <c r="C904">
        <v>33</v>
      </c>
      <c r="D904">
        <v>2</v>
      </c>
      <c r="E904" t="s">
        <v>8404</v>
      </c>
      <c r="F904">
        <v>0</v>
      </c>
    </row>
    <row r="905" spans="1:6" x14ac:dyDescent="0.25">
      <c r="A905">
        <v>1</v>
      </c>
      <c r="B905" t="s">
        <v>8219</v>
      </c>
      <c r="C905">
        <v>1633</v>
      </c>
      <c r="D905">
        <v>2</v>
      </c>
      <c r="E905" t="s">
        <v>8404</v>
      </c>
      <c r="F905">
        <v>36</v>
      </c>
    </row>
    <row r="906" spans="1:6" x14ac:dyDescent="0.25">
      <c r="A906">
        <v>1</v>
      </c>
      <c r="B906" t="s">
        <v>8219</v>
      </c>
      <c r="C906">
        <v>306</v>
      </c>
      <c r="D906">
        <v>2</v>
      </c>
      <c r="E906" t="s">
        <v>8404</v>
      </c>
      <c r="F906">
        <v>1</v>
      </c>
    </row>
    <row r="907" spans="1:6" x14ac:dyDescent="0.25">
      <c r="A907">
        <v>1</v>
      </c>
      <c r="B907" t="s">
        <v>8219</v>
      </c>
      <c r="C907">
        <v>205</v>
      </c>
      <c r="D907">
        <v>2</v>
      </c>
      <c r="E907" t="s">
        <v>8404</v>
      </c>
      <c r="F907">
        <v>1</v>
      </c>
    </row>
    <row r="908" spans="1:6" x14ac:dyDescent="0.25">
      <c r="A908">
        <v>1</v>
      </c>
      <c r="B908" t="s">
        <v>8219</v>
      </c>
      <c r="C908">
        <v>1281</v>
      </c>
      <c r="D908">
        <v>2</v>
      </c>
      <c r="E908" t="s">
        <v>8404</v>
      </c>
      <c r="F908">
        <v>1</v>
      </c>
    </row>
    <row r="909" spans="1:6" x14ac:dyDescent="0.25">
      <c r="A909">
        <v>1</v>
      </c>
      <c r="B909" t="s">
        <v>8219</v>
      </c>
      <c r="C909">
        <v>103</v>
      </c>
      <c r="D909">
        <v>2</v>
      </c>
      <c r="E909" t="s">
        <v>8404</v>
      </c>
      <c r="F909">
        <v>9</v>
      </c>
    </row>
    <row r="910" spans="1:6" x14ac:dyDescent="0.25">
      <c r="A910">
        <v>1</v>
      </c>
      <c r="B910" t="s">
        <v>8219</v>
      </c>
      <c r="C910">
        <v>1513</v>
      </c>
      <c r="D910">
        <v>2</v>
      </c>
      <c r="E910" t="s">
        <v>8404</v>
      </c>
      <c r="F910">
        <v>1</v>
      </c>
    </row>
    <row r="911" spans="1:6" x14ac:dyDescent="0.25">
      <c r="A911">
        <v>1</v>
      </c>
      <c r="B911" t="s">
        <v>8219</v>
      </c>
      <c r="C911">
        <v>405</v>
      </c>
      <c r="D911">
        <v>2</v>
      </c>
      <c r="E911" t="s">
        <v>8404</v>
      </c>
      <c r="F911">
        <v>0</v>
      </c>
    </row>
    <row r="912" spans="1:6" x14ac:dyDescent="0.25">
      <c r="A912">
        <v>1</v>
      </c>
      <c r="B912" t="s">
        <v>8219</v>
      </c>
      <c r="C912">
        <v>510</v>
      </c>
      <c r="D912">
        <v>2</v>
      </c>
      <c r="E912" t="s">
        <v>8404</v>
      </c>
      <c r="F912">
        <v>1</v>
      </c>
    </row>
    <row r="913" spans="1:6" x14ac:dyDescent="0.25">
      <c r="A913">
        <v>1</v>
      </c>
      <c r="B913" t="s">
        <v>8219</v>
      </c>
      <c r="C913">
        <v>1887</v>
      </c>
      <c r="D913">
        <v>2</v>
      </c>
      <c r="E913" t="s">
        <v>8404</v>
      </c>
      <c r="F913">
        <v>1</v>
      </c>
    </row>
    <row r="914" spans="1:6" x14ac:dyDescent="0.25">
      <c r="A914">
        <v>1</v>
      </c>
      <c r="B914" t="s">
        <v>8219</v>
      </c>
      <c r="C914">
        <v>701</v>
      </c>
      <c r="D914">
        <v>2</v>
      </c>
      <c r="E914" t="s">
        <v>8404</v>
      </c>
      <c r="F914">
        <v>4</v>
      </c>
    </row>
    <row r="915" spans="1:6" x14ac:dyDescent="0.25">
      <c r="A915">
        <v>1</v>
      </c>
      <c r="B915" t="s">
        <v>8219</v>
      </c>
      <c r="C915">
        <v>3863</v>
      </c>
      <c r="D915">
        <v>2</v>
      </c>
      <c r="E915" t="s">
        <v>8404</v>
      </c>
      <c r="F915">
        <v>2</v>
      </c>
    </row>
    <row r="916" spans="1:6" x14ac:dyDescent="0.25">
      <c r="A916">
        <v>1</v>
      </c>
      <c r="B916" t="s">
        <v>8219</v>
      </c>
      <c r="C916">
        <v>238</v>
      </c>
      <c r="D916">
        <v>2</v>
      </c>
      <c r="E916" t="s">
        <v>8404</v>
      </c>
      <c r="F916">
        <v>2</v>
      </c>
    </row>
    <row r="917" spans="1:6" x14ac:dyDescent="0.25">
      <c r="A917">
        <v>1</v>
      </c>
      <c r="B917" t="s">
        <v>8219</v>
      </c>
      <c r="C917">
        <v>2051</v>
      </c>
      <c r="D917">
        <v>2</v>
      </c>
      <c r="E917" t="s">
        <v>8404</v>
      </c>
      <c r="F917">
        <v>2</v>
      </c>
    </row>
    <row r="918" spans="1:6" x14ac:dyDescent="0.25">
      <c r="A918">
        <v>1</v>
      </c>
      <c r="B918" t="s">
        <v>8219</v>
      </c>
      <c r="C918">
        <v>402</v>
      </c>
      <c r="D918">
        <v>2</v>
      </c>
      <c r="E918" t="s">
        <v>8404</v>
      </c>
      <c r="F918">
        <v>0</v>
      </c>
    </row>
    <row r="919" spans="1:6" x14ac:dyDescent="0.25">
      <c r="A919">
        <v>1</v>
      </c>
      <c r="B919" t="s">
        <v>8219</v>
      </c>
      <c r="C919">
        <v>253</v>
      </c>
      <c r="D919">
        <v>2</v>
      </c>
      <c r="E919" t="s">
        <v>8404</v>
      </c>
      <c r="F919">
        <v>2</v>
      </c>
    </row>
    <row r="920" spans="1:6" x14ac:dyDescent="0.25">
      <c r="A920">
        <v>1</v>
      </c>
      <c r="B920" t="s">
        <v>8219</v>
      </c>
      <c r="C920">
        <v>473</v>
      </c>
      <c r="D920">
        <v>2</v>
      </c>
      <c r="E920" t="s">
        <v>8404</v>
      </c>
      <c r="F920">
        <v>4</v>
      </c>
    </row>
    <row r="921" spans="1:6" x14ac:dyDescent="0.25">
      <c r="A921">
        <v>1</v>
      </c>
      <c r="B921" t="s">
        <v>8219</v>
      </c>
      <c r="C921">
        <v>821</v>
      </c>
      <c r="D921">
        <v>2</v>
      </c>
      <c r="E921" t="s">
        <v>8404</v>
      </c>
      <c r="F921">
        <v>2</v>
      </c>
    </row>
    <row r="922" spans="1:6" x14ac:dyDescent="0.25">
      <c r="A922">
        <v>1</v>
      </c>
      <c r="B922" t="s">
        <v>8219</v>
      </c>
      <c r="C922">
        <v>388</v>
      </c>
      <c r="D922">
        <v>2</v>
      </c>
      <c r="E922" t="s">
        <v>8404</v>
      </c>
      <c r="F922">
        <v>0</v>
      </c>
    </row>
    <row r="923" spans="1:6" x14ac:dyDescent="0.25">
      <c r="A923">
        <v>1</v>
      </c>
      <c r="B923" t="s">
        <v>8219</v>
      </c>
      <c r="C923">
        <v>813</v>
      </c>
      <c r="D923">
        <v>2</v>
      </c>
      <c r="E923" t="s">
        <v>8404</v>
      </c>
      <c r="F923">
        <v>1</v>
      </c>
    </row>
    <row r="924" spans="1:6" x14ac:dyDescent="0.25">
      <c r="A924">
        <v>1</v>
      </c>
      <c r="B924" t="s">
        <v>8219</v>
      </c>
      <c r="C924">
        <v>1945</v>
      </c>
      <c r="D924">
        <v>2</v>
      </c>
      <c r="E924" t="s">
        <v>8404</v>
      </c>
      <c r="F924">
        <v>0</v>
      </c>
    </row>
    <row r="925" spans="1:6" x14ac:dyDescent="0.25">
      <c r="A925">
        <v>1</v>
      </c>
      <c r="B925" t="s">
        <v>8219</v>
      </c>
      <c r="C925">
        <v>1637</v>
      </c>
      <c r="D925">
        <v>2</v>
      </c>
      <c r="E925" t="s">
        <v>8404</v>
      </c>
      <c r="F925">
        <v>2</v>
      </c>
    </row>
    <row r="926" spans="1:6" x14ac:dyDescent="0.25">
      <c r="A926">
        <v>1</v>
      </c>
      <c r="B926" t="s">
        <v>8219</v>
      </c>
      <c r="C926">
        <v>1375</v>
      </c>
      <c r="D926">
        <v>2</v>
      </c>
      <c r="E926" t="s">
        <v>8404</v>
      </c>
      <c r="F926">
        <v>7</v>
      </c>
    </row>
    <row r="927" spans="1:6" x14ac:dyDescent="0.25">
      <c r="A927">
        <v>1</v>
      </c>
      <c r="B927" t="s">
        <v>8219</v>
      </c>
      <c r="C927">
        <v>17</v>
      </c>
      <c r="D927">
        <v>2</v>
      </c>
      <c r="E927" t="s">
        <v>8404</v>
      </c>
      <c r="F927">
        <v>5</v>
      </c>
    </row>
    <row r="928" spans="1:6" x14ac:dyDescent="0.25">
      <c r="A928">
        <v>1</v>
      </c>
      <c r="B928" t="s">
        <v>8219</v>
      </c>
      <c r="C928">
        <v>354</v>
      </c>
      <c r="D928">
        <v>2</v>
      </c>
      <c r="E928" t="s">
        <v>8404</v>
      </c>
      <c r="F928">
        <v>0</v>
      </c>
    </row>
    <row r="929" spans="1:6" x14ac:dyDescent="0.25">
      <c r="A929">
        <v>1</v>
      </c>
      <c r="B929" t="s">
        <v>8219</v>
      </c>
      <c r="C929">
        <v>191</v>
      </c>
      <c r="D929">
        <v>2</v>
      </c>
      <c r="E929" t="s">
        <v>8404</v>
      </c>
      <c r="F929">
        <v>0</v>
      </c>
    </row>
    <row r="930" spans="1:6" x14ac:dyDescent="0.25">
      <c r="A930">
        <v>1</v>
      </c>
      <c r="B930" t="s">
        <v>8219</v>
      </c>
      <c r="C930">
        <v>303</v>
      </c>
      <c r="D930">
        <v>2</v>
      </c>
      <c r="E930" t="s">
        <v>8404</v>
      </c>
      <c r="F930">
        <v>0</v>
      </c>
    </row>
    <row r="931" spans="1:6" x14ac:dyDescent="0.25">
      <c r="A931">
        <v>1</v>
      </c>
      <c r="B931" t="s">
        <v>8219</v>
      </c>
      <c r="C931">
        <v>137</v>
      </c>
      <c r="D931">
        <v>2</v>
      </c>
      <c r="E931" t="s">
        <v>8404</v>
      </c>
      <c r="F931">
        <v>2</v>
      </c>
    </row>
    <row r="932" spans="1:6" x14ac:dyDescent="0.25">
      <c r="A932">
        <v>1</v>
      </c>
      <c r="B932" t="s">
        <v>8219</v>
      </c>
      <c r="C932">
        <v>41</v>
      </c>
      <c r="D932">
        <v>2</v>
      </c>
      <c r="E932" t="s">
        <v>8404</v>
      </c>
      <c r="F932">
        <v>0</v>
      </c>
    </row>
    <row r="933" spans="1:6" x14ac:dyDescent="0.25">
      <c r="A933">
        <v>1</v>
      </c>
      <c r="B933" t="s">
        <v>8219</v>
      </c>
      <c r="C933">
        <v>398</v>
      </c>
      <c r="D933">
        <v>2</v>
      </c>
      <c r="E933" t="s">
        <v>8404</v>
      </c>
      <c r="F933">
        <v>0</v>
      </c>
    </row>
    <row r="934" spans="1:6" x14ac:dyDescent="0.25">
      <c r="A934">
        <v>1</v>
      </c>
      <c r="B934" t="s">
        <v>8219</v>
      </c>
      <c r="C934">
        <v>1737</v>
      </c>
      <c r="D934">
        <v>2</v>
      </c>
      <c r="E934" t="s">
        <v>8404</v>
      </c>
      <c r="F934">
        <v>28</v>
      </c>
    </row>
    <row r="935" spans="1:6" x14ac:dyDescent="0.25">
      <c r="A935">
        <v>1</v>
      </c>
      <c r="B935" t="s">
        <v>8219</v>
      </c>
      <c r="C935">
        <v>971</v>
      </c>
      <c r="D935">
        <v>2</v>
      </c>
      <c r="E935" t="s">
        <v>8404</v>
      </c>
      <c r="F935">
        <v>2</v>
      </c>
    </row>
    <row r="936" spans="1:6" x14ac:dyDescent="0.25">
      <c r="A936">
        <v>1</v>
      </c>
      <c r="B936" t="s">
        <v>8219</v>
      </c>
      <c r="C936">
        <v>183</v>
      </c>
      <c r="D936">
        <v>2</v>
      </c>
      <c r="E936" t="s">
        <v>8404</v>
      </c>
      <c r="F936">
        <v>0</v>
      </c>
    </row>
    <row r="937" spans="1:6" x14ac:dyDescent="0.25">
      <c r="A937">
        <v>1</v>
      </c>
      <c r="B937" t="s">
        <v>8219</v>
      </c>
      <c r="C937">
        <v>4562</v>
      </c>
      <c r="D937">
        <v>2</v>
      </c>
      <c r="E937" t="s">
        <v>8404</v>
      </c>
      <c r="F937">
        <v>0</v>
      </c>
    </row>
    <row r="938" spans="1:6" x14ac:dyDescent="0.25">
      <c r="A938">
        <v>1</v>
      </c>
      <c r="B938" t="s">
        <v>8219</v>
      </c>
      <c r="C938">
        <v>26457</v>
      </c>
      <c r="D938">
        <v>2</v>
      </c>
      <c r="E938" t="s">
        <v>8404</v>
      </c>
      <c r="F938">
        <v>0</v>
      </c>
    </row>
    <row r="939" spans="1:6" x14ac:dyDescent="0.25">
      <c r="A939">
        <v>1</v>
      </c>
      <c r="B939" t="s">
        <v>8219</v>
      </c>
      <c r="C939">
        <v>162</v>
      </c>
      <c r="D939">
        <v>2</v>
      </c>
      <c r="E939" t="s">
        <v>8404</v>
      </c>
      <c r="F939">
        <v>4</v>
      </c>
    </row>
    <row r="940" spans="1:6" x14ac:dyDescent="0.25">
      <c r="A940">
        <v>1</v>
      </c>
      <c r="B940" t="s">
        <v>8219</v>
      </c>
      <c r="C940">
        <v>479</v>
      </c>
      <c r="D940">
        <v>2</v>
      </c>
      <c r="E940" t="s">
        <v>8404</v>
      </c>
      <c r="F940">
        <v>12</v>
      </c>
    </row>
    <row r="941" spans="1:6" x14ac:dyDescent="0.25">
      <c r="A941">
        <v>1</v>
      </c>
      <c r="B941" t="s">
        <v>8219</v>
      </c>
      <c r="C941">
        <v>426</v>
      </c>
      <c r="D941">
        <v>2</v>
      </c>
      <c r="E941" t="s">
        <v>8404</v>
      </c>
      <c r="F941">
        <v>0</v>
      </c>
    </row>
    <row r="942" spans="1:6" x14ac:dyDescent="0.25">
      <c r="A942">
        <v>1</v>
      </c>
      <c r="B942" t="s">
        <v>8219</v>
      </c>
      <c r="C942">
        <v>450</v>
      </c>
      <c r="D942">
        <v>2</v>
      </c>
      <c r="E942" t="s">
        <v>8404</v>
      </c>
      <c r="F942">
        <v>33</v>
      </c>
    </row>
    <row r="943" spans="1:6" x14ac:dyDescent="0.25">
      <c r="A943">
        <v>1</v>
      </c>
      <c r="B943" t="s">
        <v>8219</v>
      </c>
      <c r="C943">
        <v>1780</v>
      </c>
      <c r="D943">
        <v>2</v>
      </c>
      <c r="E943" t="s">
        <v>8404</v>
      </c>
      <c r="F943">
        <v>0</v>
      </c>
    </row>
    <row r="944" spans="1:6" x14ac:dyDescent="0.25">
      <c r="A944">
        <v>1</v>
      </c>
      <c r="B944" t="s">
        <v>8219</v>
      </c>
      <c r="C944">
        <v>122</v>
      </c>
      <c r="D944">
        <v>2</v>
      </c>
      <c r="E944" t="s">
        <v>8404</v>
      </c>
      <c r="F944">
        <v>4</v>
      </c>
    </row>
    <row r="945" spans="1:6" x14ac:dyDescent="0.25">
      <c r="A945">
        <v>1</v>
      </c>
      <c r="B945" t="s">
        <v>8219</v>
      </c>
      <c r="C945">
        <v>95</v>
      </c>
      <c r="D945">
        <v>2</v>
      </c>
      <c r="E945" t="s">
        <v>8404</v>
      </c>
      <c r="F945">
        <v>0</v>
      </c>
    </row>
    <row r="946" spans="1:6" x14ac:dyDescent="0.25">
      <c r="A946">
        <v>1</v>
      </c>
      <c r="B946" t="s">
        <v>8219</v>
      </c>
      <c r="C946">
        <v>325</v>
      </c>
      <c r="D946">
        <v>2</v>
      </c>
      <c r="E946" t="s">
        <v>8404</v>
      </c>
      <c r="F946">
        <v>11</v>
      </c>
    </row>
    <row r="947" spans="1:6" x14ac:dyDescent="0.25">
      <c r="A947">
        <v>1</v>
      </c>
      <c r="B947" t="s">
        <v>8219</v>
      </c>
      <c r="C947">
        <v>353</v>
      </c>
      <c r="D947">
        <v>2</v>
      </c>
      <c r="E947" t="s">
        <v>8404</v>
      </c>
      <c r="F947">
        <v>1</v>
      </c>
    </row>
    <row r="948" spans="1:6" x14ac:dyDescent="0.25">
      <c r="A948">
        <v>1</v>
      </c>
      <c r="B948" t="s">
        <v>8219</v>
      </c>
      <c r="C948">
        <v>105</v>
      </c>
      <c r="D948">
        <v>2</v>
      </c>
      <c r="E948" t="s">
        <v>8404</v>
      </c>
      <c r="F948">
        <v>5</v>
      </c>
    </row>
    <row r="949" spans="1:6" x14ac:dyDescent="0.25">
      <c r="A949">
        <v>1</v>
      </c>
      <c r="B949" t="s">
        <v>8219</v>
      </c>
      <c r="C949">
        <v>729</v>
      </c>
      <c r="D949">
        <v>2</v>
      </c>
      <c r="E949" t="s">
        <v>8404</v>
      </c>
      <c r="F949">
        <v>0</v>
      </c>
    </row>
    <row r="950" spans="1:6" x14ac:dyDescent="0.25">
      <c r="A950">
        <v>1</v>
      </c>
      <c r="B950" t="s">
        <v>8219</v>
      </c>
      <c r="C950">
        <v>454</v>
      </c>
      <c r="D950">
        <v>2</v>
      </c>
      <c r="E950" t="s">
        <v>8404</v>
      </c>
      <c r="F950">
        <v>1</v>
      </c>
    </row>
    <row r="951" spans="1:6" x14ac:dyDescent="0.25">
      <c r="A951">
        <v>1</v>
      </c>
      <c r="B951" t="s">
        <v>8219</v>
      </c>
      <c r="C951">
        <v>539</v>
      </c>
      <c r="D951">
        <v>2</v>
      </c>
      <c r="E951" t="s">
        <v>8404</v>
      </c>
      <c r="F951">
        <v>1</v>
      </c>
    </row>
    <row r="952" spans="1:6" x14ac:dyDescent="0.25">
      <c r="A952">
        <v>1</v>
      </c>
      <c r="B952" t="s">
        <v>8219</v>
      </c>
      <c r="C952">
        <v>79</v>
      </c>
      <c r="D952">
        <v>2</v>
      </c>
      <c r="E952" t="s">
        <v>8404</v>
      </c>
      <c r="F952">
        <v>6</v>
      </c>
    </row>
    <row r="953" spans="1:6" x14ac:dyDescent="0.25">
      <c r="A953">
        <v>1</v>
      </c>
      <c r="B953" t="s">
        <v>8219</v>
      </c>
      <c r="C953">
        <v>94</v>
      </c>
      <c r="D953">
        <v>2</v>
      </c>
      <c r="E953" t="s">
        <v>8404</v>
      </c>
      <c r="F953">
        <v>8</v>
      </c>
    </row>
    <row r="954" spans="1:6" x14ac:dyDescent="0.25">
      <c r="A954">
        <v>1</v>
      </c>
      <c r="B954" t="s">
        <v>8219</v>
      </c>
      <c r="C954">
        <v>625</v>
      </c>
      <c r="D954">
        <v>2</v>
      </c>
      <c r="E954" t="s">
        <v>8404</v>
      </c>
      <c r="F954">
        <v>1</v>
      </c>
    </row>
    <row r="955" spans="1:6" x14ac:dyDescent="0.25">
      <c r="A955">
        <v>1</v>
      </c>
      <c r="B955" t="s">
        <v>8219</v>
      </c>
      <c r="C955">
        <v>508</v>
      </c>
      <c r="D955">
        <v>2</v>
      </c>
      <c r="E955" t="s">
        <v>8404</v>
      </c>
      <c r="F955">
        <v>0</v>
      </c>
    </row>
    <row r="956" spans="1:6" x14ac:dyDescent="0.25">
      <c r="A956">
        <v>1</v>
      </c>
      <c r="B956" t="s">
        <v>8219</v>
      </c>
      <c r="C956">
        <v>531</v>
      </c>
      <c r="D956">
        <v>2</v>
      </c>
      <c r="E956" t="s">
        <v>8404</v>
      </c>
      <c r="F956">
        <v>2</v>
      </c>
    </row>
    <row r="957" spans="1:6" x14ac:dyDescent="0.25">
      <c r="A957">
        <v>1</v>
      </c>
      <c r="B957" t="s">
        <v>8219</v>
      </c>
      <c r="C957">
        <v>158</v>
      </c>
      <c r="D957">
        <v>2</v>
      </c>
      <c r="E957" t="s">
        <v>8404</v>
      </c>
      <c r="F957">
        <v>1</v>
      </c>
    </row>
    <row r="958" spans="1:6" x14ac:dyDescent="0.25">
      <c r="A958">
        <v>1</v>
      </c>
      <c r="B958" t="s">
        <v>8219</v>
      </c>
      <c r="C958">
        <v>508</v>
      </c>
      <c r="D958">
        <v>2</v>
      </c>
      <c r="E958" t="s">
        <v>8404</v>
      </c>
      <c r="F958">
        <v>0</v>
      </c>
    </row>
    <row r="959" spans="1:6" x14ac:dyDescent="0.25">
      <c r="A959">
        <v>1</v>
      </c>
      <c r="B959" t="s">
        <v>8219</v>
      </c>
      <c r="C959">
        <v>644</v>
      </c>
      <c r="D959">
        <v>2</v>
      </c>
      <c r="E959" t="s">
        <v>8404</v>
      </c>
      <c r="F959">
        <v>1</v>
      </c>
    </row>
    <row r="960" spans="1:6" x14ac:dyDescent="0.25">
      <c r="A960">
        <v>1</v>
      </c>
      <c r="B960" t="s">
        <v>8219</v>
      </c>
      <c r="C960">
        <v>848</v>
      </c>
      <c r="D960">
        <v>2</v>
      </c>
      <c r="E960" t="s">
        <v>8404</v>
      </c>
      <c r="F960">
        <v>19</v>
      </c>
    </row>
    <row r="961" spans="1:6" x14ac:dyDescent="0.25">
      <c r="A961">
        <v>1</v>
      </c>
      <c r="B961" t="s">
        <v>8219</v>
      </c>
      <c r="C961">
        <v>429</v>
      </c>
      <c r="D961">
        <v>2</v>
      </c>
      <c r="E961" t="s">
        <v>8404</v>
      </c>
      <c r="F961">
        <v>27</v>
      </c>
    </row>
    <row r="962" spans="1:6" x14ac:dyDescent="0.25">
      <c r="A962">
        <v>1</v>
      </c>
      <c r="B962" t="s">
        <v>8219</v>
      </c>
      <c r="C962">
        <v>204</v>
      </c>
      <c r="D962">
        <v>2</v>
      </c>
      <c r="E962" t="s">
        <v>8404</v>
      </c>
      <c r="F962">
        <v>7</v>
      </c>
    </row>
    <row r="963" spans="1:6" x14ac:dyDescent="0.25">
      <c r="A963">
        <v>1</v>
      </c>
      <c r="B963" t="s">
        <v>8219</v>
      </c>
      <c r="C963">
        <v>379</v>
      </c>
      <c r="D963">
        <v>2</v>
      </c>
      <c r="E963" t="s">
        <v>8404</v>
      </c>
      <c r="F963">
        <v>14</v>
      </c>
    </row>
    <row r="964" spans="1:6" x14ac:dyDescent="0.25">
      <c r="A964">
        <v>1</v>
      </c>
      <c r="B964" t="s">
        <v>8219</v>
      </c>
      <c r="C964">
        <v>271</v>
      </c>
      <c r="D964">
        <v>2</v>
      </c>
      <c r="E964" t="s">
        <v>8404</v>
      </c>
      <c r="F964">
        <v>5</v>
      </c>
    </row>
    <row r="965" spans="1:6" x14ac:dyDescent="0.25">
      <c r="A965">
        <v>1</v>
      </c>
      <c r="B965" t="s">
        <v>8219</v>
      </c>
      <c r="C965">
        <v>120</v>
      </c>
      <c r="D965">
        <v>2</v>
      </c>
      <c r="E965" t="s">
        <v>8404</v>
      </c>
      <c r="F965">
        <v>30</v>
      </c>
    </row>
    <row r="966" spans="1:6" x14ac:dyDescent="0.25">
      <c r="A966">
        <v>1</v>
      </c>
      <c r="B966" t="s">
        <v>8219</v>
      </c>
      <c r="C966">
        <v>140</v>
      </c>
      <c r="D966">
        <v>2</v>
      </c>
      <c r="E966" t="s">
        <v>8404</v>
      </c>
      <c r="F966">
        <v>1</v>
      </c>
    </row>
    <row r="967" spans="1:6" x14ac:dyDescent="0.25">
      <c r="A967">
        <v>1</v>
      </c>
      <c r="B967" t="s">
        <v>8219</v>
      </c>
      <c r="C967">
        <v>193</v>
      </c>
      <c r="D967">
        <v>2</v>
      </c>
      <c r="E967" t="s">
        <v>8404</v>
      </c>
      <c r="F967">
        <v>0</v>
      </c>
    </row>
    <row r="968" spans="1:6" x14ac:dyDescent="0.25">
      <c r="A968">
        <v>1</v>
      </c>
      <c r="B968" t="s">
        <v>8219</v>
      </c>
      <c r="C968">
        <v>180</v>
      </c>
      <c r="D968">
        <v>2</v>
      </c>
      <c r="E968" t="s">
        <v>8404</v>
      </c>
      <c r="F968">
        <v>60</v>
      </c>
    </row>
    <row r="969" spans="1:6" x14ac:dyDescent="0.25">
      <c r="A969">
        <v>1</v>
      </c>
      <c r="B969" t="s">
        <v>8219</v>
      </c>
      <c r="C969">
        <v>263</v>
      </c>
      <c r="D969">
        <v>2</v>
      </c>
      <c r="E969" t="s">
        <v>8404</v>
      </c>
      <c r="F969">
        <v>84</v>
      </c>
    </row>
    <row r="970" spans="1:6" x14ac:dyDescent="0.25">
      <c r="A970">
        <v>1</v>
      </c>
      <c r="B970" t="s">
        <v>8219</v>
      </c>
      <c r="C970">
        <v>217</v>
      </c>
      <c r="D970">
        <v>2</v>
      </c>
      <c r="E970" t="s">
        <v>8404</v>
      </c>
      <c r="F970">
        <v>47</v>
      </c>
    </row>
    <row r="971" spans="1:6" x14ac:dyDescent="0.25">
      <c r="A971">
        <v>1</v>
      </c>
      <c r="B971" t="s">
        <v>8219</v>
      </c>
      <c r="C971">
        <v>443</v>
      </c>
      <c r="D971">
        <v>2</v>
      </c>
      <c r="E971" t="s">
        <v>8404</v>
      </c>
      <c r="F971">
        <v>66</v>
      </c>
    </row>
    <row r="972" spans="1:6" x14ac:dyDescent="0.25">
      <c r="A972">
        <v>1</v>
      </c>
      <c r="B972" t="s">
        <v>8219</v>
      </c>
      <c r="C972">
        <v>1373</v>
      </c>
      <c r="D972">
        <v>2</v>
      </c>
      <c r="E972" t="s">
        <v>8404</v>
      </c>
      <c r="F972">
        <v>171</v>
      </c>
    </row>
    <row r="973" spans="1:6" x14ac:dyDescent="0.25">
      <c r="A973">
        <v>1</v>
      </c>
      <c r="B973" t="s">
        <v>8219</v>
      </c>
      <c r="C973">
        <v>742</v>
      </c>
      <c r="D973">
        <v>2</v>
      </c>
      <c r="E973" t="s">
        <v>8404</v>
      </c>
      <c r="F973">
        <v>29</v>
      </c>
    </row>
    <row r="974" spans="1:6" x14ac:dyDescent="0.25">
      <c r="A974">
        <v>1</v>
      </c>
      <c r="B974" t="s">
        <v>8219</v>
      </c>
      <c r="C974">
        <v>170</v>
      </c>
      <c r="D974">
        <v>2</v>
      </c>
      <c r="E974" t="s">
        <v>8404</v>
      </c>
      <c r="F974">
        <v>9</v>
      </c>
    </row>
    <row r="975" spans="1:6" x14ac:dyDescent="0.25">
      <c r="A975">
        <v>1</v>
      </c>
      <c r="B975" t="s">
        <v>8219</v>
      </c>
      <c r="C975">
        <v>242</v>
      </c>
      <c r="D975">
        <v>2</v>
      </c>
      <c r="E975" t="s">
        <v>8404</v>
      </c>
      <c r="F975">
        <v>27</v>
      </c>
    </row>
    <row r="976" spans="1:6" x14ac:dyDescent="0.25">
      <c r="A976">
        <v>1</v>
      </c>
      <c r="B976" t="s">
        <v>8219</v>
      </c>
      <c r="C976">
        <v>541</v>
      </c>
      <c r="D976">
        <v>2</v>
      </c>
      <c r="E976" t="s">
        <v>8404</v>
      </c>
      <c r="F976">
        <v>2</v>
      </c>
    </row>
    <row r="977" spans="1:6" x14ac:dyDescent="0.25">
      <c r="A977">
        <v>1</v>
      </c>
      <c r="B977" t="s">
        <v>8219</v>
      </c>
      <c r="C977">
        <v>121</v>
      </c>
      <c r="D977">
        <v>2</v>
      </c>
      <c r="E977" t="s">
        <v>8404</v>
      </c>
      <c r="F977">
        <v>3</v>
      </c>
    </row>
    <row r="978" spans="1:6" x14ac:dyDescent="0.25">
      <c r="A978">
        <v>1</v>
      </c>
      <c r="B978" t="s">
        <v>8219</v>
      </c>
      <c r="C978">
        <v>621</v>
      </c>
      <c r="D978">
        <v>2</v>
      </c>
      <c r="E978" t="s">
        <v>8404</v>
      </c>
      <c r="F978">
        <v>4</v>
      </c>
    </row>
    <row r="979" spans="1:6" x14ac:dyDescent="0.25">
      <c r="A979">
        <v>1</v>
      </c>
      <c r="B979" t="s">
        <v>8219</v>
      </c>
      <c r="C979">
        <v>101</v>
      </c>
      <c r="D979">
        <v>2</v>
      </c>
      <c r="E979" t="s">
        <v>8404</v>
      </c>
      <c r="F979">
        <v>2</v>
      </c>
    </row>
    <row r="980" spans="1:6" x14ac:dyDescent="0.25">
      <c r="A980">
        <v>1</v>
      </c>
      <c r="B980" t="s">
        <v>8219</v>
      </c>
      <c r="C980">
        <v>554</v>
      </c>
      <c r="D980">
        <v>2</v>
      </c>
      <c r="E980" t="s">
        <v>8404</v>
      </c>
      <c r="F980">
        <v>20</v>
      </c>
    </row>
    <row r="981" spans="1:6" x14ac:dyDescent="0.25">
      <c r="A981">
        <v>1</v>
      </c>
      <c r="B981" t="s">
        <v>8219</v>
      </c>
      <c r="C981">
        <v>666</v>
      </c>
      <c r="D981">
        <v>2</v>
      </c>
      <c r="E981" t="s">
        <v>8404</v>
      </c>
      <c r="F981">
        <v>3</v>
      </c>
    </row>
    <row r="982" spans="1:6" x14ac:dyDescent="0.25">
      <c r="A982">
        <v>1</v>
      </c>
      <c r="B982" t="s">
        <v>8219</v>
      </c>
      <c r="C982">
        <v>410</v>
      </c>
      <c r="D982">
        <v>2</v>
      </c>
      <c r="E982" t="s">
        <v>8404</v>
      </c>
      <c r="F982">
        <v>4</v>
      </c>
    </row>
    <row r="983" spans="1:6" x14ac:dyDescent="0.25">
      <c r="A983">
        <v>1</v>
      </c>
      <c r="B983" t="s">
        <v>8219</v>
      </c>
      <c r="C983">
        <v>375</v>
      </c>
      <c r="D983">
        <v>2</v>
      </c>
      <c r="E983" t="s">
        <v>8404</v>
      </c>
      <c r="F983">
        <v>1</v>
      </c>
    </row>
    <row r="984" spans="1:6" x14ac:dyDescent="0.25">
      <c r="A984">
        <v>1</v>
      </c>
      <c r="B984" t="s">
        <v>8219</v>
      </c>
      <c r="C984">
        <v>1364</v>
      </c>
      <c r="D984">
        <v>2</v>
      </c>
      <c r="E984" t="s">
        <v>8404</v>
      </c>
      <c r="F984">
        <v>0</v>
      </c>
    </row>
    <row r="985" spans="1:6" x14ac:dyDescent="0.25">
      <c r="A985">
        <v>1</v>
      </c>
      <c r="B985" t="s">
        <v>8219</v>
      </c>
      <c r="C985">
        <v>35</v>
      </c>
      <c r="D985">
        <v>2</v>
      </c>
      <c r="E985" t="s">
        <v>8404</v>
      </c>
      <c r="F985">
        <v>0</v>
      </c>
    </row>
    <row r="986" spans="1:6" x14ac:dyDescent="0.25">
      <c r="A986">
        <v>1</v>
      </c>
      <c r="B986" t="s">
        <v>8219</v>
      </c>
      <c r="C986">
        <v>203</v>
      </c>
      <c r="D986">
        <v>2</v>
      </c>
      <c r="E986" t="s">
        <v>8404</v>
      </c>
      <c r="F986">
        <v>14</v>
      </c>
    </row>
    <row r="987" spans="1:6" x14ac:dyDescent="0.25">
      <c r="A987">
        <v>1</v>
      </c>
      <c r="B987" t="s">
        <v>8219</v>
      </c>
      <c r="C987">
        <v>49</v>
      </c>
      <c r="D987">
        <v>2</v>
      </c>
      <c r="E987" t="s">
        <v>8404</v>
      </c>
      <c r="F987">
        <v>1</v>
      </c>
    </row>
    <row r="988" spans="1:6" x14ac:dyDescent="0.25">
      <c r="A988">
        <v>1</v>
      </c>
      <c r="B988" t="s">
        <v>8219</v>
      </c>
      <c r="C988">
        <v>5812</v>
      </c>
      <c r="D988">
        <v>2</v>
      </c>
      <c r="E988" t="s">
        <v>8404</v>
      </c>
      <c r="F988">
        <v>118</v>
      </c>
    </row>
    <row r="989" spans="1:6" x14ac:dyDescent="0.25">
      <c r="A989">
        <v>1</v>
      </c>
      <c r="B989" t="s">
        <v>8219</v>
      </c>
      <c r="C989">
        <v>1556</v>
      </c>
      <c r="D989">
        <v>2</v>
      </c>
      <c r="E989" t="s">
        <v>8404</v>
      </c>
      <c r="F989">
        <v>2</v>
      </c>
    </row>
    <row r="990" spans="1:6" x14ac:dyDescent="0.25">
      <c r="A990">
        <v>1</v>
      </c>
      <c r="B990" t="s">
        <v>8219</v>
      </c>
      <c r="C990">
        <v>65</v>
      </c>
      <c r="D990">
        <v>2</v>
      </c>
      <c r="E990" t="s">
        <v>8404</v>
      </c>
      <c r="F990">
        <v>1</v>
      </c>
    </row>
    <row r="991" spans="1:6" x14ac:dyDescent="0.25">
      <c r="A991">
        <v>1</v>
      </c>
      <c r="B991" t="s">
        <v>8219</v>
      </c>
      <c r="C991">
        <v>10</v>
      </c>
      <c r="D991">
        <v>2</v>
      </c>
      <c r="E991" t="s">
        <v>8404</v>
      </c>
      <c r="F991">
        <v>3</v>
      </c>
    </row>
    <row r="992" spans="1:6" x14ac:dyDescent="0.25">
      <c r="A992">
        <v>1</v>
      </c>
      <c r="B992" t="s">
        <v>8219</v>
      </c>
      <c r="C992">
        <v>76</v>
      </c>
      <c r="D992">
        <v>2</v>
      </c>
      <c r="E992" t="s">
        <v>8404</v>
      </c>
      <c r="F992">
        <v>1</v>
      </c>
    </row>
    <row r="993" spans="1:6" x14ac:dyDescent="0.25">
      <c r="A993">
        <v>1</v>
      </c>
      <c r="B993" t="s">
        <v>8219</v>
      </c>
      <c r="C993">
        <v>263</v>
      </c>
      <c r="D993">
        <v>2</v>
      </c>
      <c r="E993" t="s">
        <v>8404</v>
      </c>
      <c r="F993">
        <v>3</v>
      </c>
    </row>
    <row r="994" spans="1:6" x14ac:dyDescent="0.25">
      <c r="A994">
        <v>1</v>
      </c>
      <c r="B994" t="s">
        <v>8219</v>
      </c>
      <c r="C994">
        <v>1530</v>
      </c>
      <c r="D994">
        <v>2</v>
      </c>
      <c r="E994" t="s">
        <v>8404</v>
      </c>
      <c r="F994">
        <v>38</v>
      </c>
    </row>
    <row r="995" spans="1:6" x14ac:dyDescent="0.25">
      <c r="A995">
        <v>1</v>
      </c>
      <c r="B995" t="s">
        <v>8219</v>
      </c>
      <c r="C995">
        <v>278</v>
      </c>
      <c r="D995">
        <v>2</v>
      </c>
      <c r="E995" t="s">
        <v>8404</v>
      </c>
      <c r="F995">
        <v>52</v>
      </c>
    </row>
    <row r="996" spans="1:6" x14ac:dyDescent="0.25">
      <c r="A996">
        <v>1</v>
      </c>
      <c r="B996" t="s">
        <v>8219</v>
      </c>
      <c r="C996">
        <v>350</v>
      </c>
      <c r="D996">
        <v>2</v>
      </c>
      <c r="E996" t="s">
        <v>8404</v>
      </c>
      <c r="F996">
        <v>2</v>
      </c>
    </row>
    <row r="997" spans="1:6" x14ac:dyDescent="0.25">
      <c r="A997">
        <v>1</v>
      </c>
      <c r="B997" t="s">
        <v>8219</v>
      </c>
      <c r="C997">
        <v>470</v>
      </c>
      <c r="D997">
        <v>2</v>
      </c>
      <c r="E997" t="s">
        <v>8404</v>
      </c>
      <c r="F997">
        <v>0</v>
      </c>
    </row>
    <row r="998" spans="1:6" x14ac:dyDescent="0.25">
      <c r="A998">
        <v>1</v>
      </c>
      <c r="B998" t="s">
        <v>8219</v>
      </c>
      <c r="C998">
        <v>3</v>
      </c>
      <c r="D998">
        <v>2</v>
      </c>
      <c r="E998" t="s">
        <v>8404</v>
      </c>
      <c r="F998">
        <v>4</v>
      </c>
    </row>
    <row r="999" spans="1:6" x14ac:dyDescent="0.25">
      <c r="A999">
        <v>1</v>
      </c>
      <c r="B999" t="s">
        <v>8219</v>
      </c>
      <c r="C999">
        <v>8200</v>
      </c>
      <c r="D999">
        <v>2</v>
      </c>
      <c r="E999" t="s">
        <v>8404</v>
      </c>
      <c r="F999">
        <v>4</v>
      </c>
    </row>
    <row r="1000" spans="1:6" x14ac:dyDescent="0.25">
      <c r="A1000">
        <v>1</v>
      </c>
      <c r="B1000" t="s">
        <v>8219</v>
      </c>
      <c r="C1000">
        <v>8359</v>
      </c>
      <c r="D1000">
        <v>2</v>
      </c>
      <c r="E1000" t="s">
        <v>8404</v>
      </c>
      <c r="F1000">
        <v>18</v>
      </c>
    </row>
    <row r="1001" spans="1:6" x14ac:dyDescent="0.25">
      <c r="A1001">
        <v>1</v>
      </c>
      <c r="B1001" t="s">
        <v>8219</v>
      </c>
      <c r="C1001">
        <v>188</v>
      </c>
      <c r="D1001">
        <v>2</v>
      </c>
      <c r="E1001" t="s">
        <v>8404</v>
      </c>
      <c r="F1001">
        <v>0</v>
      </c>
    </row>
    <row r="1002" spans="1:6" x14ac:dyDescent="0.25">
      <c r="A1002">
        <v>1</v>
      </c>
      <c r="B1002" t="s">
        <v>8219</v>
      </c>
      <c r="C1002">
        <v>48</v>
      </c>
      <c r="D1002">
        <v>2</v>
      </c>
      <c r="E1002" t="s">
        <v>8404</v>
      </c>
      <c r="F1002">
        <v>22</v>
      </c>
    </row>
    <row r="1003" spans="1:6" x14ac:dyDescent="0.25">
      <c r="A1003">
        <v>1</v>
      </c>
      <c r="B1003" t="s">
        <v>8219</v>
      </c>
      <c r="C1003">
        <v>607</v>
      </c>
      <c r="D1003">
        <v>2</v>
      </c>
      <c r="E1003" t="s">
        <v>8404</v>
      </c>
      <c r="F1003">
        <v>49</v>
      </c>
    </row>
    <row r="1004" spans="1:6" x14ac:dyDescent="0.25">
      <c r="A1004">
        <v>1</v>
      </c>
      <c r="B1004" t="s">
        <v>8219</v>
      </c>
      <c r="C1004">
        <v>50</v>
      </c>
      <c r="D1004">
        <v>2</v>
      </c>
      <c r="E1004" t="s">
        <v>8404</v>
      </c>
      <c r="F1004">
        <v>19</v>
      </c>
    </row>
    <row r="1005" spans="1:6" x14ac:dyDescent="0.25">
      <c r="A1005">
        <v>1</v>
      </c>
      <c r="B1005" t="s">
        <v>8219</v>
      </c>
      <c r="C1005">
        <v>55</v>
      </c>
      <c r="D1005">
        <v>2</v>
      </c>
      <c r="E1005" t="s">
        <v>8404</v>
      </c>
      <c r="F1005">
        <v>4</v>
      </c>
    </row>
    <row r="1006" spans="1:6" x14ac:dyDescent="0.25">
      <c r="A1006">
        <v>1</v>
      </c>
      <c r="B1006" t="s">
        <v>8219</v>
      </c>
      <c r="C1006">
        <v>38</v>
      </c>
      <c r="D1006">
        <v>2</v>
      </c>
      <c r="E1006" t="s">
        <v>8404</v>
      </c>
      <c r="F1006">
        <v>4</v>
      </c>
    </row>
    <row r="1007" spans="1:6" x14ac:dyDescent="0.25">
      <c r="A1007">
        <v>1</v>
      </c>
      <c r="B1007" t="s">
        <v>8219</v>
      </c>
      <c r="C1007">
        <v>25</v>
      </c>
      <c r="D1007">
        <v>2</v>
      </c>
      <c r="E1007" t="s">
        <v>8404</v>
      </c>
      <c r="F1007">
        <v>2</v>
      </c>
    </row>
    <row r="1008" spans="1:6" x14ac:dyDescent="0.25">
      <c r="A1008">
        <v>1</v>
      </c>
      <c r="B1008" t="s">
        <v>8219</v>
      </c>
      <c r="C1008">
        <v>46</v>
      </c>
      <c r="D1008">
        <v>2</v>
      </c>
      <c r="E1008" t="s">
        <v>8404</v>
      </c>
      <c r="F1008">
        <v>0</v>
      </c>
    </row>
    <row r="1009" spans="1:6" x14ac:dyDescent="0.25">
      <c r="A1009">
        <v>1</v>
      </c>
      <c r="B1009" t="s">
        <v>8219</v>
      </c>
      <c r="C1009">
        <v>83</v>
      </c>
      <c r="D1009">
        <v>2</v>
      </c>
      <c r="E1009" t="s">
        <v>8404</v>
      </c>
      <c r="F1009">
        <v>0</v>
      </c>
    </row>
    <row r="1010" spans="1:6" x14ac:dyDescent="0.25">
      <c r="A1010">
        <v>1</v>
      </c>
      <c r="B1010" t="s">
        <v>8219</v>
      </c>
      <c r="C1010">
        <v>35</v>
      </c>
      <c r="D1010">
        <v>2</v>
      </c>
      <c r="E1010" t="s">
        <v>8404</v>
      </c>
      <c r="F1010">
        <v>14</v>
      </c>
    </row>
    <row r="1011" spans="1:6" x14ac:dyDescent="0.25">
      <c r="A1011">
        <v>1</v>
      </c>
      <c r="B1011" t="s">
        <v>8219</v>
      </c>
      <c r="C1011">
        <v>25</v>
      </c>
      <c r="D1011">
        <v>2</v>
      </c>
      <c r="E1011" t="s">
        <v>8404</v>
      </c>
      <c r="F1011">
        <v>8</v>
      </c>
    </row>
    <row r="1012" spans="1:6" x14ac:dyDescent="0.25">
      <c r="A1012">
        <v>1</v>
      </c>
      <c r="B1012" t="s">
        <v>8219</v>
      </c>
      <c r="C1012">
        <v>75</v>
      </c>
      <c r="D1012">
        <v>2</v>
      </c>
      <c r="E1012" t="s">
        <v>8404</v>
      </c>
      <c r="F1012">
        <v>0</v>
      </c>
    </row>
    <row r="1013" spans="1:6" x14ac:dyDescent="0.25">
      <c r="A1013">
        <v>1</v>
      </c>
      <c r="B1013" t="s">
        <v>8219</v>
      </c>
      <c r="C1013">
        <v>62</v>
      </c>
      <c r="D1013">
        <v>2</v>
      </c>
      <c r="E1013" t="s">
        <v>8404</v>
      </c>
      <c r="F1013">
        <v>15</v>
      </c>
    </row>
    <row r="1014" spans="1:6" x14ac:dyDescent="0.25">
      <c r="A1014">
        <v>1</v>
      </c>
      <c r="B1014" t="s">
        <v>8219</v>
      </c>
      <c r="C1014">
        <v>160</v>
      </c>
      <c r="D1014">
        <v>2</v>
      </c>
      <c r="E1014" t="s">
        <v>8404</v>
      </c>
      <c r="F1014">
        <v>33</v>
      </c>
    </row>
    <row r="1015" spans="1:6" x14ac:dyDescent="0.25">
      <c r="A1015">
        <v>1</v>
      </c>
      <c r="B1015" t="s">
        <v>8219</v>
      </c>
      <c r="C1015">
        <v>246</v>
      </c>
      <c r="D1015">
        <v>2</v>
      </c>
      <c r="E1015" t="s">
        <v>8404</v>
      </c>
      <c r="F1015">
        <v>2</v>
      </c>
    </row>
    <row r="1016" spans="1:6" x14ac:dyDescent="0.25">
      <c r="A1016">
        <v>1</v>
      </c>
      <c r="B1016" t="s">
        <v>8219</v>
      </c>
      <c r="C1016">
        <v>55</v>
      </c>
      <c r="D1016">
        <v>2</v>
      </c>
      <c r="E1016" t="s">
        <v>8404</v>
      </c>
      <c r="F1016">
        <v>6</v>
      </c>
    </row>
    <row r="1017" spans="1:6" x14ac:dyDescent="0.25">
      <c r="A1017">
        <v>1</v>
      </c>
      <c r="B1017" t="s">
        <v>8219</v>
      </c>
      <c r="C1017">
        <v>23</v>
      </c>
      <c r="D1017">
        <v>2</v>
      </c>
      <c r="E1017" t="s">
        <v>8404</v>
      </c>
      <c r="F1017">
        <v>2</v>
      </c>
    </row>
    <row r="1018" spans="1:6" x14ac:dyDescent="0.25">
      <c r="A1018">
        <v>1</v>
      </c>
      <c r="B1018" t="s">
        <v>8219</v>
      </c>
      <c r="C1018">
        <v>72</v>
      </c>
      <c r="D1018">
        <v>2</v>
      </c>
      <c r="E1018" t="s">
        <v>8404</v>
      </c>
      <c r="F1018">
        <v>0</v>
      </c>
    </row>
    <row r="1019" spans="1:6" x14ac:dyDescent="0.25">
      <c r="A1019">
        <v>1</v>
      </c>
      <c r="B1019" t="s">
        <v>8219</v>
      </c>
      <c r="C1019">
        <v>22</v>
      </c>
      <c r="D1019">
        <v>2</v>
      </c>
      <c r="E1019" t="s">
        <v>8404</v>
      </c>
      <c r="F1019">
        <v>4</v>
      </c>
    </row>
    <row r="1020" spans="1:6" x14ac:dyDescent="0.25">
      <c r="A1020">
        <v>1</v>
      </c>
      <c r="B1020" t="s">
        <v>8219</v>
      </c>
      <c r="C1020">
        <v>14</v>
      </c>
      <c r="D1020">
        <v>2</v>
      </c>
      <c r="E1020" t="s">
        <v>8404</v>
      </c>
      <c r="F1020">
        <v>1</v>
      </c>
    </row>
    <row r="1021" spans="1:6" x14ac:dyDescent="0.25">
      <c r="A1021">
        <v>1</v>
      </c>
      <c r="B1021" t="s">
        <v>8219</v>
      </c>
      <c r="C1021">
        <v>38</v>
      </c>
      <c r="D1021">
        <v>2</v>
      </c>
      <c r="E1021" t="s">
        <v>8404</v>
      </c>
      <c r="F1021">
        <v>3</v>
      </c>
    </row>
    <row r="1022" spans="1:6" x14ac:dyDescent="0.25">
      <c r="A1022">
        <v>1</v>
      </c>
      <c r="B1022" t="s">
        <v>8219</v>
      </c>
      <c r="C1022">
        <v>32</v>
      </c>
      <c r="D1022">
        <v>2</v>
      </c>
      <c r="E1022" t="s">
        <v>8404</v>
      </c>
      <c r="F1022">
        <v>4</v>
      </c>
    </row>
    <row r="1023" spans="1:6" x14ac:dyDescent="0.25">
      <c r="A1023">
        <v>1</v>
      </c>
      <c r="B1023" t="s">
        <v>8219</v>
      </c>
      <c r="C1023">
        <v>63</v>
      </c>
      <c r="D1023">
        <v>2</v>
      </c>
      <c r="E1023" t="s">
        <v>8404</v>
      </c>
      <c r="F1023">
        <v>0</v>
      </c>
    </row>
    <row r="1024" spans="1:6" x14ac:dyDescent="0.25">
      <c r="A1024">
        <v>1</v>
      </c>
      <c r="B1024" t="s">
        <v>8219</v>
      </c>
      <c r="C1024">
        <v>27</v>
      </c>
      <c r="D1024">
        <v>2</v>
      </c>
      <c r="E1024" t="s">
        <v>8404</v>
      </c>
      <c r="F1024">
        <v>4</v>
      </c>
    </row>
    <row r="1025" spans="1:6" x14ac:dyDescent="0.25">
      <c r="A1025">
        <v>1</v>
      </c>
      <c r="B1025" t="s">
        <v>8219</v>
      </c>
      <c r="C1025">
        <v>44</v>
      </c>
      <c r="D1025">
        <v>2</v>
      </c>
      <c r="E1025" t="s">
        <v>8404</v>
      </c>
      <c r="F1025">
        <v>3</v>
      </c>
    </row>
    <row r="1026" spans="1:6" x14ac:dyDescent="0.25">
      <c r="A1026">
        <v>1</v>
      </c>
      <c r="B1026" t="s">
        <v>8219</v>
      </c>
      <c r="C1026">
        <v>38</v>
      </c>
      <c r="D1026">
        <v>2</v>
      </c>
      <c r="E1026" t="s">
        <v>8404</v>
      </c>
      <c r="F1026">
        <v>34</v>
      </c>
    </row>
    <row r="1027" spans="1:6" x14ac:dyDescent="0.25">
      <c r="A1027">
        <v>1</v>
      </c>
      <c r="B1027" t="s">
        <v>8219</v>
      </c>
      <c r="C1027">
        <v>115</v>
      </c>
      <c r="D1027">
        <v>2</v>
      </c>
      <c r="E1027" t="s">
        <v>8404</v>
      </c>
      <c r="F1027">
        <v>2</v>
      </c>
    </row>
    <row r="1028" spans="1:6" x14ac:dyDescent="0.25">
      <c r="A1028">
        <v>1</v>
      </c>
      <c r="B1028" t="s">
        <v>8219</v>
      </c>
      <c r="C1028">
        <v>37</v>
      </c>
      <c r="D1028">
        <v>2</v>
      </c>
      <c r="E1028" t="s">
        <v>8404</v>
      </c>
      <c r="F1028">
        <v>33</v>
      </c>
    </row>
    <row r="1029" spans="1:6" x14ac:dyDescent="0.25">
      <c r="A1029">
        <v>1</v>
      </c>
      <c r="B1029" t="s">
        <v>8219</v>
      </c>
      <c r="C1029">
        <v>99</v>
      </c>
      <c r="D1029">
        <v>2</v>
      </c>
      <c r="E1029" t="s">
        <v>8404</v>
      </c>
      <c r="F1029">
        <v>0</v>
      </c>
    </row>
    <row r="1030" spans="1:6" x14ac:dyDescent="0.25">
      <c r="A1030">
        <v>1</v>
      </c>
      <c r="B1030" t="s">
        <v>8219</v>
      </c>
      <c r="C1030">
        <v>44</v>
      </c>
      <c r="D1030">
        <v>2</v>
      </c>
      <c r="E1030" t="s">
        <v>8404</v>
      </c>
      <c r="F1030">
        <v>0</v>
      </c>
    </row>
    <row r="1031" spans="1:6" x14ac:dyDescent="0.25">
      <c r="A1031">
        <v>1</v>
      </c>
      <c r="B1031" t="s">
        <v>8219</v>
      </c>
      <c r="C1031">
        <v>58</v>
      </c>
      <c r="D1031">
        <v>2</v>
      </c>
      <c r="E1031" t="s">
        <v>8404</v>
      </c>
      <c r="F1031">
        <v>1</v>
      </c>
    </row>
    <row r="1032" spans="1:6" x14ac:dyDescent="0.25">
      <c r="A1032">
        <v>1</v>
      </c>
      <c r="B1032" t="s">
        <v>8219</v>
      </c>
      <c r="C1032">
        <v>191</v>
      </c>
      <c r="D1032">
        <v>2</v>
      </c>
      <c r="E1032" t="s">
        <v>8404</v>
      </c>
      <c r="F1032">
        <v>13</v>
      </c>
    </row>
    <row r="1033" spans="1:6" x14ac:dyDescent="0.25">
      <c r="A1033">
        <v>1</v>
      </c>
      <c r="B1033" t="s">
        <v>8219</v>
      </c>
      <c r="C1033">
        <v>40</v>
      </c>
      <c r="D1033">
        <v>2</v>
      </c>
      <c r="E1033" t="s">
        <v>8404</v>
      </c>
      <c r="F1033">
        <v>2</v>
      </c>
    </row>
    <row r="1034" spans="1:6" x14ac:dyDescent="0.25">
      <c r="A1034">
        <v>1</v>
      </c>
      <c r="B1034" t="s">
        <v>8219</v>
      </c>
      <c r="C1034">
        <v>38</v>
      </c>
      <c r="D1034">
        <v>2</v>
      </c>
      <c r="E1034" t="s">
        <v>8404</v>
      </c>
      <c r="F1034">
        <v>36</v>
      </c>
    </row>
    <row r="1035" spans="1:6" x14ac:dyDescent="0.25">
      <c r="A1035">
        <v>1</v>
      </c>
      <c r="B1035" t="s">
        <v>8219</v>
      </c>
      <c r="C1035">
        <v>39</v>
      </c>
      <c r="D1035">
        <v>2</v>
      </c>
      <c r="E1035" t="s">
        <v>8404</v>
      </c>
      <c r="F1035">
        <v>1</v>
      </c>
    </row>
    <row r="1036" spans="1:6" x14ac:dyDescent="0.25">
      <c r="A1036">
        <v>1</v>
      </c>
      <c r="B1036" t="s">
        <v>8219</v>
      </c>
      <c r="C1036">
        <v>11</v>
      </c>
      <c r="D1036">
        <v>2</v>
      </c>
      <c r="E1036" t="s">
        <v>8404</v>
      </c>
      <c r="F1036">
        <v>15</v>
      </c>
    </row>
    <row r="1037" spans="1:6" x14ac:dyDescent="0.25">
      <c r="A1037">
        <v>1</v>
      </c>
      <c r="B1037" t="s">
        <v>8219</v>
      </c>
      <c r="C1037">
        <v>107</v>
      </c>
      <c r="D1037">
        <v>2</v>
      </c>
      <c r="E1037" t="s">
        <v>8404</v>
      </c>
      <c r="F1037">
        <v>1</v>
      </c>
    </row>
    <row r="1038" spans="1:6" x14ac:dyDescent="0.25">
      <c r="A1038">
        <v>1</v>
      </c>
      <c r="B1038" t="s">
        <v>8219</v>
      </c>
      <c r="C1038">
        <v>147</v>
      </c>
      <c r="D1038">
        <v>2</v>
      </c>
      <c r="E1038" t="s">
        <v>8404</v>
      </c>
      <c r="F1038">
        <v>0</v>
      </c>
    </row>
    <row r="1039" spans="1:6" x14ac:dyDescent="0.25">
      <c r="A1039">
        <v>1</v>
      </c>
      <c r="B1039" t="s">
        <v>8219</v>
      </c>
      <c r="C1039">
        <v>36</v>
      </c>
      <c r="D1039">
        <v>2</v>
      </c>
      <c r="E1039" t="s">
        <v>8404</v>
      </c>
      <c r="F1039">
        <v>1</v>
      </c>
    </row>
    <row r="1040" spans="1:6" x14ac:dyDescent="0.25">
      <c r="A1040">
        <v>1</v>
      </c>
      <c r="B1040" t="s">
        <v>8219</v>
      </c>
      <c r="C1040">
        <v>92</v>
      </c>
      <c r="D1040">
        <v>2</v>
      </c>
      <c r="E1040" t="s">
        <v>8404</v>
      </c>
      <c r="F1040">
        <v>0</v>
      </c>
    </row>
    <row r="1041" spans="1:6" x14ac:dyDescent="0.25">
      <c r="A1041">
        <v>1</v>
      </c>
      <c r="B1041" t="s">
        <v>8219</v>
      </c>
      <c r="C1041">
        <v>35</v>
      </c>
      <c r="D1041">
        <v>2</v>
      </c>
      <c r="E1041" t="s">
        <v>8404</v>
      </c>
      <c r="F1041">
        <v>0</v>
      </c>
    </row>
    <row r="1042" spans="1:6" x14ac:dyDescent="0.25">
      <c r="A1042">
        <v>1</v>
      </c>
      <c r="B1042" t="s">
        <v>8219</v>
      </c>
      <c r="C1042">
        <v>17</v>
      </c>
      <c r="D1042">
        <v>2</v>
      </c>
      <c r="E1042" t="s">
        <v>8404</v>
      </c>
      <c r="F1042">
        <v>1</v>
      </c>
    </row>
    <row r="1043" spans="1:6" x14ac:dyDescent="0.25">
      <c r="A1043">
        <v>1</v>
      </c>
      <c r="B1043" t="s">
        <v>8219</v>
      </c>
      <c r="C1043">
        <v>22</v>
      </c>
      <c r="D1043">
        <v>2</v>
      </c>
      <c r="E1043" t="s">
        <v>8404</v>
      </c>
      <c r="F1043">
        <v>39</v>
      </c>
    </row>
    <row r="1044" spans="1:6" x14ac:dyDescent="0.25">
      <c r="A1044">
        <v>1</v>
      </c>
      <c r="B1044" t="s">
        <v>8219</v>
      </c>
      <c r="C1044">
        <v>69</v>
      </c>
      <c r="D1044">
        <v>2</v>
      </c>
      <c r="E1044" t="s">
        <v>8404</v>
      </c>
      <c r="F1044">
        <v>0</v>
      </c>
    </row>
    <row r="1045" spans="1:6" x14ac:dyDescent="0.25">
      <c r="A1045">
        <v>1</v>
      </c>
      <c r="B1045" t="s">
        <v>8219</v>
      </c>
      <c r="C1045">
        <v>13</v>
      </c>
      <c r="D1045">
        <v>2</v>
      </c>
      <c r="E1045" t="s">
        <v>8404</v>
      </c>
      <c r="F1045">
        <v>0</v>
      </c>
    </row>
    <row r="1046" spans="1:6" x14ac:dyDescent="0.25">
      <c r="A1046">
        <v>1</v>
      </c>
      <c r="B1046" t="s">
        <v>8219</v>
      </c>
      <c r="C1046">
        <v>58</v>
      </c>
      <c r="D1046">
        <v>2</v>
      </c>
      <c r="E1046" t="s">
        <v>8404</v>
      </c>
      <c r="F1046">
        <v>3</v>
      </c>
    </row>
    <row r="1047" spans="1:6" x14ac:dyDescent="0.25">
      <c r="A1047">
        <v>1</v>
      </c>
      <c r="B1047" t="s">
        <v>8219</v>
      </c>
      <c r="C1047">
        <v>44</v>
      </c>
      <c r="D1047">
        <v>2</v>
      </c>
      <c r="E1047" t="s">
        <v>8404</v>
      </c>
      <c r="F1047">
        <v>1</v>
      </c>
    </row>
    <row r="1048" spans="1:6" x14ac:dyDescent="0.25">
      <c r="A1048">
        <v>1</v>
      </c>
      <c r="B1048" t="s">
        <v>8219</v>
      </c>
      <c r="C1048">
        <v>83</v>
      </c>
      <c r="D1048">
        <v>2</v>
      </c>
      <c r="E1048" t="s">
        <v>8404</v>
      </c>
      <c r="F1048">
        <v>13</v>
      </c>
    </row>
    <row r="1049" spans="1:6" x14ac:dyDescent="0.25">
      <c r="A1049">
        <v>1</v>
      </c>
      <c r="B1049" t="s">
        <v>8219</v>
      </c>
      <c r="C1049">
        <v>117</v>
      </c>
      <c r="D1049">
        <v>2</v>
      </c>
      <c r="E1049" t="s">
        <v>8404</v>
      </c>
      <c r="F1049">
        <v>0</v>
      </c>
    </row>
    <row r="1050" spans="1:6" x14ac:dyDescent="0.25">
      <c r="A1050">
        <v>1</v>
      </c>
      <c r="B1050" t="s">
        <v>8219</v>
      </c>
      <c r="C1050">
        <v>32</v>
      </c>
      <c r="D1050">
        <v>2</v>
      </c>
      <c r="E1050" t="s">
        <v>8404</v>
      </c>
      <c r="F1050">
        <v>6</v>
      </c>
    </row>
    <row r="1051" spans="1:6" x14ac:dyDescent="0.25">
      <c r="A1051">
        <v>1</v>
      </c>
      <c r="B1051" t="s">
        <v>8219</v>
      </c>
      <c r="C1051">
        <v>8</v>
      </c>
      <c r="D1051">
        <v>2</v>
      </c>
      <c r="E1051" t="s">
        <v>8404</v>
      </c>
      <c r="F1051">
        <v>0</v>
      </c>
    </row>
    <row r="1052" spans="1:6" x14ac:dyDescent="0.25">
      <c r="A1052">
        <v>1</v>
      </c>
      <c r="B1052" t="s">
        <v>8219</v>
      </c>
      <c r="C1052">
        <v>340</v>
      </c>
      <c r="D1052">
        <v>2</v>
      </c>
      <c r="E1052" t="s">
        <v>8404</v>
      </c>
      <c r="F1052">
        <v>14</v>
      </c>
    </row>
    <row r="1053" spans="1:6" x14ac:dyDescent="0.25">
      <c r="A1053">
        <v>1</v>
      </c>
      <c r="B1053" t="s">
        <v>8219</v>
      </c>
      <c r="C1053">
        <v>7</v>
      </c>
      <c r="D1053">
        <v>2</v>
      </c>
      <c r="E1053" t="s">
        <v>8404</v>
      </c>
      <c r="F1053">
        <v>5</v>
      </c>
    </row>
    <row r="1054" spans="1:6" x14ac:dyDescent="0.25">
      <c r="A1054">
        <v>1</v>
      </c>
      <c r="B1054" t="s">
        <v>8219</v>
      </c>
      <c r="C1054">
        <v>19</v>
      </c>
      <c r="D1054">
        <v>2</v>
      </c>
      <c r="E1054" t="s">
        <v>8404</v>
      </c>
      <c r="F1054">
        <v>6</v>
      </c>
    </row>
    <row r="1055" spans="1:6" x14ac:dyDescent="0.25">
      <c r="A1055">
        <v>1</v>
      </c>
      <c r="B1055" t="s">
        <v>8219</v>
      </c>
      <c r="C1055">
        <v>47</v>
      </c>
      <c r="D1055">
        <v>2</v>
      </c>
      <c r="E1055" t="s">
        <v>8404</v>
      </c>
      <c r="F1055">
        <v>15</v>
      </c>
    </row>
    <row r="1056" spans="1:6" x14ac:dyDescent="0.25">
      <c r="A1056">
        <v>1</v>
      </c>
      <c r="B1056" t="s">
        <v>8219</v>
      </c>
      <c r="C1056">
        <v>13</v>
      </c>
      <c r="D1056">
        <v>2</v>
      </c>
      <c r="E1056" t="s">
        <v>8404</v>
      </c>
      <c r="F1056">
        <v>0</v>
      </c>
    </row>
    <row r="1057" spans="1:6" x14ac:dyDescent="0.25">
      <c r="A1057">
        <v>1</v>
      </c>
      <c r="B1057" t="s">
        <v>8219</v>
      </c>
      <c r="C1057">
        <v>90</v>
      </c>
      <c r="D1057">
        <v>2</v>
      </c>
      <c r="E1057" t="s">
        <v>8404</v>
      </c>
      <c r="F1057">
        <v>1</v>
      </c>
    </row>
    <row r="1058" spans="1:6" x14ac:dyDescent="0.25">
      <c r="A1058">
        <v>1</v>
      </c>
      <c r="B1058" t="s">
        <v>8219</v>
      </c>
      <c r="C1058">
        <v>63</v>
      </c>
      <c r="D1058">
        <v>2</v>
      </c>
      <c r="E1058" t="s">
        <v>8404</v>
      </c>
      <c r="F1058">
        <v>9</v>
      </c>
    </row>
    <row r="1059" spans="1:6" x14ac:dyDescent="0.25">
      <c r="A1059">
        <v>1</v>
      </c>
      <c r="B1059" t="s">
        <v>8219</v>
      </c>
      <c r="C1059">
        <v>26</v>
      </c>
      <c r="D1059">
        <v>2</v>
      </c>
      <c r="E1059" t="s">
        <v>8404</v>
      </c>
      <c r="F1059">
        <v>3</v>
      </c>
    </row>
    <row r="1060" spans="1:6" x14ac:dyDescent="0.25">
      <c r="A1060">
        <v>1</v>
      </c>
      <c r="B1060" t="s">
        <v>8219</v>
      </c>
      <c r="C1060">
        <v>71</v>
      </c>
      <c r="D1060">
        <v>2</v>
      </c>
      <c r="E1060" t="s">
        <v>8404</v>
      </c>
      <c r="F1060">
        <v>3</v>
      </c>
    </row>
    <row r="1061" spans="1:6" x14ac:dyDescent="0.25">
      <c r="A1061">
        <v>1</v>
      </c>
      <c r="B1061" t="s">
        <v>8219</v>
      </c>
      <c r="C1061">
        <v>38</v>
      </c>
      <c r="D1061">
        <v>2</v>
      </c>
      <c r="E1061" t="s">
        <v>8404</v>
      </c>
      <c r="F1061">
        <v>1</v>
      </c>
    </row>
    <row r="1062" spans="1:6" x14ac:dyDescent="0.25">
      <c r="A1062">
        <v>1</v>
      </c>
      <c r="B1062" t="s">
        <v>8219</v>
      </c>
      <c r="C1062">
        <v>859</v>
      </c>
      <c r="D1062">
        <v>2</v>
      </c>
      <c r="E1062" t="s">
        <v>8404</v>
      </c>
      <c r="F1062">
        <v>3</v>
      </c>
    </row>
    <row r="1063" spans="1:6" x14ac:dyDescent="0.25">
      <c r="A1063">
        <v>1</v>
      </c>
      <c r="B1063" t="s">
        <v>8219</v>
      </c>
      <c r="C1063">
        <v>21</v>
      </c>
      <c r="D1063">
        <v>2</v>
      </c>
      <c r="E1063" t="s">
        <v>8404</v>
      </c>
      <c r="F1063">
        <v>0</v>
      </c>
    </row>
    <row r="1064" spans="1:6" x14ac:dyDescent="0.25">
      <c r="A1064">
        <v>1</v>
      </c>
      <c r="B1064" t="s">
        <v>8219</v>
      </c>
      <c r="C1064">
        <v>78</v>
      </c>
      <c r="D1064">
        <v>2</v>
      </c>
      <c r="E1064" t="s">
        <v>8404</v>
      </c>
      <c r="F1064">
        <v>2</v>
      </c>
    </row>
    <row r="1065" spans="1:6" x14ac:dyDescent="0.25">
      <c r="A1065">
        <v>1</v>
      </c>
      <c r="B1065" t="s">
        <v>8219</v>
      </c>
      <c r="C1065">
        <v>53</v>
      </c>
      <c r="D1065">
        <v>2</v>
      </c>
      <c r="E1065" t="s">
        <v>8404</v>
      </c>
      <c r="F1065">
        <v>10</v>
      </c>
    </row>
    <row r="1066" spans="1:6" x14ac:dyDescent="0.25">
      <c r="A1066">
        <v>1</v>
      </c>
      <c r="B1066" t="s">
        <v>8219</v>
      </c>
      <c r="C1066">
        <v>356</v>
      </c>
      <c r="D1066">
        <v>2</v>
      </c>
      <c r="E1066" t="s">
        <v>8404</v>
      </c>
      <c r="F1066">
        <v>60</v>
      </c>
    </row>
    <row r="1067" spans="1:6" x14ac:dyDescent="0.25">
      <c r="A1067">
        <v>1</v>
      </c>
      <c r="B1067" t="s">
        <v>8219</v>
      </c>
      <c r="C1067">
        <v>279</v>
      </c>
      <c r="D1067">
        <v>2</v>
      </c>
      <c r="E1067" t="s">
        <v>8404</v>
      </c>
      <c r="F1067">
        <v>5</v>
      </c>
    </row>
    <row r="1068" spans="1:6" x14ac:dyDescent="0.25">
      <c r="A1068">
        <v>1</v>
      </c>
      <c r="B1068" t="s">
        <v>8219</v>
      </c>
      <c r="C1068">
        <v>266</v>
      </c>
      <c r="D1068">
        <v>2</v>
      </c>
      <c r="E1068" t="s">
        <v>8404</v>
      </c>
      <c r="F1068">
        <v>9</v>
      </c>
    </row>
    <row r="1069" spans="1:6" x14ac:dyDescent="0.25">
      <c r="A1069">
        <v>1</v>
      </c>
      <c r="B1069" t="s">
        <v>8219</v>
      </c>
      <c r="C1069">
        <v>623</v>
      </c>
      <c r="D1069">
        <v>2</v>
      </c>
      <c r="E1069" t="s">
        <v>8404</v>
      </c>
      <c r="F1069">
        <v>13</v>
      </c>
    </row>
    <row r="1070" spans="1:6" x14ac:dyDescent="0.25">
      <c r="A1070">
        <v>1</v>
      </c>
      <c r="B1070" t="s">
        <v>8219</v>
      </c>
      <c r="C1070">
        <v>392</v>
      </c>
      <c r="D1070">
        <v>2</v>
      </c>
      <c r="E1070" t="s">
        <v>8404</v>
      </c>
      <c r="F1070">
        <v>0</v>
      </c>
    </row>
    <row r="1071" spans="1:6" x14ac:dyDescent="0.25">
      <c r="A1071">
        <v>1</v>
      </c>
      <c r="B1071" t="s">
        <v>8219</v>
      </c>
      <c r="C1071">
        <v>3562</v>
      </c>
      <c r="D1071">
        <v>2</v>
      </c>
      <c r="E1071" t="s">
        <v>8404</v>
      </c>
      <c r="F1071">
        <v>8</v>
      </c>
    </row>
    <row r="1072" spans="1:6" x14ac:dyDescent="0.25">
      <c r="A1072">
        <v>1</v>
      </c>
      <c r="B1072" t="s">
        <v>8219</v>
      </c>
      <c r="C1072">
        <v>514</v>
      </c>
      <c r="D1072">
        <v>2</v>
      </c>
      <c r="E1072" t="s">
        <v>8404</v>
      </c>
      <c r="F1072">
        <v>3</v>
      </c>
    </row>
    <row r="1073" spans="1:6" x14ac:dyDescent="0.25">
      <c r="A1073">
        <v>1</v>
      </c>
      <c r="B1073" t="s">
        <v>8219</v>
      </c>
      <c r="C1073">
        <v>88</v>
      </c>
      <c r="D1073">
        <v>2</v>
      </c>
      <c r="E1073" t="s">
        <v>8404</v>
      </c>
      <c r="F1073">
        <v>3</v>
      </c>
    </row>
    <row r="1074" spans="1:6" x14ac:dyDescent="0.25">
      <c r="A1074">
        <v>1</v>
      </c>
      <c r="B1074" t="s">
        <v>8219</v>
      </c>
      <c r="C1074">
        <v>537</v>
      </c>
      <c r="D1074">
        <v>2</v>
      </c>
      <c r="E1074" t="s">
        <v>8404</v>
      </c>
      <c r="F1074">
        <v>0</v>
      </c>
    </row>
    <row r="1075" spans="1:6" x14ac:dyDescent="0.25">
      <c r="A1075">
        <v>1</v>
      </c>
      <c r="B1075" t="s">
        <v>8219</v>
      </c>
      <c r="C1075">
        <v>25</v>
      </c>
      <c r="D1075">
        <v>2</v>
      </c>
      <c r="E1075" t="s">
        <v>8404</v>
      </c>
      <c r="F1075">
        <v>6</v>
      </c>
    </row>
    <row r="1076" spans="1:6" x14ac:dyDescent="0.25">
      <c r="A1076">
        <v>1</v>
      </c>
      <c r="B1076" t="s">
        <v>8219</v>
      </c>
      <c r="C1076">
        <v>3238</v>
      </c>
      <c r="D1076">
        <v>2</v>
      </c>
      <c r="E1076" t="s">
        <v>8404</v>
      </c>
      <c r="F1076">
        <v>4</v>
      </c>
    </row>
    <row r="1077" spans="1:6" x14ac:dyDescent="0.25">
      <c r="A1077">
        <v>1</v>
      </c>
      <c r="B1077" t="s">
        <v>8219</v>
      </c>
      <c r="C1077">
        <v>897</v>
      </c>
      <c r="D1077">
        <v>2</v>
      </c>
      <c r="E1077" t="s">
        <v>8404</v>
      </c>
      <c r="F1077">
        <v>1</v>
      </c>
    </row>
    <row r="1078" spans="1:6" x14ac:dyDescent="0.25">
      <c r="A1078">
        <v>1</v>
      </c>
      <c r="B1078" t="s">
        <v>8219</v>
      </c>
      <c r="C1078">
        <v>878</v>
      </c>
      <c r="D1078">
        <v>2</v>
      </c>
      <c r="E1078" t="s">
        <v>8404</v>
      </c>
      <c r="F1078">
        <v>29</v>
      </c>
    </row>
    <row r="1079" spans="1:6" x14ac:dyDescent="0.25">
      <c r="A1079">
        <v>1</v>
      </c>
      <c r="B1079" t="s">
        <v>8219</v>
      </c>
      <c r="C1079">
        <v>115</v>
      </c>
      <c r="D1079">
        <v>2</v>
      </c>
      <c r="E1079" t="s">
        <v>8404</v>
      </c>
      <c r="F1079">
        <v>0</v>
      </c>
    </row>
    <row r="1080" spans="1:6" x14ac:dyDescent="0.25">
      <c r="A1080">
        <v>1</v>
      </c>
      <c r="B1080" t="s">
        <v>8219</v>
      </c>
      <c r="C1080">
        <v>234</v>
      </c>
      <c r="D1080">
        <v>2</v>
      </c>
      <c r="E1080" t="s">
        <v>8404</v>
      </c>
      <c r="F1080">
        <v>4</v>
      </c>
    </row>
    <row r="1081" spans="1:6" x14ac:dyDescent="0.25">
      <c r="A1081">
        <v>1</v>
      </c>
      <c r="B1081" t="s">
        <v>8219</v>
      </c>
      <c r="C1081">
        <v>4330</v>
      </c>
      <c r="D1081">
        <v>2</v>
      </c>
      <c r="E1081" t="s">
        <v>8404</v>
      </c>
      <c r="F1081">
        <v>5</v>
      </c>
    </row>
    <row r="1082" spans="1:6" x14ac:dyDescent="0.25">
      <c r="A1082">
        <v>1</v>
      </c>
      <c r="B1082" t="s">
        <v>8219</v>
      </c>
      <c r="C1082">
        <v>651</v>
      </c>
      <c r="D1082">
        <v>2</v>
      </c>
      <c r="E1082" t="s">
        <v>8404</v>
      </c>
      <c r="F1082">
        <v>4</v>
      </c>
    </row>
    <row r="1083" spans="1:6" x14ac:dyDescent="0.25">
      <c r="A1083">
        <v>1</v>
      </c>
      <c r="B1083" t="s">
        <v>8219</v>
      </c>
      <c r="C1083">
        <v>251</v>
      </c>
      <c r="D1083">
        <v>2</v>
      </c>
      <c r="E1083" t="s">
        <v>8404</v>
      </c>
      <c r="F1083">
        <v>5</v>
      </c>
    </row>
    <row r="1084" spans="1:6" x14ac:dyDescent="0.25">
      <c r="A1084">
        <v>1</v>
      </c>
      <c r="B1084" t="s">
        <v>8219</v>
      </c>
      <c r="C1084">
        <v>263</v>
      </c>
      <c r="D1084">
        <v>2</v>
      </c>
      <c r="E1084" t="s">
        <v>8404</v>
      </c>
      <c r="F1084">
        <v>1</v>
      </c>
    </row>
    <row r="1085" spans="1:6" x14ac:dyDescent="0.25">
      <c r="A1085">
        <v>1</v>
      </c>
      <c r="B1085" t="s">
        <v>8219</v>
      </c>
      <c r="C1085">
        <v>28</v>
      </c>
      <c r="D1085">
        <v>2</v>
      </c>
      <c r="E1085" t="s">
        <v>8404</v>
      </c>
      <c r="F1085">
        <v>1</v>
      </c>
    </row>
    <row r="1086" spans="1:6" x14ac:dyDescent="0.25">
      <c r="A1086">
        <v>1</v>
      </c>
      <c r="B1086" t="s">
        <v>8219</v>
      </c>
      <c r="C1086">
        <v>721</v>
      </c>
      <c r="D1086">
        <v>2</v>
      </c>
      <c r="E1086" t="s">
        <v>8404</v>
      </c>
      <c r="F1086">
        <v>0</v>
      </c>
    </row>
    <row r="1087" spans="1:6" x14ac:dyDescent="0.25">
      <c r="A1087">
        <v>1</v>
      </c>
      <c r="B1087" t="s">
        <v>8219</v>
      </c>
      <c r="C1087">
        <v>50</v>
      </c>
      <c r="D1087">
        <v>2</v>
      </c>
      <c r="E1087" t="s">
        <v>8404</v>
      </c>
      <c r="F1087">
        <v>14</v>
      </c>
    </row>
    <row r="1088" spans="1:6" x14ac:dyDescent="0.25">
      <c r="A1088">
        <v>1</v>
      </c>
      <c r="B1088" t="s">
        <v>8219</v>
      </c>
      <c r="C1088">
        <v>73</v>
      </c>
      <c r="D1088">
        <v>2</v>
      </c>
      <c r="E1088" t="s">
        <v>8404</v>
      </c>
      <c r="F1088">
        <v>3</v>
      </c>
    </row>
    <row r="1089" spans="1:6" x14ac:dyDescent="0.25">
      <c r="A1089">
        <v>1</v>
      </c>
      <c r="B1089" t="s">
        <v>8219</v>
      </c>
      <c r="C1089">
        <v>27</v>
      </c>
      <c r="D1089">
        <v>2</v>
      </c>
      <c r="E1089" t="s">
        <v>8404</v>
      </c>
      <c r="F1089">
        <v>10</v>
      </c>
    </row>
    <row r="1090" spans="1:6" x14ac:dyDescent="0.25">
      <c r="A1090">
        <v>1</v>
      </c>
      <c r="B1090" t="s">
        <v>8219</v>
      </c>
      <c r="C1090">
        <v>34</v>
      </c>
      <c r="D1090">
        <v>2</v>
      </c>
      <c r="E1090" t="s">
        <v>8404</v>
      </c>
      <c r="F1090">
        <v>17</v>
      </c>
    </row>
    <row r="1091" spans="1:6" x14ac:dyDescent="0.25">
      <c r="A1091">
        <v>1</v>
      </c>
      <c r="B1091" t="s">
        <v>8219</v>
      </c>
      <c r="C1091">
        <v>7</v>
      </c>
      <c r="D1091">
        <v>2</v>
      </c>
      <c r="E1091" t="s">
        <v>8404</v>
      </c>
      <c r="F1091">
        <v>2</v>
      </c>
    </row>
    <row r="1092" spans="1:6" x14ac:dyDescent="0.25">
      <c r="A1092">
        <v>1</v>
      </c>
      <c r="B1092" t="s">
        <v>8219</v>
      </c>
      <c r="C1092">
        <v>24</v>
      </c>
      <c r="D1092">
        <v>2</v>
      </c>
      <c r="E1092" t="s">
        <v>8404</v>
      </c>
      <c r="F1092">
        <v>0</v>
      </c>
    </row>
    <row r="1093" spans="1:6" x14ac:dyDescent="0.25">
      <c r="A1093">
        <v>1</v>
      </c>
      <c r="B1093" t="s">
        <v>8219</v>
      </c>
      <c r="C1093">
        <v>15</v>
      </c>
      <c r="D1093">
        <v>2</v>
      </c>
      <c r="E1093" t="s">
        <v>8404</v>
      </c>
      <c r="F1093">
        <v>4</v>
      </c>
    </row>
    <row r="1094" spans="1:6" x14ac:dyDescent="0.25">
      <c r="A1094">
        <v>1</v>
      </c>
      <c r="B1094" t="s">
        <v>8219</v>
      </c>
      <c r="C1094">
        <v>72</v>
      </c>
      <c r="D1094">
        <v>2</v>
      </c>
      <c r="E1094" t="s">
        <v>8404</v>
      </c>
      <c r="F1094">
        <v>12</v>
      </c>
    </row>
    <row r="1095" spans="1:6" x14ac:dyDescent="0.25">
      <c r="A1095">
        <v>1</v>
      </c>
      <c r="B1095" t="s">
        <v>8219</v>
      </c>
      <c r="C1095">
        <v>120</v>
      </c>
      <c r="D1095">
        <v>2</v>
      </c>
      <c r="E1095" t="s">
        <v>8404</v>
      </c>
      <c r="F1095">
        <v>3</v>
      </c>
    </row>
    <row r="1096" spans="1:6" x14ac:dyDescent="0.25">
      <c r="A1096">
        <v>1</v>
      </c>
      <c r="B1096" t="s">
        <v>8219</v>
      </c>
      <c r="C1096">
        <v>123</v>
      </c>
      <c r="D1096">
        <v>2</v>
      </c>
      <c r="E1096" t="s">
        <v>8404</v>
      </c>
      <c r="F1096">
        <v>12</v>
      </c>
    </row>
    <row r="1097" spans="1:6" x14ac:dyDescent="0.25">
      <c r="A1097">
        <v>1</v>
      </c>
      <c r="B1097" t="s">
        <v>8219</v>
      </c>
      <c r="C1097">
        <v>1</v>
      </c>
      <c r="D1097">
        <v>2</v>
      </c>
      <c r="E1097" t="s">
        <v>8404</v>
      </c>
      <c r="F1097">
        <v>0</v>
      </c>
    </row>
    <row r="1098" spans="1:6" x14ac:dyDescent="0.25">
      <c r="A1098">
        <v>1</v>
      </c>
      <c r="B1098" t="s">
        <v>8219</v>
      </c>
      <c r="C1098">
        <v>24</v>
      </c>
      <c r="D1098">
        <v>2</v>
      </c>
      <c r="E1098" t="s">
        <v>8404</v>
      </c>
      <c r="F1098">
        <v>7</v>
      </c>
    </row>
    <row r="1099" spans="1:6" x14ac:dyDescent="0.25">
      <c r="A1099">
        <v>1</v>
      </c>
      <c r="B1099" t="s">
        <v>8219</v>
      </c>
      <c r="C1099">
        <v>33</v>
      </c>
      <c r="D1099">
        <v>2</v>
      </c>
      <c r="E1099" t="s">
        <v>8404</v>
      </c>
      <c r="F1099">
        <v>2</v>
      </c>
    </row>
    <row r="1100" spans="1:6" x14ac:dyDescent="0.25">
      <c r="A1100">
        <v>1</v>
      </c>
      <c r="B1100" t="s">
        <v>8219</v>
      </c>
      <c r="C1100">
        <v>14</v>
      </c>
      <c r="D1100">
        <v>2</v>
      </c>
      <c r="E1100" t="s">
        <v>8404</v>
      </c>
      <c r="F1100">
        <v>1</v>
      </c>
    </row>
    <row r="1101" spans="1:6" x14ac:dyDescent="0.25">
      <c r="A1101">
        <v>1</v>
      </c>
      <c r="B1101" t="s">
        <v>8219</v>
      </c>
      <c r="C1101">
        <v>9</v>
      </c>
      <c r="D1101">
        <v>2</v>
      </c>
      <c r="E1101" t="s">
        <v>8404</v>
      </c>
      <c r="F1101">
        <v>4</v>
      </c>
    </row>
    <row r="1102" spans="1:6" x14ac:dyDescent="0.25">
      <c r="A1102">
        <v>1</v>
      </c>
      <c r="B1102" t="s">
        <v>8219</v>
      </c>
      <c r="C1102">
        <v>76</v>
      </c>
      <c r="D1102">
        <v>2</v>
      </c>
      <c r="E1102" t="s">
        <v>8404</v>
      </c>
      <c r="F1102">
        <v>4</v>
      </c>
    </row>
    <row r="1103" spans="1:6" x14ac:dyDescent="0.25">
      <c r="A1103">
        <v>1</v>
      </c>
      <c r="B1103" t="s">
        <v>8219</v>
      </c>
      <c r="C1103">
        <v>19</v>
      </c>
      <c r="D1103">
        <v>2</v>
      </c>
      <c r="E1103" t="s">
        <v>8404</v>
      </c>
      <c r="F1103">
        <v>17</v>
      </c>
    </row>
    <row r="1104" spans="1:6" x14ac:dyDescent="0.25">
      <c r="A1104">
        <v>1</v>
      </c>
      <c r="B1104" t="s">
        <v>8219</v>
      </c>
      <c r="C1104">
        <v>69</v>
      </c>
      <c r="D1104">
        <v>2</v>
      </c>
      <c r="E1104" t="s">
        <v>8404</v>
      </c>
      <c r="F1104">
        <v>7</v>
      </c>
    </row>
    <row r="1105" spans="1:6" x14ac:dyDescent="0.25">
      <c r="A1105">
        <v>1</v>
      </c>
      <c r="B1105" t="s">
        <v>8219</v>
      </c>
      <c r="C1105">
        <v>218</v>
      </c>
      <c r="D1105">
        <v>2</v>
      </c>
      <c r="E1105" t="s">
        <v>8404</v>
      </c>
      <c r="F1105">
        <v>2</v>
      </c>
    </row>
    <row r="1106" spans="1:6" x14ac:dyDescent="0.25">
      <c r="A1106">
        <v>1</v>
      </c>
      <c r="B1106" t="s">
        <v>8219</v>
      </c>
      <c r="C1106">
        <v>30</v>
      </c>
      <c r="D1106">
        <v>2</v>
      </c>
      <c r="E1106" t="s">
        <v>8404</v>
      </c>
      <c r="F1106">
        <v>5</v>
      </c>
    </row>
    <row r="1107" spans="1:6" x14ac:dyDescent="0.25">
      <c r="A1107">
        <v>1</v>
      </c>
      <c r="B1107" t="s">
        <v>8219</v>
      </c>
      <c r="C1107">
        <v>100</v>
      </c>
      <c r="D1107">
        <v>2</v>
      </c>
      <c r="E1107" t="s">
        <v>8404</v>
      </c>
      <c r="F1107">
        <v>1</v>
      </c>
    </row>
    <row r="1108" spans="1:6" x14ac:dyDescent="0.25">
      <c r="A1108">
        <v>1</v>
      </c>
      <c r="B1108" t="s">
        <v>8219</v>
      </c>
      <c r="C1108">
        <v>296</v>
      </c>
      <c r="D1108">
        <v>2</v>
      </c>
      <c r="E1108" t="s">
        <v>8404</v>
      </c>
      <c r="F1108">
        <v>1</v>
      </c>
    </row>
    <row r="1109" spans="1:6" x14ac:dyDescent="0.25">
      <c r="A1109">
        <v>1</v>
      </c>
      <c r="B1109" t="s">
        <v>8219</v>
      </c>
      <c r="C1109">
        <v>1204</v>
      </c>
      <c r="D1109">
        <v>2</v>
      </c>
      <c r="E1109" t="s">
        <v>8404</v>
      </c>
      <c r="F1109">
        <v>14</v>
      </c>
    </row>
    <row r="1110" spans="1:6" x14ac:dyDescent="0.25">
      <c r="A1110">
        <v>1</v>
      </c>
      <c r="B1110" t="s">
        <v>8219</v>
      </c>
      <c r="C1110">
        <v>321</v>
      </c>
      <c r="D1110">
        <v>2</v>
      </c>
      <c r="E1110" t="s">
        <v>8404</v>
      </c>
      <c r="F1110">
        <v>26</v>
      </c>
    </row>
    <row r="1111" spans="1:6" x14ac:dyDescent="0.25">
      <c r="A1111">
        <v>1</v>
      </c>
      <c r="B1111" t="s">
        <v>8219</v>
      </c>
      <c r="C1111">
        <v>301</v>
      </c>
      <c r="D1111">
        <v>2</v>
      </c>
      <c r="E1111" t="s">
        <v>8404</v>
      </c>
      <c r="F1111">
        <v>2</v>
      </c>
    </row>
    <row r="1112" spans="1:6" x14ac:dyDescent="0.25">
      <c r="A1112">
        <v>1</v>
      </c>
      <c r="B1112" t="s">
        <v>8219</v>
      </c>
      <c r="C1112">
        <v>144</v>
      </c>
      <c r="D1112">
        <v>2</v>
      </c>
      <c r="E1112" t="s">
        <v>8404</v>
      </c>
      <c r="F1112">
        <v>1</v>
      </c>
    </row>
    <row r="1113" spans="1:6" x14ac:dyDescent="0.25">
      <c r="A1113">
        <v>1</v>
      </c>
      <c r="B1113" t="s">
        <v>8219</v>
      </c>
      <c r="C1113">
        <v>539</v>
      </c>
      <c r="D1113">
        <v>2</v>
      </c>
      <c r="E1113" t="s">
        <v>8404</v>
      </c>
      <c r="F1113">
        <v>3</v>
      </c>
    </row>
    <row r="1114" spans="1:6" x14ac:dyDescent="0.25">
      <c r="A1114">
        <v>1</v>
      </c>
      <c r="B1114" t="s">
        <v>8219</v>
      </c>
      <c r="C1114">
        <v>498</v>
      </c>
      <c r="D1114">
        <v>2</v>
      </c>
      <c r="E1114" t="s">
        <v>8404</v>
      </c>
      <c r="F1114">
        <v>7</v>
      </c>
    </row>
    <row r="1115" spans="1:6" x14ac:dyDescent="0.25">
      <c r="A1115">
        <v>1</v>
      </c>
      <c r="B1115" t="s">
        <v>8219</v>
      </c>
      <c r="C1115">
        <v>1113</v>
      </c>
      <c r="D1115">
        <v>2</v>
      </c>
      <c r="E1115" t="s">
        <v>8404</v>
      </c>
      <c r="F1115">
        <v>9</v>
      </c>
    </row>
    <row r="1116" spans="1:6" x14ac:dyDescent="0.25">
      <c r="A1116">
        <v>1</v>
      </c>
      <c r="B1116" t="s">
        <v>8219</v>
      </c>
      <c r="C1116">
        <v>988</v>
      </c>
      <c r="D1116">
        <v>2</v>
      </c>
      <c r="E1116" t="s">
        <v>8404</v>
      </c>
      <c r="F1116">
        <v>20</v>
      </c>
    </row>
    <row r="1117" spans="1:6" x14ac:dyDescent="0.25">
      <c r="A1117">
        <v>1</v>
      </c>
      <c r="B1117" t="s">
        <v>8219</v>
      </c>
      <c r="C1117">
        <v>391</v>
      </c>
      <c r="D1117">
        <v>2</v>
      </c>
      <c r="E1117" t="s">
        <v>8404</v>
      </c>
      <c r="F1117">
        <v>6</v>
      </c>
    </row>
    <row r="1118" spans="1:6" x14ac:dyDescent="0.25">
      <c r="A1118">
        <v>1</v>
      </c>
      <c r="B1118" t="s">
        <v>8219</v>
      </c>
      <c r="C1118">
        <v>28</v>
      </c>
      <c r="D1118">
        <v>2</v>
      </c>
      <c r="E1118" t="s">
        <v>8404</v>
      </c>
      <c r="F1118">
        <v>13</v>
      </c>
    </row>
    <row r="1119" spans="1:6" x14ac:dyDescent="0.25">
      <c r="A1119">
        <v>1</v>
      </c>
      <c r="B1119" t="s">
        <v>8219</v>
      </c>
      <c r="C1119">
        <v>147</v>
      </c>
      <c r="D1119">
        <v>2</v>
      </c>
      <c r="E1119" t="s">
        <v>8404</v>
      </c>
      <c r="F1119">
        <v>1</v>
      </c>
    </row>
    <row r="1120" spans="1:6" x14ac:dyDescent="0.25">
      <c r="A1120">
        <v>1</v>
      </c>
      <c r="B1120" t="s">
        <v>8219</v>
      </c>
      <c r="C1120">
        <v>680</v>
      </c>
      <c r="D1120">
        <v>2</v>
      </c>
      <c r="E1120" t="s">
        <v>8404</v>
      </c>
      <c r="F1120">
        <v>202</v>
      </c>
    </row>
    <row r="1121" spans="1:6" x14ac:dyDescent="0.25">
      <c r="A1121">
        <v>1</v>
      </c>
      <c r="B1121" t="s">
        <v>8219</v>
      </c>
      <c r="C1121">
        <v>983</v>
      </c>
      <c r="D1121">
        <v>2</v>
      </c>
      <c r="E1121" t="s">
        <v>8404</v>
      </c>
      <c r="F1121">
        <v>0</v>
      </c>
    </row>
    <row r="1122" spans="1:6" x14ac:dyDescent="0.25">
      <c r="A1122">
        <v>1</v>
      </c>
      <c r="B1122" t="s">
        <v>8219</v>
      </c>
      <c r="C1122">
        <v>79</v>
      </c>
      <c r="D1122">
        <v>2</v>
      </c>
      <c r="E1122" t="s">
        <v>8404</v>
      </c>
      <c r="F1122">
        <v>1</v>
      </c>
    </row>
    <row r="1123" spans="1:6" x14ac:dyDescent="0.25">
      <c r="A1123">
        <v>1</v>
      </c>
      <c r="B1123" t="s">
        <v>8219</v>
      </c>
      <c r="C1123">
        <v>426</v>
      </c>
      <c r="D1123">
        <v>2</v>
      </c>
      <c r="E1123" t="s">
        <v>8404</v>
      </c>
      <c r="F1123">
        <v>0</v>
      </c>
    </row>
    <row r="1124" spans="1:6" x14ac:dyDescent="0.25">
      <c r="A1124">
        <v>1</v>
      </c>
      <c r="B1124" t="s">
        <v>8219</v>
      </c>
      <c r="C1124">
        <v>96</v>
      </c>
      <c r="D1124">
        <v>2</v>
      </c>
      <c r="E1124" t="s">
        <v>8404</v>
      </c>
      <c r="F1124">
        <v>2</v>
      </c>
    </row>
    <row r="1125" spans="1:6" x14ac:dyDescent="0.25">
      <c r="A1125">
        <v>1</v>
      </c>
      <c r="B1125" t="s">
        <v>8219</v>
      </c>
      <c r="C1125">
        <v>163</v>
      </c>
      <c r="D1125">
        <v>2</v>
      </c>
      <c r="E1125" t="s">
        <v>8404</v>
      </c>
      <c r="F1125">
        <v>13</v>
      </c>
    </row>
    <row r="1126" spans="1:6" x14ac:dyDescent="0.25">
      <c r="A1126">
        <v>1</v>
      </c>
      <c r="B1126" t="s">
        <v>8219</v>
      </c>
      <c r="C1126">
        <v>2525</v>
      </c>
      <c r="D1126">
        <v>2</v>
      </c>
      <c r="E1126" t="s">
        <v>8404</v>
      </c>
      <c r="F1126">
        <v>9</v>
      </c>
    </row>
    <row r="1127" spans="1:6" x14ac:dyDescent="0.25">
      <c r="A1127">
        <v>1</v>
      </c>
      <c r="B1127" t="s">
        <v>8219</v>
      </c>
      <c r="C1127">
        <v>2035</v>
      </c>
      <c r="D1127">
        <v>2</v>
      </c>
      <c r="E1127" t="s">
        <v>8404</v>
      </c>
      <c r="F1127">
        <v>2</v>
      </c>
    </row>
    <row r="1128" spans="1:6" x14ac:dyDescent="0.25">
      <c r="A1128">
        <v>1</v>
      </c>
      <c r="B1128" t="s">
        <v>8219</v>
      </c>
      <c r="C1128">
        <v>290</v>
      </c>
      <c r="D1128">
        <v>2</v>
      </c>
      <c r="E1128" t="s">
        <v>8404</v>
      </c>
      <c r="F1128">
        <v>0</v>
      </c>
    </row>
    <row r="1129" spans="1:6" x14ac:dyDescent="0.25">
      <c r="A1129">
        <v>1</v>
      </c>
      <c r="B1129" t="s">
        <v>8219</v>
      </c>
      <c r="C1129">
        <v>1980</v>
      </c>
      <c r="D1129">
        <v>2</v>
      </c>
      <c r="E1129" t="s">
        <v>8404</v>
      </c>
      <c r="F1129">
        <v>35</v>
      </c>
    </row>
    <row r="1130" spans="1:6" x14ac:dyDescent="0.25">
      <c r="A1130">
        <v>1</v>
      </c>
      <c r="B1130" t="s">
        <v>8219</v>
      </c>
      <c r="C1130">
        <v>57</v>
      </c>
      <c r="D1130">
        <v>2</v>
      </c>
      <c r="E1130" t="s">
        <v>8404</v>
      </c>
      <c r="F1130">
        <v>2</v>
      </c>
    </row>
    <row r="1131" spans="1:6" x14ac:dyDescent="0.25">
      <c r="A1131">
        <v>1</v>
      </c>
      <c r="B1131" t="s">
        <v>8219</v>
      </c>
      <c r="C1131">
        <v>380</v>
      </c>
      <c r="D1131">
        <v>2</v>
      </c>
      <c r="E1131" t="s">
        <v>8404</v>
      </c>
      <c r="F1131">
        <v>3</v>
      </c>
    </row>
    <row r="1132" spans="1:6" x14ac:dyDescent="0.25">
      <c r="A1132">
        <v>1</v>
      </c>
      <c r="B1132" t="s">
        <v>8219</v>
      </c>
      <c r="C1132">
        <v>128</v>
      </c>
      <c r="D1132">
        <v>2</v>
      </c>
      <c r="E1132" t="s">
        <v>8404</v>
      </c>
      <c r="F1132">
        <v>0</v>
      </c>
    </row>
    <row r="1133" spans="1:6" x14ac:dyDescent="0.25">
      <c r="A1133">
        <v>1</v>
      </c>
      <c r="B1133" t="s">
        <v>8219</v>
      </c>
      <c r="C1133">
        <v>180</v>
      </c>
      <c r="D1133">
        <v>2</v>
      </c>
      <c r="E1133" t="s">
        <v>8404</v>
      </c>
      <c r="F1133">
        <v>1</v>
      </c>
    </row>
    <row r="1134" spans="1:6" x14ac:dyDescent="0.25">
      <c r="A1134">
        <v>1</v>
      </c>
      <c r="B1134" t="s">
        <v>8219</v>
      </c>
      <c r="C1134">
        <v>571</v>
      </c>
      <c r="D1134">
        <v>2</v>
      </c>
      <c r="E1134" t="s">
        <v>8404</v>
      </c>
      <c r="F1134">
        <v>0</v>
      </c>
    </row>
    <row r="1135" spans="1:6" x14ac:dyDescent="0.25">
      <c r="A1135">
        <v>1</v>
      </c>
      <c r="B1135" t="s">
        <v>8219</v>
      </c>
      <c r="C1135">
        <v>480</v>
      </c>
      <c r="D1135">
        <v>2</v>
      </c>
      <c r="E1135" t="s">
        <v>8404</v>
      </c>
      <c r="F1135">
        <v>0</v>
      </c>
    </row>
    <row r="1136" spans="1:6" x14ac:dyDescent="0.25">
      <c r="A1136">
        <v>1</v>
      </c>
      <c r="B1136" t="s">
        <v>8219</v>
      </c>
      <c r="C1136">
        <v>249</v>
      </c>
      <c r="D1136">
        <v>2</v>
      </c>
      <c r="E1136" t="s">
        <v>8404</v>
      </c>
      <c r="F1136">
        <v>3</v>
      </c>
    </row>
    <row r="1137" spans="1:6" x14ac:dyDescent="0.25">
      <c r="A1137">
        <v>1</v>
      </c>
      <c r="B1137" t="s">
        <v>8219</v>
      </c>
      <c r="C1137">
        <v>84</v>
      </c>
      <c r="D1137">
        <v>2</v>
      </c>
      <c r="E1137" t="s">
        <v>8404</v>
      </c>
      <c r="F1137">
        <v>11</v>
      </c>
    </row>
    <row r="1138" spans="1:6" x14ac:dyDescent="0.25">
      <c r="A1138">
        <v>1</v>
      </c>
      <c r="B1138" t="s">
        <v>8219</v>
      </c>
      <c r="C1138">
        <v>197</v>
      </c>
      <c r="D1138">
        <v>2</v>
      </c>
      <c r="E1138" t="s">
        <v>8404</v>
      </c>
      <c r="F1138">
        <v>6</v>
      </c>
    </row>
    <row r="1139" spans="1:6" x14ac:dyDescent="0.25">
      <c r="A1139">
        <v>1</v>
      </c>
      <c r="B1139" t="s">
        <v>8219</v>
      </c>
      <c r="C1139">
        <v>271</v>
      </c>
      <c r="D1139">
        <v>2</v>
      </c>
      <c r="E1139" t="s">
        <v>8404</v>
      </c>
      <c r="F1139">
        <v>0</v>
      </c>
    </row>
    <row r="1140" spans="1:6" x14ac:dyDescent="0.25">
      <c r="A1140">
        <v>1</v>
      </c>
      <c r="B1140" t="s">
        <v>8219</v>
      </c>
      <c r="C1140">
        <v>50</v>
      </c>
      <c r="D1140">
        <v>2</v>
      </c>
      <c r="E1140" t="s">
        <v>8404</v>
      </c>
      <c r="F1140">
        <v>67</v>
      </c>
    </row>
    <row r="1141" spans="1:6" x14ac:dyDescent="0.25">
      <c r="A1141">
        <v>1</v>
      </c>
      <c r="B1141" t="s">
        <v>8219</v>
      </c>
      <c r="C1141">
        <v>169</v>
      </c>
      <c r="D1141">
        <v>2</v>
      </c>
      <c r="E1141" t="s">
        <v>8404</v>
      </c>
      <c r="F1141">
        <v>23</v>
      </c>
    </row>
    <row r="1142" spans="1:6" x14ac:dyDescent="0.25">
      <c r="A1142">
        <v>1</v>
      </c>
      <c r="B1142" t="s">
        <v>8219</v>
      </c>
      <c r="C1142">
        <v>205</v>
      </c>
      <c r="D1142">
        <v>2</v>
      </c>
      <c r="E1142" t="s">
        <v>8404</v>
      </c>
      <c r="F1142">
        <v>72</v>
      </c>
    </row>
    <row r="1143" spans="1:6" x14ac:dyDescent="0.25">
      <c r="A1143">
        <v>1</v>
      </c>
      <c r="B1143" t="s">
        <v>8219</v>
      </c>
      <c r="C1143">
        <v>206</v>
      </c>
      <c r="D1143">
        <v>2</v>
      </c>
      <c r="E1143" t="s">
        <v>8404</v>
      </c>
      <c r="F1143">
        <v>2</v>
      </c>
    </row>
    <row r="1144" spans="1:6" x14ac:dyDescent="0.25">
      <c r="A1144">
        <v>1</v>
      </c>
      <c r="B1144" t="s">
        <v>8219</v>
      </c>
      <c r="C1144">
        <v>84</v>
      </c>
      <c r="D1144">
        <v>2</v>
      </c>
      <c r="E1144" t="s">
        <v>8404</v>
      </c>
      <c r="F1144">
        <v>15</v>
      </c>
    </row>
    <row r="1145" spans="1:6" x14ac:dyDescent="0.25">
      <c r="A1145">
        <v>1</v>
      </c>
      <c r="B1145" t="s">
        <v>8219</v>
      </c>
      <c r="C1145">
        <v>210</v>
      </c>
      <c r="D1145">
        <v>2</v>
      </c>
      <c r="E1145" t="s">
        <v>8404</v>
      </c>
      <c r="F1145">
        <v>1</v>
      </c>
    </row>
    <row r="1146" spans="1:6" x14ac:dyDescent="0.25">
      <c r="A1146">
        <v>1</v>
      </c>
      <c r="B1146" t="s">
        <v>8219</v>
      </c>
      <c r="C1146">
        <v>181</v>
      </c>
      <c r="D1146">
        <v>2</v>
      </c>
      <c r="E1146" t="s">
        <v>8404</v>
      </c>
      <c r="F1146">
        <v>2</v>
      </c>
    </row>
    <row r="1147" spans="1:6" x14ac:dyDescent="0.25">
      <c r="A1147">
        <v>1</v>
      </c>
      <c r="B1147" t="s">
        <v>8219</v>
      </c>
      <c r="C1147">
        <v>60</v>
      </c>
      <c r="D1147">
        <v>2</v>
      </c>
      <c r="E1147" t="s">
        <v>8404</v>
      </c>
      <c r="F1147">
        <v>7</v>
      </c>
    </row>
    <row r="1148" spans="1:6" x14ac:dyDescent="0.25">
      <c r="A1148">
        <v>1</v>
      </c>
      <c r="B1148" t="s">
        <v>8219</v>
      </c>
      <c r="C1148">
        <v>445</v>
      </c>
      <c r="D1148">
        <v>2</v>
      </c>
      <c r="E1148" t="s">
        <v>8404</v>
      </c>
      <c r="F1148">
        <v>16</v>
      </c>
    </row>
    <row r="1149" spans="1:6" x14ac:dyDescent="0.25">
      <c r="A1149">
        <v>1</v>
      </c>
      <c r="B1149" t="s">
        <v>8219</v>
      </c>
      <c r="C1149">
        <v>17</v>
      </c>
      <c r="D1149">
        <v>2</v>
      </c>
      <c r="E1149" t="s">
        <v>8404</v>
      </c>
      <c r="F1149">
        <v>117</v>
      </c>
    </row>
    <row r="1150" spans="1:6" x14ac:dyDescent="0.25">
      <c r="A1150">
        <v>1</v>
      </c>
      <c r="B1150" t="s">
        <v>8219</v>
      </c>
      <c r="C1150">
        <v>194</v>
      </c>
      <c r="D1150">
        <v>2</v>
      </c>
      <c r="E1150" t="s">
        <v>8404</v>
      </c>
      <c r="F1150">
        <v>2</v>
      </c>
    </row>
    <row r="1151" spans="1:6" x14ac:dyDescent="0.25">
      <c r="A1151">
        <v>1</v>
      </c>
      <c r="B1151" t="s">
        <v>8219</v>
      </c>
      <c r="C1151">
        <v>404</v>
      </c>
      <c r="D1151">
        <v>2</v>
      </c>
      <c r="E1151" t="s">
        <v>8404</v>
      </c>
      <c r="F1151">
        <v>7</v>
      </c>
    </row>
    <row r="1152" spans="1:6" x14ac:dyDescent="0.25">
      <c r="A1152">
        <v>1</v>
      </c>
      <c r="B1152" t="s">
        <v>8219</v>
      </c>
      <c r="C1152">
        <v>194</v>
      </c>
      <c r="D1152">
        <v>2</v>
      </c>
      <c r="E1152" t="s">
        <v>8404</v>
      </c>
      <c r="F1152">
        <v>3</v>
      </c>
    </row>
    <row r="1153" spans="1:6" x14ac:dyDescent="0.25">
      <c r="A1153">
        <v>1</v>
      </c>
      <c r="B1153" t="s">
        <v>8219</v>
      </c>
      <c r="C1153">
        <v>902</v>
      </c>
      <c r="D1153">
        <v>2</v>
      </c>
      <c r="E1153" t="s">
        <v>8404</v>
      </c>
      <c r="F1153">
        <v>20</v>
      </c>
    </row>
    <row r="1154" spans="1:6" x14ac:dyDescent="0.25">
      <c r="A1154">
        <v>1</v>
      </c>
      <c r="B1154" t="s">
        <v>8219</v>
      </c>
      <c r="C1154">
        <v>1670</v>
      </c>
      <c r="D1154">
        <v>2</v>
      </c>
      <c r="E1154" t="s">
        <v>8404</v>
      </c>
      <c r="F1154">
        <v>50</v>
      </c>
    </row>
    <row r="1155" spans="1:6" x14ac:dyDescent="0.25">
      <c r="A1155">
        <v>1</v>
      </c>
      <c r="B1155" t="s">
        <v>8219</v>
      </c>
      <c r="C1155">
        <v>1328</v>
      </c>
      <c r="D1155">
        <v>2</v>
      </c>
      <c r="E1155" t="s">
        <v>8404</v>
      </c>
      <c r="F1155">
        <v>2</v>
      </c>
    </row>
    <row r="1156" spans="1:6" x14ac:dyDescent="0.25">
      <c r="A1156">
        <v>1</v>
      </c>
      <c r="B1156" t="s">
        <v>8219</v>
      </c>
      <c r="C1156">
        <v>944</v>
      </c>
      <c r="D1156">
        <v>2</v>
      </c>
      <c r="E1156" t="s">
        <v>8404</v>
      </c>
      <c r="F1156">
        <v>3</v>
      </c>
    </row>
    <row r="1157" spans="1:6" x14ac:dyDescent="0.25">
      <c r="A1157">
        <v>1</v>
      </c>
      <c r="B1157" t="s">
        <v>8219</v>
      </c>
      <c r="C1157">
        <v>147</v>
      </c>
      <c r="D1157">
        <v>2</v>
      </c>
      <c r="E1157" t="s">
        <v>8404</v>
      </c>
      <c r="F1157">
        <v>27</v>
      </c>
    </row>
    <row r="1158" spans="1:6" x14ac:dyDescent="0.25">
      <c r="A1158">
        <v>1</v>
      </c>
      <c r="B1158" t="s">
        <v>8219</v>
      </c>
      <c r="C1158">
        <v>99</v>
      </c>
      <c r="D1158">
        <v>2</v>
      </c>
      <c r="E1158" t="s">
        <v>8404</v>
      </c>
      <c r="F1158">
        <v>7</v>
      </c>
    </row>
    <row r="1159" spans="1:6" x14ac:dyDescent="0.25">
      <c r="A1159">
        <v>1</v>
      </c>
      <c r="B1159" t="s">
        <v>8219</v>
      </c>
      <c r="C1159">
        <v>79</v>
      </c>
      <c r="D1159">
        <v>2</v>
      </c>
      <c r="E1159" t="s">
        <v>8404</v>
      </c>
      <c r="F1159">
        <v>5</v>
      </c>
    </row>
    <row r="1160" spans="1:6" x14ac:dyDescent="0.25">
      <c r="A1160">
        <v>1</v>
      </c>
      <c r="B1160" t="s">
        <v>8219</v>
      </c>
      <c r="C1160">
        <v>75</v>
      </c>
      <c r="D1160">
        <v>2</v>
      </c>
      <c r="E1160" t="s">
        <v>8404</v>
      </c>
      <c r="F1160">
        <v>0</v>
      </c>
    </row>
    <row r="1161" spans="1:6" x14ac:dyDescent="0.25">
      <c r="A1161">
        <v>1</v>
      </c>
      <c r="B1161" t="s">
        <v>8219</v>
      </c>
      <c r="C1161">
        <v>207</v>
      </c>
      <c r="D1161">
        <v>2</v>
      </c>
      <c r="E1161" t="s">
        <v>8404</v>
      </c>
      <c r="F1161">
        <v>3</v>
      </c>
    </row>
    <row r="1162" spans="1:6" x14ac:dyDescent="0.25">
      <c r="A1162">
        <v>1</v>
      </c>
      <c r="B1162" t="s">
        <v>8219</v>
      </c>
      <c r="C1162">
        <v>102</v>
      </c>
      <c r="D1162">
        <v>2</v>
      </c>
      <c r="E1162" t="s">
        <v>8404</v>
      </c>
      <c r="F1162">
        <v>6</v>
      </c>
    </row>
    <row r="1163" spans="1:6" x14ac:dyDescent="0.25">
      <c r="A1163">
        <v>1</v>
      </c>
      <c r="B1163" t="s">
        <v>8219</v>
      </c>
      <c r="C1163">
        <v>32</v>
      </c>
      <c r="D1163">
        <v>2</v>
      </c>
      <c r="E1163" t="s">
        <v>8404</v>
      </c>
      <c r="F1163">
        <v>9</v>
      </c>
    </row>
    <row r="1164" spans="1:6" x14ac:dyDescent="0.25">
      <c r="A1164">
        <v>1</v>
      </c>
      <c r="B1164" t="s">
        <v>8219</v>
      </c>
      <c r="C1164">
        <v>480</v>
      </c>
      <c r="D1164">
        <v>2</v>
      </c>
      <c r="E1164" t="s">
        <v>8404</v>
      </c>
      <c r="F1164">
        <v>3</v>
      </c>
    </row>
    <row r="1165" spans="1:6" x14ac:dyDescent="0.25">
      <c r="A1165">
        <v>1</v>
      </c>
      <c r="B1165" t="s">
        <v>8219</v>
      </c>
      <c r="C1165">
        <v>11</v>
      </c>
      <c r="D1165">
        <v>2</v>
      </c>
      <c r="E1165" t="s">
        <v>8404</v>
      </c>
      <c r="F1165">
        <v>2</v>
      </c>
    </row>
    <row r="1166" spans="1:6" x14ac:dyDescent="0.25">
      <c r="A1166">
        <v>1</v>
      </c>
      <c r="B1166" t="s">
        <v>8219</v>
      </c>
      <c r="C1166">
        <v>12</v>
      </c>
      <c r="D1166">
        <v>2</v>
      </c>
      <c r="E1166" t="s">
        <v>8404</v>
      </c>
      <c r="F1166">
        <v>3</v>
      </c>
    </row>
    <row r="1167" spans="1:6" x14ac:dyDescent="0.25">
      <c r="A1167">
        <v>1</v>
      </c>
      <c r="B1167" t="s">
        <v>8219</v>
      </c>
      <c r="C1167">
        <v>48</v>
      </c>
      <c r="D1167">
        <v>2</v>
      </c>
      <c r="E1167" t="s">
        <v>8404</v>
      </c>
      <c r="F1167">
        <v>45</v>
      </c>
    </row>
    <row r="1168" spans="1:6" x14ac:dyDescent="0.25">
      <c r="A1168">
        <v>1</v>
      </c>
      <c r="B1168" t="s">
        <v>8219</v>
      </c>
      <c r="C1168">
        <v>59</v>
      </c>
      <c r="D1168">
        <v>2</v>
      </c>
      <c r="E1168" t="s">
        <v>8404</v>
      </c>
      <c r="F1168">
        <v>9</v>
      </c>
    </row>
    <row r="1169" spans="1:6" x14ac:dyDescent="0.25">
      <c r="A1169">
        <v>1</v>
      </c>
      <c r="B1169" t="s">
        <v>8219</v>
      </c>
      <c r="C1169">
        <v>79</v>
      </c>
      <c r="D1169">
        <v>2</v>
      </c>
      <c r="E1169" t="s">
        <v>8404</v>
      </c>
      <c r="F1169">
        <v>9</v>
      </c>
    </row>
    <row r="1170" spans="1:6" x14ac:dyDescent="0.25">
      <c r="A1170">
        <v>1</v>
      </c>
      <c r="B1170" t="s">
        <v>8219</v>
      </c>
      <c r="C1170">
        <v>14</v>
      </c>
      <c r="D1170">
        <v>2</v>
      </c>
      <c r="E1170" t="s">
        <v>8404</v>
      </c>
      <c r="F1170">
        <v>21</v>
      </c>
    </row>
    <row r="1171" spans="1:6" x14ac:dyDescent="0.25">
      <c r="A1171">
        <v>1</v>
      </c>
      <c r="B1171" t="s">
        <v>8219</v>
      </c>
      <c r="C1171">
        <v>106</v>
      </c>
      <c r="D1171">
        <v>2</v>
      </c>
      <c r="E1171" t="s">
        <v>8404</v>
      </c>
      <c r="F1171">
        <v>17</v>
      </c>
    </row>
    <row r="1172" spans="1:6" x14ac:dyDescent="0.25">
      <c r="A1172">
        <v>1</v>
      </c>
      <c r="B1172" t="s">
        <v>8219</v>
      </c>
      <c r="C1172">
        <v>25</v>
      </c>
      <c r="D1172">
        <v>2</v>
      </c>
      <c r="E1172" t="s">
        <v>8404</v>
      </c>
      <c r="F1172">
        <v>1</v>
      </c>
    </row>
    <row r="1173" spans="1:6" x14ac:dyDescent="0.25">
      <c r="A1173">
        <v>1</v>
      </c>
      <c r="B1173" t="s">
        <v>8219</v>
      </c>
      <c r="C1173">
        <v>25</v>
      </c>
      <c r="D1173">
        <v>2</v>
      </c>
      <c r="E1173" t="s">
        <v>8404</v>
      </c>
      <c r="F1173">
        <v>1</v>
      </c>
    </row>
    <row r="1174" spans="1:6" x14ac:dyDescent="0.25">
      <c r="A1174">
        <v>1</v>
      </c>
      <c r="B1174" t="s">
        <v>8219</v>
      </c>
      <c r="C1174">
        <v>29</v>
      </c>
      <c r="D1174">
        <v>2</v>
      </c>
      <c r="E1174" t="s">
        <v>8404</v>
      </c>
      <c r="F1174">
        <v>14</v>
      </c>
    </row>
    <row r="1175" spans="1:6" x14ac:dyDescent="0.25">
      <c r="A1175">
        <v>1</v>
      </c>
      <c r="B1175" t="s">
        <v>8219</v>
      </c>
      <c r="C1175">
        <v>43</v>
      </c>
      <c r="D1175">
        <v>2</v>
      </c>
      <c r="E1175" t="s">
        <v>8404</v>
      </c>
      <c r="F1175">
        <v>42</v>
      </c>
    </row>
    <row r="1176" spans="1:6" x14ac:dyDescent="0.25">
      <c r="A1176">
        <v>1</v>
      </c>
      <c r="B1176" t="s">
        <v>8219</v>
      </c>
      <c r="C1176">
        <v>46</v>
      </c>
      <c r="D1176">
        <v>2</v>
      </c>
      <c r="E1176" t="s">
        <v>8404</v>
      </c>
      <c r="F1176">
        <v>27</v>
      </c>
    </row>
    <row r="1177" spans="1:6" x14ac:dyDescent="0.25">
      <c r="A1177">
        <v>1</v>
      </c>
      <c r="B1177" t="s">
        <v>8219</v>
      </c>
      <c r="C1177">
        <v>27</v>
      </c>
      <c r="D1177">
        <v>2</v>
      </c>
      <c r="E1177" t="s">
        <v>8404</v>
      </c>
      <c r="F1177">
        <v>5</v>
      </c>
    </row>
    <row r="1178" spans="1:6" x14ac:dyDescent="0.25">
      <c r="A1178">
        <v>1</v>
      </c>
      <c r="B1178" t="s">
        <v>8219</v>
      </c>
      <c r="C1178">
        <v>112</v>
      </c>
      <c r="D1178">
        <v>2</v>
      </c>
      <c r="E1178" t="s">
        <v>8404</v>
      </c>
      <c r="F1178">
        <v>13</v>
      </c>
    </row>
    <row r="1179" spans="1:6" x14ac:dyDescent="0.25">
      <c r="A1179">
        <v>1</v>
      </c>
      <c r="B1179" t="s">
        <v>8219</v>
      </c>
      <c r="C1179">
        <v>34</v>
      </c>
      <c r="D1179">
        <v>2</v>
      </c>
      <c r="E1179" t="s">
        <v>8404</v>
      </c>
      <c r="F1179">
        <v>12</v>
      </c>
    </row>
    <row r="1180" spans="1:6" x14ac:dyDescent="0.25">
      <c r="A1180">
        <v>1</v>
      </c>
      <c r="B1180" t="s">
        <v>8219</v>
      </c>
      <c r="C1180">
        <v>145</v>
      </c>
      <c r="D1180">
        <v>2</v>
      </c>
      <c r="E1180" t="s">
        <v>8404</v>
      </c>
      <c r="F1180">
        <v>90</v>
      </c>
    </row>
    <row r="1181" spans="1:6" x14ac:dyDescent="0.25">
      <c r="A1181">
        <v>1</v>
      </c>
      <c r="B1181" t="s">
        <v>8219</v>
      </c>
      <c r="C1181">
        <v>19</v>
      </c>
      <c r="D1181">
        <v>2</v>
      </c>
      <c r="E1181" t="s">
        <v>8404</v>
      </c>
      <c r="F1181">
        <v>2</v>
      </c>
    </row>
    <row r="1182" spans="1:6" x14ac:dyDescent="0.25">
      <c r="A1182">
        <v>1</v>
      </c>
      <c r="B1182" t="s">
        <v>8219</v>
      </c>
      <c r="C1182">
        <v>288</v>
      </c>
      <c r="D1182">
        <v>2</v>
      </c>
      <c r="E1182" t="s">
        <v>8404</v>
      </c>
      <c r="F1182">
        <v>5</v>
      </c>
    </row>
    <row r="1183" spans="1:6" x14ac:dyDescent="0.25">
      <c r="A1183">
        <v>1</v>
      </c>
      <c r="B1183" t="s">
        <v>8219</v>
      </c>
      <c r="C1183">
        <v>14</v>
      </c>
      <c r="D1183">
        <v>2</v>
      </c>
      <c r="E1183" t="s">
        <v>8404</v>
      </c>
      <c r="F1183">
        <v>31</v>
      </c>
    </row>
    <row r="1184" spans="1:6" x14ac:dyDescent="0.25">
      <c r="A1184">
        <v>1</v>
      </c>
      <c r="B1184" t="s">
        <v>8219</v>
      </c>
      <c r="C1184">
        <v>7</v>
      </c>
      <c r="D1184">
        <v>2</v>
      </c>
      <c r="E1184" t="s">
        <v>8404</v>
      </c>
      <c r="F1184">
        <v>4</v>
      </c>
    </row>
    <row r="1185" spans="1:6" x14ac:dyDescent="0.25">
      <c r="A1185">
        <v>1</v>
      </c>
      <c r="B1185" t="s">
        <v>8219</v>
      </c>
      <c r="C1185">
        <v>211</v>
      </c>
      <c r="D1185">
        <v>2</v>
      </c>
      <c r="E1185" t="s">
        <v>8404</v>
      </c>
      <c r="F1185">
        <v>29</v>
      </c>
    </row>
    <row r="1186" spans="1:6" x14ac:dyDescent="0.25">
      <c r="A1186">
        <v>1</v>
      </c>
      <c r="B1186" t="s">
        <v>8219</v>
      </c>
      <c r="C1186">
        <v>85</v>
      </c>
      <c r="D1186">
        <v>2</v>
      </c>
      <c r="E1186" t="s">
        <v>8404</v>
      </c>
      <c r="F1186">
        <v>2</v>
      </c>
    </row>
    <row r="1187" spans="1:6" x14ac:dyDescent="0.25">
      <c r="A1187">
        <v>1</v>
      </c>
      <c r="B1187" t="s">
        <v>8219</v>
      </c>
      <c r="C1187">
        <v>103</v>
      </c>
      <c r="D1187">
        <v>2</v>
      </c>
      <c r="E1187" t="s">
        <v>8404</v>
      </c>
      <c r="F1187">
        <v>114</v>
      </c>
    </row>
    <row r="1188" spans="1:6" x14ac:dyDescent="0.25">
      <c r="A1188">
        <v>1</v>
      </c>
      <c r="B1188" t="s">
        <v>8219</v>
      </c>
      <c r="C1188">
        <v>113</v>
      </c>
      <c r="D1188">
        <v>2</v>
      </c>
      <c r="E1188" t="s">
        <v>8404</v>
      </c>
      <c r="F1188">
        <v>1</v>
      </c>
    </row>
    <row r="1189" spans="1:6" x14ac:dyDescent="0.25">
      <c r="A1189">
        <v>1</v>
      </c>
      <c r="B1189" t="s">
        <v>8219</v>
      </c>
      <c r="C1189">
        <v>167</v>
      </c>
      <c r="D1189">
        <v>2</v>
      </c>
      <c r="E1189" t="s">
        <v>8404</v>
      </c>
      <c r="F1189">
        <v>76</v>
      </c>
    </row>
    <row r="1190" spans="1:6" x14ac:dyDescent="0.25">
      <c r="A1190">
        <v>1</v>
      </c>
      <c r="B1190" t="s">
        <v>8219</v>
      </c>
      <c r="C1190">
        <v>73</v>
      </c>
      <c r="D1190">
        <v>2</v>
      </c>
      <c r="E1190" t="s">
        <v>8404</v>
      </c>
      <c r="F1190">
        <v>9</v>
      </c>
    </row>
    <row r="1191" spans="1:6" x14ac:dyDescent="0.25">
      <c r="A1191">
        <v>1</v>
      </c>
      <c r="B1191" t="s">
        <v>8219</v>
      </c>
      <c r="C1191">
        <v>75</v>
      </c>
      <c r="D1191">
        <v>2</v>
      </c>
      <c r="E1191" t="s">
        <v>8404</v>
      </c>
      <c r="F1191">
        <v>37</v>
      </c>
    </row>
    <row r="1192" spans="1:6" x14ac:dyDescent="0.25">
      <c r="A1192">
        <v>1</v>
      </c>
      <c r="B1192" t="s">
        <v>8219</v>
      </c>
      <c r="C1192">
        <v>614</v>
      </c>
      <c r="D1192">
        <v>2</v>
      </c>
      <c r="E1192" t="s">
        <v>8404</v>
      </c>
      <c r="F1192">
        <v>0</v>
      </c>
    </row>
    <row r="1193" spans="1:6" x14ac:dyDescent="0.25">
      <c r="A1193">
        <v>1</v>
      </c>
      <c r="B1193" t="s">
        <v>8219</v>
      </c>
      <c r="C1193">
        <v>107</v>
      </c>
      <c r="D1193">
        <v>2</v>
      </c>
      <c r="E1193" t="s">
        <v>8404</v>
      </c>
      <c r="F1193">
        <v>1</v>
      </c>
    </row>
    <row r="1194" spans="1:6" x14ac:dyDescent="0.25">
      <c r="A1194">
        <v>1</v>
      </c>
      <c r="B1194" t="s">
        <v>8219</v>
      </c>
      <c r="C1194">
        <v>1224</v>
      </c>
      <c r="D1194">
        <v>2</v>
      </c>
      <c r="E1194" t="s">
        <v>8404</v>
      </c>
      <c r="F1194">
        <v>10</v>
      </c>
    </row>
    <row r="1195" spans="1:6" x14ac:dyDescent="0.25">
      <c r="A1195">
        <v>1</v>
      </c>
      <c r="B1195" t="s">
        <v>8219</v>
      </c>
      <c r="C1195">
        <v>104</v>
      </c>
      <c r="D1195">
        <v>2</v>
      </c>
      <c r="E1195" t="s">
        <v>8404</v>
      </c>
      <c r="F1195">
        <v>1</v>
      </c>
    </row>
    <row r="1196" spans="1:6" x14ac:dyDescent="0.25">
      <c r="A1196">
        <v>1</v>
      </c>
      <c r="B1196" t="s">
        <v>8219</v>
      </c>
      <c r="C1196">
        <v>79</v>
      </c>
      <c r="D1196">
        <v>2</v>
      </c>
      <c r="E1196" t="s">
        <v>8404</v>
      </c>
      <c r="F1196">
        <v>2</v>
      </c>
    </row>
    <row r="1197" spans="1:6" x14ac:dyDescent="0.25">
      <c r="A1197">
        <v>1</v>
      </c>
      <c r="B1197" t="s">
        <v>8219</v>
      </c>
      <c r="C1197">
        <v>157</v>
      </c>
      <c r="D1197">
        <v>2</v>
      </c>
      <c r="E1197" t="s">
        <v>8404</v>
      </c>
      <c r="F1197">
        <v>1</v>
      </c>
    </row>
    <row r="1198" spans="1:6" x14ac:dyDescent="0.25">
      <c r="A1198">
        <v>1</v>
      </c>
      <c r="B1198" t="s">
        <v>8219</v>
      </c>
      <c r="C1198">
        <v>50</v>
      </c>
      <c r="D1198">
        <v>2</v>
      </c>
      <c r="E1198" t="s">
        <v>8404</v>
      </c>
      <c r="F1198">
        <v>10</v>
      </c>
    </row>
    <row r="1199" spans="1:6" x14ac:dyDescent="0.25">
      <c r="A1199">
        <v>1</v>
      </c>
      <c r="B1199" t="s">
        <v>8219</v>
      </c>
      <c r="C1199">
        <v>64</v>
      </c>
      <c r="D1199">
        <v>2</v>
      </c>
      <c r="E1199" t="s">
        <v>8404</v>
      </c>
      <c r="F1199">
        <v>9</v>
      </c>
    </row>
    <row r="1200" spans="1:6" x14ac:dyDescent="0.25">
      <c r="A1200">
        <v>1</v>
      </c>
      <c r="B1200" t="s">
        <v>8219</v>
      </c>
      <c r="C1200">
        <v>200</v>
      </c>
      <c r="D1200">
        <v>2</v>
      </c>
      <c r="E1200" t="s">
        <v>8404</v>
      </c>
      <c r="F1200">
        <v>19</v>
      </c>
    </row>
    <row r="1201" spans="1:6" x14ac:dyDescent="0.25">
      <c r="A1201">
        <v>1</v>
      </c>
      <c r="B1201" t="s">
        <v>8219</v>
      </c>
      <c r="C1201">
        <v>22</v>
      </c>
      <c r="D1201">
        <v>2</v>
      </c>
      <c r="E1201" t="s">
        <v>8404</v>
      </c>
      <c r="F1201">
        <v>0</v>
      </c>
    </row>
    <row r="1202" spans="1:6" x14ac:dyDescent="0.25">
      <c r="A1202">
        <v>1</v>
      </c>
      <c r="B1202" t="s">
        <v>8219</v>
      </c>
      <c r="C1202">
        <v>163</v>
      </c>
      <c r="D1202">
        <v>2</v>
      </c>
      <c r="E1202" t="s">
        <v>8404</v>
      </c>
      <c r="F1202">
        <v>4</v>
      </c>
    </row>
    <row r="1203" spans="1:6" x14ac:dyDescent="0.25">
      <c r="A1203">
        <v>1</v>
      </c>
      <c r="B1203" t="s">
        <v>8219</v>
      </c>
      <c r="C1203">
        <v>77</v>
      </c>
      <c r="D1203">
        <v>2</v>
      </c>
      <c r="E1203" t="s">
        <v>8404</v>
      </c>
      <c r="F1203">
        <v>8</v>
      </c>
    </row>
    <row r="1204" spans="1:6" x14ac:dyDescent="0.25">
      <c r="A1204">
        <v>1</v>
      </c>
      <c r="B1204" t="s">
        <v>8219</v>
      </c>
      <c r="C1204">
        <v>89</v>
      </c>
      <c r="D1204">
        <v>2</v>
      </c>
      <c r="E1204" t="s">
        <v>8404</v>
      </c>
      <c r="F1204">
        <v>24</v>
      </c>
    </row>
    <row r="1205" spans="1:6" x14ac:dyDescent="0.25">
      <c r="A1205">
        <v>1</v>
      </c>
      <c r="B1205" t="s">
        <v>8219</v>
      </c>
      <c r="C1205">
        <v>3355</v>
      </c>
      <c r="D1205">
        <v>2</v>
      </c>
      <c r="E1205" t="s">
        <v>8404</v>
      </c>
      <c r="F1205">
        <v>0</v>
      </c>
    </row>
    <row r="1206" spans="1:6" x14ac:dyDescent="0.25">
      <c r="A1206">
        <v>1</v>
      </c>
      <c r="B1206" t="s">
        <v>8219</v>
      </c>
      <c r="C1206">
        <v>537</v>
      </c>
      <c r="D1206">
        <v>2</v>
      </c>
      <c r="E1206" t="s">
        <v>8404</v>
      </c>
      <c r="F1206">
        <v>39</v>
      </c>
    </row>
    <row r="1207" spans="1:6" x14ac:dyDescent="0.25">
      <c r="A1207">
        <v>1</v>
      </c>
      <c r="B1207" t="s">
        <v>8219</v>
      </c>
      <c r="C1207">
        <v>125</v>
      </c>
      <c r="D1207">
        <v>2</v>
      </c>
      <c r="E1207" t="s">
        <v>8404</v>
      </c>
      <c r="F1207">
        <v>6</v>
      </c>
    </row>
    <row r="1208" spans="1:6" x14ac:dyDescent="0.25">
      <c r="A1208">
        <v>1</v>
      </c>
      <c r="B1208" t="s">
        <v>8219</v>
      </c>
      <c r="C1208">
        <v>163</v>
      </c>
      <c r="D1208">
        <v>2</v>
      </c>
      <c r="E1208" t="s">
        <v>8404</v>
      </c>
      <c r="F1208">
        <v>4</v>
      </c>
    </row>
    <row r="1209" spans="1:6" x14ac:dyDescent="0.25">
      <c r="A1209">
        <v>1</v>
      </c>
      <c r="B1209" t="s">
        <v>8219</v>
      </c>
      <c r="C1209">
        <v>283</v>
      </c>
      <c r="D1209">
        <v>2</v>
      </c>
      <c r="E1209" t="s">
        <v>8404</v>
      </c>
      <c r="F1209">
        <v>3</v>
      </c>
    </row>
    <row r="1210" spans="1:6" x14ac:dyDescent="0.25">
      <c r="A1210">
        <v>1</v>
      </c>
      <c r="B1210" t="s">
        <v>8219</v>
      </c>
      <c r="C1210">
        <v>352</v>
      </c>
      <c r="D1210">
        <v>2</v>
      </c>
      <c r="E1210" t="s">
        <v>8404</v>
      </c>
      <c r="F1210">
        <v>53</v>
      </c>
    </row>
    <row r="1211" spans="1:6" x14ac:dyDescent="0.25">
      <c r="A1211">
        <v>1</v>
      </c>
      <c r="B1211" t="s">
        <v>8219</v>
      </c>
      <c r="C1211">
        <v>94</v>
      </c>
      <c r="D1211">
        <v>2</v>
      </c>
      <c r="E1211" t="s">
        <v>8404</v>
      </c>
      <c r="F1211">
        <v>1</v>
      </c>
    </row>
    <row r="1212" spans="1:6" x14ac:dyDescent="0.25">
      <c r="A1212">
        <v>1</v>
      </c>
      <c r="B1212" t="s">
        <v>8219</v>
      </c>
      <c r="C1212">
        <v>67</v>
      </c>
      <c r="D1212">
        <v>2</v>
      </c>
      <c r="E1212" t="s">
        <v>8404</v>
      </c>
      <c r="F1212">
        <v>2</v>
      </c>
    </row>
    <row r="1213" spans="1:6" x14ac:dyDescent="0.25">
      <c r="A1213">
        <v>1</v>
      </c>
      <c r="B1213" t="s">
        <v>8219</v>
      </c>
      <c r="C1213">
        <v>221</v>
      </c>
      <c r="D1213">
        <v>2</v>
      </c>
      <c r="E1213" t="s">
        <v>8404</v>
      </c>
      <c r="F1213">
        <v>25</v>
      </c>
    </row>
    <row r="1214" spans="1:6" x14ac:dyDescent="0.25">
      <c r="A1214">
        <v>1</v>
      </c>
      <c r="B1214" t="s">
        <v>8219</v>
      </c>
      <c r="C1214">
        <v>2165</v>
      </c>
      <c r="D1214">
        <v>2</v>
      </c>
      <c r="E1214" t="s">
        <v>8404</v>
      </c>
      <c r="F1214">
        <v>6</v>
      </c>
    </row>
    <row r="1215" spans="1:6" x14ac:dyDescent="0.25">
      <c r="A1215">
        <v>1</v>
      </c>
      <c r="B1215" t="s">
        <v>8219</v>
      </c>
      <c r="C1215">
        <v>179</v>
      </c>
      <c r="D1215">
        <v>2</v>
      </c>
      <c r="E1215" t="s">
        <v>8404</v>
      </c>
      <c r="F1215">
        <v>0</v>
      </c>
    </row>
    <row r="1216" spans="1:6" x14ac:dyDescent="0.25">
      <c r="A1216">
        <v>1</v>
      </c>
      <c r="B1216" t="s">
        <v>8219</v>
      </c>
      <c r="C1216">
        <v>123</v>
      </c>
      <c r="D1216">
        <v>2</v>
      </c>
      <c r="E1216" t="s">
        <v>8404</v>
      </c>
      <c r="F1216">
        <v>12</v>
      </c>
    </row>
    <row r="1217" spans="1:6" x14ac:dyDescent="0.25">
      <c r="A1217">
        <v>1</v>
      </c>
      <c r="B1217" t="s">
        <v>8219</v>
      </c>
      <c r="C1217">
        <v>1104</v>
      </c>
      <c r="D1217">
        <v>2</v>
      </c>
      <c r="E1217" t="s">
        <v>8404</v>
      </c>
      <c r="F1217">
        <v>0</v>
      </c>
    </row>
    <row r="1218" spans="1:6" x14ac:dyDescent="0.25">
      <c r="A1218">
        <v>1</v>
      </c>
      <c r="B1218" t="s">
        <v>8219</v>
      </c>
      <c r="C1218">
        <v>403</v>
      </c>
      <c r="D1218">
        <v>2</v>
      </c>
      <c r="E1218" t="s">
        <v>8404</v>
      </c>
      <c r="F1218">
        <v>36</v>
      </c>
    </row>
    <row r="1219" spans="1:6" x14ac:dyDescent="0.25">
      <c r="A1219">
        <v>1</v>
      </c>
      <c r="B1219" t="s">
        <v>8219</v>
      </c>
      <c r="C1219">
        <v>109</v>
      </c>
      <c r="D1219">
        <v>2</v>
      </c>
      <c r="E1219" t="s">
        <v>8404</v>
      </c>
      <c r="F1219">
        <v>0</v>
      </c>
    </row>
    <row r="1220" spans="1:6" x14ac:dyDescent="0.25">
      <c r="A1220">
        <v>1</v>
      </c>
      <c r="B1220" t="s">
        <v>8219</v>
      </c>
      <c r="C1220">
        <v>372</v>
      </c>
      <c r="D1220">
        <v>2</v>
      </c>
      <c r="E1220" t="s">
        <v>8404</v>
      </c>
      <c r="F1220">
        <v>2</v>
      </c>
    </row>
    <row r="1221" spans="1:6" x14ac:dyDescent="0.25">
      <c r="A1221">
        <v>1</v>
      </c>
      <c r="B1221" t="s">
        <v>8219</v>
      </c>
      <c r="C1221">
        <v>311</v>
      </c>
      <c r="D1221">
        <v>2</v>
      </c>
      <c r="E1221" t="s">
        <v>8404</v>
      </c>
      <c r="F1221">
        <v>1</v>
      </c>
    </row>
    <row r="1222" spans="1:6" x14ac:dyDescent="0.25">
      <c r="A1222">
        <v>1</v>
      </c>
      <c r="B1222" t="s">
        <v>8219</v>
      </c>
      <c r="C1222">
        <v>61</v>
      </c>
      <c r="D1222">
        <v>2</v>
      </c>
      <c r="E1222" t="s">
        <v>8404</v>
      </c>
      <c r="F1222">
        <v>59</v>
      </c>
    </row>
    <row r="1223" spans="1:6" x14ac:dyDescent="0.25">
      <c r="A1223">
        <v>1</v>
      </c>
      <c r="B1223" t="s">
        <v>8219</v>
      </c>
      <c r="C1223">
        <v>115</v>
      </c>
      <c r="D1223">
        <v>2</v>
      </c>
      <c r="E1223" t="s">
        <v>8404</v>
      </c>
      <c r="F1223">
        <v>1</v>
      </c>
    </row>
    <row r="1224" spans="1:6" x14ac:dyDescent="0.25">
      <c r="A1224">
        <v>1</v>
      </c>
      <c r="B1224" t="s">
        <v>8219</v>
      </c>
      <c r="C1224">
        <v>111</v>
      </c>
      <c r="D1224">
        <v>2</v>
      </c>
      <c r="E1224" t="s">
        <v>8404</v>
      </c>
      <c r="F1224">
        <v>31</v>
      </c>
    </row>
    <row r="1225" spans="1:6" x14ac:dyDescent="0.25">
      <c r="A1225">
        <v>1</v>
      </c>
      <c r="B1225" t="s">
        <v>8219</v>
      </c>
      <c r="C1225">
        <v>337</v>
      </c>
      <c r="D1225">
        <v>2</v>
      </c>
      <c r="E1225" t="s">
        <v>8404</v>
      </c>
      <c r="F1225">
        <v>18</v>
      </c>
    </row>
    <row r="1226" spans="1:6" x14ac:dyDescent="0.25">
      <c r="A1226">
        <v>1</v>
      </c>
      <c r="B1226" t="s">
        <v>8219</v>
      </c>
      <c r="C1226">
        <v>9</v>
      </c>
      <c r="D1226">
        <v>2</v>
      </c>
      <c r="E1226" t="s">
        <v>8404</v>
      </c>
      <c r="F1226">
        <v>10</v>
      </c>
    </row>
    <row r="1227" spans="1:6" x14ac:dyDescent="0.25">
      <c r="A1227">
        <v>1</v>
      </c>
      <c r="B1227" t="s">
        <v>8219</v>
      </c>
      <c r="C1227">
        <v>120</v>
      </c>
      <c r="D1227">
        <v>2</v>
      </c>
      <c r="E1227" t="s">
        <v>8404</v>
      </c>
      <c r="F1227">
        <v>0</v>
      </c>
    </row>
    <row r="1228" spans="1:6" x14ac:dyDescent="0.25">
      <c r="A1228">
        <v>1</v>
      </c>
      <c r="B1228" t="s">
        <v>8219</v>
      </c>
      <c r="C1228">
        <v>102</v>
      </c>
      <c r="D1228">
        <v>2</v>
      </c>
      <c r="E1228" t="s">
        <v>8404</v>
      </c>
      <c r="F1228">
        <v>14</v>
      </c>
    </row>
    <row r="1229" spans="1:6" x14ac:dyDescent="0.25">
      <c r="A1229">
        <v>1</v>
      </c>
      <c r="B1229" t="s">
        <v>8219</v>
      </c>
      <c r="C1229">
        <v>186</v>
      </c>
      <c r="D1229">
        <v>2</v>
      </c>
      <c r="E1229" t="s">
        <v>8404</v>
      </c>
      <c r="F1229">
        <v>2</v>
      </c>
    </row>
    <row r="1230" spans="1:6" x14ac:dyDescent="0.25">
      <c r="A1230">
        <v>1</v>
      </c>
      <c r="B1230" t="s">
        <v>8219</v>
      </c>
      <c r="C1230">
        <v>15</v>
      </c>
      <c r="D1230">
        <v>2</v>
      </c>
      <c r="E1230" t="s">
        <v>8404</v>
      </c>
      <c r="F1230">
        <v>1</v>
      </c>
    </row>
    <row r="1231" spans="1:6" x14ac:dyDescent="0.25">
      <c r="A1231">
        <v>1</v>
      </c>
      <c r="B1231" t="s">
        <v>8219</v>
      </c>
      <c r="C1231">
        <v>67</v>
      </c>
      <c r="D1231">
        <v>2</v>
      </c>
      <c r="E1231" t="s">
        <v>8404</v>
      </c>
      <c r="F1231">
        <v>3</v>
      </c>
    </row>
    <row r="1232" spans="1:6" x14ac:dyDescent="0.25">
      <c r="A1232">
        <v>1</v>
      </c>
      <c r="B1232" t="s">
        <v>8219</v>
      </c>
      <c r="C1232">
        <v>130</v>
      </c>
      <c r="D1232">
        <v>2</v>
      </c>
      <c r="E1232" t="s">
        <v>8404</v>
      </c>
      <c r="F1232">
        <v>0</v>
      </c>
    </row>
    <row r="1233" spans="1:6" x14ac:dyDescent="0.25">
      <c r="A1233">
        <v>1</v>
      </c>
      <c r="B1233" t="s">
        <v>8219</v>
      </c>
      <c r="C1233">
        <v>16</v>
      </c>
      <c r="D1233">
        <v>2</v>
      </c>
      <c r="E1233" t="s">
        <v>8404</v>
      </c>
      <c r="F1233">
        <v>2</v>
      </c>
    </row>
    <row r="1234" spans="1:6" x14ac:dyDescent="0.25">
      <c r="A1234">
        <v>1</v>
      </c>
      <c r="B1234" t="s">
        <v>8219</v>
      </c>
      <c r="C1234">
        <v>67</v>
      </c>
      <c r="D1234">
        <v>2</v>
      </c>
      <c r="E1234" t="s">
        <v>8404</v>
      </c>
      <c r="F1234">
        <v>0</v>
      </c>
    </row>
    <row r="1235" spans="1:6" x14ac:dyDescent="0.25">
      <c r="A1235">
        <v>1</v>
      </c>
      <c r="B1235" t="s">
        <v>8219</v>
      </c>
      <c r="C1235">
        <v>124</v>
      </c>
      <c r="D1235">
        <v>2</v>
      </c>
      <c r="E1235" t="s">
        <v>8404</v>
      </c>
      <c r="F1235">
        <v>12</v>
      </c>
    </row>
    <row r="1236" spans="1:6" x14ac:dyDescent="0.25">
      <c r="A1236">
        <v>1</v>
      </c>
      <c r="B1236" t="s">
        <v>8219</v>
      </c>
      <c r="C1236">
        <v>80</v>
      </c>
      <c r="D1236">
        <v>2</v>
      </c>
      <c r="E1236" t="s">
        <v>8404</v>
      </c>
      <c r="F1236">
        <v>1</v>
      </c>
    </row>
    <row r="1237" spans="1:6" x14ac:dyDescent="0.25">
      <c r="A1237">
        <v>1</v>
      </c>
      <c r="B1237" t="s">
        <v>8219</v>
      </c>
      <c r="C1237">
        <v>282</v>
      </c>
      <c r="D1237">
        <v>2</v>
      </c>
      <c r="E1237" t="s">
        <v>8404</v>
      </c>
      <c r="F1237">
        <v>8</v>
      </c>
    </row>
    <row r="1238" spans="1:6" x14ac:dyDescent="0.25">
      <c r="A1238">
        <v>1</v>
      </c>
      <c r="B1238" t="s">
        <v>8219</v>
      </c>
      <c r="C1238">
        <v>68</v>
      </c>
      <c r="D1238">
        <v>2</v>
      </c>
      <c r="E1238" t="s">
        <v>8404</v>
      </c>
      <c r="F1238">
        <v>2</v>
      </c>
    </row>
    <row r="1239" spans="1:6" x14ac:dyDescent="0.25">
      <c r="A1239">
        <v>1</v>
      </c>
      <c r="B1239" t="s">
        <v>8219</v>
      </c>
      <c r="C1239">
        <v>86</v>
      </c>
      <c r="D1239">
        <v>2</v>
      </c>
      <c r="E1239" t="s">
        <v>8404</v>
      </c>
      <c r="F1239">
        <v>31</v>
      </c>
    </row>
    <row r="1240" spans="1:6" x14ac:dyDescent="0.25">
      <c r="A1240">
        <v>1</v>
      </c>
      <c r="B1240" t="s">
        <v>8219</v>
      </c>
      <c r="C1240">
        <v>115</v>
      </c>
      <c r="D1240">
        <v>2</v>
      </c>
      <c r="E1240" t="s">
        <v>8404</v>
      </c>
      <c r="F1240">
        <v>5</v>
      </c>
    </row>
    <row r="1241" spans="1:6" x14ac:dyDescent="0.25">
      <c r="A1241">
        <v>1</v>
      </c>
      <c r="B1241" t="s">
        <v>8219</v>
      </c>
      <c r="C1241">
        <v>75</v>
      </c>
      <c r="D1241">
        <v>2</v>
      </c>
      <c r="E1241" t="s">
        <v>8404</v>
      </c>
      <c r="F1241">
        <v>1</v>
      </c>
    </row>
    <row r="1242" spans="1:6" x14ac:dyDescent="0.25">
      <c r="A1242">
        <v>1</v>
      </c>
      <c r="B1242" t="s">
        <v>8219</v>
      </c>
      <c r="C1242">
        <v>43</v>
      </c>
      <c r="D1242">
        <v>2</v>
      </c>
      <c r="E1242" t="s">
        <v>8404</v>
      </c>
      <c r="F1242">
        <v>12</v>
      </c>
    </row>
    <row r="1243" spans="1:6" x14ac:dyDescent="0.25">
      <c r="A1243">
        <v>1</v>
      </c>
      <c r="B1243" t="s">
        <v>8219</v>
      </c>
      <c r="C1243">
        <v>48</v>
      </c>
      <c r="D1243">
        <v>2</v>
      </c>
      <c r="E1243" t="s">
        <v>8404</v>
      </c>
      <c r="F1243">
        <v>4</v>
      </c>
    </row>
    <row r="1244" spans="1:6" x14ac:dyDescent="0.25">
      <c r="A1244">
        <v>1</v>
      </c>
      <c r="B1244" t="s">
        <v>8219</v>
      </c>
      <c r="C1244">
        <v>52</v>
      </c>
      <c r="D1244">
        <v>2</v>
      </c>
      <c r="E1244" t="s">
        <v>8404</v>
      </c>
      <c r="F1244">
        <v>0</v>
      </c>
    </row>
    <row r="1245" spans="1:6" x14ac:dyDescent="0.25">
      <c r="A1245">
        <v>1</v>
      </c>
      <c r="B1245" t="s">
        <v>8219</v>
      </c>
      <c r="C1245">
        <v>43</v>
      </c>
      <c r="D1245">
        <v>2</v>
      </c>
      <c r="E1245" t="s">
        <v>8404</v>
      </c>
      <c r="F1245">
        <v>7</v>
      </c>
    </row>
    <row r="1246" spans="1:6" x14ac:dyDescent="0.25">
      <c r="A1246">
        <v>1</v>
      </c>
      <c r="B1246" t="s">
        <v>8219</v>
      </c>
      <c r="C1246">
        <v>58</v>
      </c>
      <c r="D1246">
        <v>2</v>
      </c>
      <c r="E1246" t="s">
        <v>8404</v>
      </c>
      <c r="F1246">
        <v>2</v>
      </c>
    </row>
    <row r="1247" spans="1:6" x14ac:dyDescent="0.25">
      <c r="A1247">
        <v>1</v>
      </c>
      <c r="B1247" t="s">
        <v>8219</v>
      </c>
      <c r="C1247">
        <v>47</v>
      </c>
      <c r="D1247">
        <v>2</v>
      </c>
      <c r="E1247" t="s">
        <v>8404</v>
      </c>
      <c r="F1247">
        <v>1</v>
      </c>
    </row>
    <row r="1248" spans="1:6" x14ac:dyDescent="0.25">
      <c r="A1248">
        <v>1</v>
      </c>
      <c r="B1248" t="s">
        <v>8219</v>
      </c>
      <c r="C1248">
        <v>36</v>
      </c>
      <c r="D1248">
        <v>2</v>
      </c>
      <c r="E1248" t="s">
        <v>8404</v>
      </c>
      <c r="F1248">
        <v>4</v>
      </c>
    </row>
    <row r="1249" spans="1:6" x14ac:dyDescent="0.25">
      <c r="A1249">
        <v>1</v>
      </c>
      <c r="B1249" t="s">
        <v>8219</v>
      </c>
      <c r="C1249">
        <v>17</v>
      </c>
      <c r="D1249">
        <v>2</v>
      </c>
      <c r="E1249" t="s">
        <v>8404</v>
      </c>
      <c r="F1249">
        <v>6</v>
      </c>
    </row>
    <row r="1250" spans="1:6" x14ac:dyDescent="0.25">
      <c r="A1250">
        <v>1</v>
      </c>
      <c r="B1250" t="s">
        <v>8219</v>
      </c>
      <c r="C1250">
        <v>104</v>
      </c>
      <c r="D1250">
        <v>2</v>
      </c>
      <c r="E1250" t="s">
        <v>8404</v>
      </c>
      <c r="F1250">
        <v>8</v>
      </c>
    </row>
    <row r="1251" spans="1:6" x14ac:dyDescent="0.25">
      <c r="A1251">
        <v>1</v>
      </c>
      <c r="B1251" t="s">
        <v>8219</v>
      </c>
      <c r="C1251">
        <v>47</v>
      </c>
      <c r="D1251">
        <v>2</v>
      </c>
      <c r="E1251" t="s">
        <v>8404</v>
      </c>
      <c r="F1251">
        <v>14</v>
      </c>
    </row>
    <row r="1252" spans="1:6" x14ac:dyDescent="0.25">
      <c r="A1252">
        <v>1</v>
      </c>
      <c r="B1252" t="s">
        <v>8219</v>
      </c>
      <c r="C1252">
        <v>38</v>
      </c>
      <c r="D1252">
        <v>2</v>
      </c>
      <c r="E1252" t="s">
        <v>8404</v>
      </c>
      <c r="F1252">
        <v>0</v>
      </c>
    </row>
    <row r="1253" spans="1:6" x14ac:dyDescent="0.25">
      <c r="A1253">
        <v>1</v>
      </c>
      <c r="B1253" t="s">
        <v>8219</v>
      </c>
      <c r="C1253">
        <v>81</v>
      </c>
      <c r="D1253">
        <v>2</v>
      </c>
      <c r="E1253" t="s">
        <v>8404</v>
      </c>
      <c r="F1253">
        <v>4</v>
      </c>
    </row>
    <row r="1254" spans="1:6" x14ac:dyDescent="0.25">
      <c r="A1254">
        <v>1</v>
      </c>
      <c r="B1254" t="s">
        <v>8219</v>
      </c>
      <c r="C1254">
        <v>55</v>
      </c>
      <c r="D1254">
        <v>2</v>
      </c>
      <c r="E1254" t="s">
        <v>8404</v>
      </c>
      <c r="F1254">
        <v>0</v>
      </c>
    </row>
    <row r="1255" spans="1:6" x14ac:dyDescent="0.25">
      <c r="A1255">
        <v>1</v>
      </c>
      <c r="B1255" t="s">
        <v>8219</v>
      </c>
      <c r="C1255">
        <v>41</v>
      </c>
      <c r="D1255">
        <v>2</v>
      </c>
      <c r="E1255" t="s">
        <v>8404</v>
      </c>
      <c r="F1255">
        <v>0</v>
      </c>
    </row>
    <row r="1256" spans="1:6" x14ac:dyDescent="0.25">
      <c r="A1256">
        <v>1</v>
      </c>
      <c r="B1256" t="s">
        <v>8219</v>
      </c>
      <c r="C1256">
        <v>79</v>
      </c>
      <c r="D1256">
        <v>2</v>
      </c>
      <c r="E1256" t="s">
        <v>8404</v>
      </c>
      <c r="F1256">
        <v>1</v>
      </c>
    </row>
    <row r="1257" spans="1:6" x14ac:dyDescent="0.25">
      <c r="A1257">
        <v>1</v>
      </c>
      <c r="B1257" t="s">
        <v>8219</v>
      </c>
      <c r="C1257">
        <v>16</v>
      </c>
      <c r="D1257">
        <v>2</v>
      </c>
      <c r="E1257" t="s">
        <v>8404</v>
      </c>
      <c r="F1257">
        <v>1</v>
      </c>
    </row>
    <row r="1258" spans="1:6" x14ac:dyDescent="0.25">
      <c r="A1258">
        <v>1</v>
      </c>
      <c r="B1258" t="s">
        <v>8219</v>
      </c>
      <c r="C1258">
        <v>8</v>
      </c>
      <c r="D1258">
        <v>2</v>
      </c>
      <c r="E1258" t="s">
        <v>8404</v>
      </c>
      <c r="F1258">
        <v>1</v>
      </c>
    </row>
    <row r="1259" spans="1:6" x14ac:dyDescent="0.25">
      <c r="A1259">
        <v>1</v>
      </c>
      <c r="B1259" t="s">
        <v>8219</v>
      </c>
      <c r="C1259">
        <v>95</v>
      </c>
      <c r="D1259">
        <v>2</v>
      </c>
      <c r="E1259" t="s">
        <v>8404</v>
      </c>
      <c r="F1259">
        <v>1</v>
      </c>
    </row>
    <row r="1260" spans="1:6" x14ac:dyDescent="0.25">
      <c r="A1260">
        <v>1</v>
      </c>
      <c r="B1260" t="s">
        <v>8219</v>
      </c>
      <c r="C1260">
        <v>25</v>
      </c>
      <c r="D1260">
        <v>2</v>
      </c>
      <c r="E1260" t="s">
        <v>8404</v>
      </c>
      <c r="F1260">
        <v>4</v>
      </c>
    </row>
    <row r="1261" spans="1:6" x14ac:dyDescent="0.25">
      <c r="A1261">
        <v>1</v>
      </c>
      <c r="B1261" t="s">
        <v>8219</v>
      </c>
      <c r="C1261">
        <v>19</v>
      </c>
      <c r="D1261">
        <v>2</v>
      </c>
      <c r="E1261" t="s">
        <v>8404</v>
      </c>
      <c r="F1261">
        <v>0</v>
      </c>
    </row>
    <row r="1262" spans="1:6" x14ac:dyDescent="0.25">
      <c r="A1262">
        <v>1</v>
      </c>
      <c r="B1262" t="s">
        <v>8219</v>
      </c>
      <c r="C1262">
        <v>90</v>
      </c>
      <c r="D1262">
        <v>2</v>
      </c>
      <c r="E1262" t="s">
        <v>8404</v>
      </c>
      <c r="F1262">
        <v>0</v>
      </c>
    </row>
    <row r="1263" spans="1:6" x14ac:dyDescent="0.25">
      <c r="A1263">
        <v>1</v>
      </c>
      <c r="B1263" t="s">
        <v>8219</v>
      </c>
      <c r="C1263">
        <v>41</v>
      </c>
      <c r="D1263">
        <v>2</v>
      </c>
      <c r="E1263" t="s">
        <v>8404</v>
      </c>
      <c r="F1263">
        <v>2</v>
      </c>
    </row>
    <row r="1264" spans="1:6" x14ac:dyDescent="0.25">
      <c r="A1264">
        <v>1</v>
      </c>
      <c r="B1264" t="s">
        <v>8219</v>
      </c>
      <c r="C1264">
        <v>30</v>
      </c>
      <c r="D1264">
        <v>2</v>
      </c>
      <c r="E1264" t="s">
        <v>8404</v>
      </c>
      <c r="F1264">
        <v>24</v>
      </c>
    </row>
    <row r="1265" spans="1:6" x14ac:dyDescent="0.25">
      <c r="A1265">
        <v>1</v>
      </c>
      <c r="B1265" t="s">
        <v>8219</v>
      </c>
      <c r="C1265">
        <v>38</v>
      </c>
      <c r="D1265">
        <v>2</v>
      </c>
      <c r="E1265" t="s">
        <v>8404</v>
      </c>
      <c r="F1265">
        <v>1</v>
      </c>
    </row>
    <row r="1266" spans="1:6" x14ac:dyDescent="0.25">
      <c r="A1266">
        <v>1</v>
      </c>
      <c r="B1266" t="s">
        <v>8219</v>
      </c>
      <c r="C1266">
        <v>65</v>
      </c>
      <c r="D1266">
        <v>2</v>
      </c>
      <c r="E1266" t="s">
        <v>8404</v>
      </c>
      <c r="F1266">
        <v>2</v>
      </c>
    </row>
    <row r="1267" spans="1:6" x14ac:dyDescent="0.25">
      <c r="A1267">
        <v>1</v>
      </c>
      <c r="B1267" t="s">
        <v>8219</v>
      </c>
      <c r="C1267">
        <v>75</v>
      </c>
      <c r="D1267">
        <v>2</v>
      </c>
      <c r="E1267" t="s">
        <v>8404</v>
      </c>
      <c r="F1267">
        <v>1</v>
      </c>
    </row>
    <row r="1268" spans="1:6" x14ac:dyDescent="0.25">
      <c r="A1268">
        <v>1</v>
      </c>
      <c r="B1268" t="s">
        <v>8219</v>
      </c>
      <c r="C1268">
        <v>16</v>
      </c>
      <c r="D1268">
        <v>2</v>
      </c>
      <c r="E1268" t="s">
        <v>8404</v>
      </c>
      <c r="F1268">
        <v>37</v>
      </c>
    </row>
    <row r="1269" spans="1:6" x14ac:dyDescent="0.25">
      <c r="A1269">
        <v>1</v>
      </c>
      <c r="B1269" t="s">
        <v>8219</v>
      </c>
      <c r="C1269">
        <v>10</v>
      </c>
      <c r="D1269">
        <v>2</v>
      </c>
      <c r="E1269" t="s">
        <v>8404</v>
      </c>
      <c r="F1269">
        <v>5</v>
      </c>
    </row>
    <row r="1270" spans="1:6" x14ac:dyDescent="0.25">
      <c r="A1270">
        <v>1</v>
      </c>
      <c r="B1270" t="s">
        <v>8219</v>
      </c>
      <c r="C1270">
        <v>27</v>
      </c>
      <c r="D1270">
        <v>2</v>
      </c>
      <c r="E1270" t="s">
        <v>8404</v>
      </c>
      <c r="F1270">
        <v>4</v>
      </c>
    </row>
    <row r="1271" spans="1:6" x14ac:dyDescent="0.25">
      <c r="A1271">
        <v>1</v>
      </c>
      <c r="B1271" t="s">
        <v>8219</v>
      </c>
      <c r="C1271">
        <v>259</v>
      </c>
      <c r="D1271">
        <v>2</v>
      </c>
      <c r="E1271" t="s">
        <v>8404</v>
      </c>
      <c r="F1271">
        <v>16</v>
      </c>
    </row>
    <row r="1272" spans="1:6" x14ac:dyDescent="0.25">
      <c r="A1272">
        <v>1</v>
      </c>
      <c r="B1272" t="s">
        <v>8219</v>
      </c>
      <c r="C1272">
        <v>39</v>
      </c>
      <c r="D1272">
        <v>2</v>
      </c>
      <c r="E1272" t="s">
        <v>8404</v>
      </c>
      <c r="F1272">
        <v>9</v>
      </c>
    </row>
    <row r="1273" spans="1:6" x14ac:dyDescent="0.25">
      <c r="A1273">
        <v>1</v>
      </c>
      <c r="B1273" t="s">
        <v>8219</v>
      </c>
      <c r="C1273">
        <v>42</v>
      </c>
      <c r="D1273">
        <v>2</v>
      </c>
      <c r="E1273" t="s">
        <v>8404</v>
      </c>
      <c r="F1273">
        <v>0</v>
      </c>
    </row>
    <row r="1274" spans="1:6" x14ac:dyDescent="0.25">
      <c r="A1274">
        <v>1</v>
      </c>
      <c r="B1274" t="s">
        <v>8219</v>
      </c>
      <c r="C1274">
        <v>10</v>
      </c>
      <c r="D1274">
        <v>2</v>
      </c>
      <c r="E1274" t="s">
        <v>8404</v>
      </c>
      <c r="F1274">
        <v>40</v>
      </c>
    </row>
    <row r="1275" spans="1:6" x14ac:dyDescent="0.25">
      <c r="A1275">
        <v>1</v>
      </c>
      <c r="B1275" t="s">
        <v>8219</v>
      </c>
      <c r="C1275">
        <v>56</v>
      </c>
      <c r="D1275">
        <v>2</v>
      </c>
      <c r="E1275" t="s">
        <v>8404</v>
      </c>
      <c r="F1275">
        <v>0</v>
      </c>
    </row>
    <row r="1276" spans="1:6" x14ac:dyDescent="0.25">
      <c r="A1276">
        <v>1</v>
      </c>
      <c r="B1276" t="s">
        <v>8219</v>
      </c>
      <c r="C1276">
        <v>20</v>
      </c>
      <c r="D1276">
        <v>2</v>
      </c>
      <c r="E1276" t="s">
        <v>8404</v>
      </c>
      <c r="F1276">
        <v>2</v>
      </c>
    </row>
    <row r="1277" spans="1:6" x14ac:dyDescent="0.25">
      <c r="A1277">
        <v>1</v>
      </c>
      <c r="B1277" t="s">
        <v>8219</v>
      </c>
      <c r="C1277">
        <v>170</v>
      </c>
      <c r="D1277">
        <v>2</v>
      </c>
      <c r="E1277" t="s">
        <v>8404</v>
      </c>
      <c r="F1277">
        <v>1</v>
      </c>
    </row>
    <row r="1278" spans="1:6" x14ac:dyDescent="0.25">
      <c r="A1278">
        <v>1</v>
      </c>
      <c r="B1278" t="s">
        <v>8219</v>
      </c>
      <c r="C1278">
        <v>29</v>
      </c>
      <c r="D1278">
        <v>2</v>
      </c>
      <c r="E1278" t="s">
        <v>8404</v>
      </c>
      <c r="F1278">
        <v>9</v>
      </c>
    </row>
    <row r="1279" spans="1:6" x14ac:dyDescent="0.25">
      <c r="A1279">
        <v>1</v>
      </c>
      <c r="B1279" t="s">
        <v>8219</v>
      </c>
      <c r="C1279">
        <v>132</v>
      </c>
      <c r="D1279">
        <v>2</v>
      </c>
      <c r="E1279" t="s">
        <v>8404</v>
      </c>
      <c r="F1279">
        <v>34</v>
      </c>
    </row>
    <row r="1280" spans="1:6" x14ac:dyDescent="0.25">
      <c r="A1280">
        <v>1</v>
      </c>
      <c r="B1280" t="s">
        <v>8219</v>
      </c>
      <c r="C1280">
        <v>27</v>
      </c>
      <c r="D1280">
        <v>2</v>
      </c>
      <c r="E1280" t="s">
        <v>8404</v>
      </c>
      <c r="F1280">
        <v>23</v>
      </c>
    </row>
    <row r="1281" spans="1:6" x14ac:dyDescent="0.25">
      <c r="A1281">
        <v>1</v>
      </c>
      <c r="B1281" t="s">
        <v>8219</v>
      </c>
      <c r="C1281">
        <v>26</v>
      </c>
      <c r="D1281">
        <v>2</v>
      </c>
      <c r="E1281" t="s">
        <v>8404</v>
      </c>
      <c r="F1281">
        <v>19</v>
      </c>
    </row>
    <row r="1282" spans="1:6" x14ac:dyDescent="0.25">
      <c r="A1282">
        <v>1</v>
      </c>
      <c r="B1282" t="s">
        <v>8219</v>
      </c>
      <c r="C1282">
        <v>43</v>
      </c>
      <c r="D1282">
        <v>2</v>
      </c>
      <c r="E1282" t="s">
        <v>8404</v>
      </c>
      <c r="F1282">
        <v>50</v>
      </c>
    </row>
    <row r="1283" spans="1:6" x14ac:dyDescent="0.25">
      <c r="A1283">
        <v>1</v>
      </c>
      <c r="B1283" t="s">
        <v>8219</v>
      </c>
      <c r="C1283">
        <v>80</v>
      </c>
      <c r="D1283">
        <v>2</v>
      </c>
      <c r="E1283" t="s">
        <v>8404</v>
      </c>
      <c r="F1283">
        <v>12</v>
      </c>
    </row>
    <row r="1284" spans="1:6" x14ac:dyDescent="0.25">
      <c r="A1284">
        <v>1</v>
      </c>
      <c r="B1284" t="s">
        <v>8219</v>
      </c>
      <c r="C1284">
        <v>33</v>
      </c>
      <c r="D1284">
        <v>2</v>
      </c>
      <c r="E1284" t="s">
        <v>8404</v>
      </c>
      <c r="F1284">
        <v>8</v>
      </c>
    </row>
    <row r="1285" spans="1:6" x14ac:dyDescent="0.25">
      <c r="A1285">
        <v>1</v>
      </c>
      <c r="B1285" t="s">
        <v>8219</v>
      </c>
      <c r="C1285">
        <v>71</v>
      </c>
      <c r="D1285">
        <v>2</v>
      </c>
      <c r="E1285" t="s">
        <v>8404</v>
      </c>
      <c r="F1285">
        <v>9</v>
      </c>
    </row>
    <row r="1286" spans="1:6" x14ac:dyDescent="0.25">
      <c r="A1286">
        <v>1</v>
      </c>
      <c r="B1286" t="s">
        <v>8219</v>
      </c>
      <c r="C1286">
        <v>81</v>
      </c>
      <c r="D1286">
        <v>2</v>
      </c>
      <c r="E1286" t="s">
        <v>8404</v>
      </c>
      <c r="F1286">
        <v>43</v>
      </c>
    </row>
    <row r="1287" spans="1:6" x14ac:dyDescent="0.25">
      <c r="A1287">
        <v>1</v>
      </c>
      <c r="B1287" t="s">
        <v>8219</v>
      </c>
      <c r="C1287">
        <v>76</v>
      </c>
      <c r="D1287">
        <v>2</v>
      </c>
      <c r="E1287" t="s">
        <v>8404</v>
      </c>
      <c r="F1287">
        <v>28</v>
      </c>
    </row>
    <row r="1288" spans="1:6" x14ac:dyDescent="0.25">
      <c r="A1288">
        <v>1</v>
      </c>
      <c r="B1288" t="s">
        <v>8219</v>
      </c>
      <c r="C1288">
        <v>48</v>
      </c>
      <c r="D1288">
        <v>2</v>
      </c>
      <c r="E1288" t="s">
        <v>8404</v>
      </c>
      <c r="F1288">
        <v>4</v>
      </c>
    </row>
    <row r="1289" spans="1:6" x14ac:dyDescent="0.25">
      <c r="A1289">
        <v>1</v>
      </c>
      <c r="B1289" t="s">
        <v>8219</v>
      </c>
      <c r="C1289">
        <v>61</v>
      </c>
      <c r="D1289">
        <v>2</v>
      </c>
      <c r="E1289" t="s">
        <v>8404</v>
      </c>
      <c r="F1289">
        <v>24</v>
      </c>
    </row>
    <row r="1290" spans="1:6" x14ac:dyDescent="0.25">
      <c r="A1290">
        <v>1</v>
      </c>
      <c r="B1290" t="s">
        <v>8219</v>
      </c>
      <c r="C1290">
        <v>60</v>
      </c>
      <c r="D1290">
        <v>2</v>
      </c>
      <c r="E1290" t="s">
        <v>8404</v>
      </c>
      <c r="F1290">
        <v>2</v>
      </c>
    </row>
    <row r="1291" spans="1:6" x14ac:dyDescent="0.25">
      <c r="A1291">
        <v>1</v>
      </c>
      <c r="B1291" t="s">
        <v>8219</v>
      </c>
      <c r="C1291">
        <v>136</v>
      </c>
      <c r="D1291">
        <v>2</v>
      </c>
      <c r="E1291" t="s">
        <v>8404</v>
      </c>
      <c r="F1291">
        <v>2</v>
      </c>
    </row>
    <row r="1292" spans="1:6" x14ac:dyDescent="0.25">
      <c r="A1292">
        <v>1</v>
      </c>
      <c r="B1292" t="s">
        <v>8219</v>
      </c>
      <c r="C1292">
        <v>14</v>
      </c>
      <c r="D1292">
        <v>2</v>
      </c>
      <c r="E1292" t="s">
        <v>8404</v>
      </c>
      <c r="F1292">
        <v>20</v>
      </c>
    </row>
    <row r="1293" spans="1:6" x14ac:dyDescent="0.25">
      <c r="A1293">
        <v>1</v>
      </c>
      <c r="B1293" t="s">
        <v>8219</v>
      </c>
      <c r="C1293">
        <v>78</v>
      </c>
      <c r="D1293">
        <v>2</v>
      </c>
      <c r="E1293" t="s">
        <v>8404</v>
      </c>
      <c r="F1293">
        <v>1</v>
      </c>
    </row>
    <row r="1294" spans="1:6" x14ac:dyDescent="0.25">
      <c r="A1294">
        <v>1</v>
      </c>
      <c r="B1294" t="s">
        <v>8219</v>
      </c>
      <c r="C1294">
        <v>4</v>
      </c>
      <c r="D1294">
        <v>2</v>
      </c>
      <c r="E1294" t="s">
        <v>8404</v>
      </c>
      <c r="F1294">
        <v>1</v>
      </c>
    </row>
    <row r="1295" spans="1:6" x14ac:dyDescent="0.25">
      <c r="A1295">
        <v>1</v>
      </c>
      <c r="B1295" t="s">
        <v>8219</v>
      </c>
      <c r="C1295">
        <v>11</v>
      </c>
      <c r="D1295">
        <v>2</v>
      </c>
      <c r="E1295" t="s">
        <v>8404</v>
      </c>
      <c r="F1295">
        <v>4</v>
      </c>
    </row>
    <row r="1296" spans="1:6" x14ac:dyDescent="0.25">
      <c r="A1296">
        <v>1</v>
      </c>
      <c r="B1296" t="s">
        <v>8219</v>
      </c>
      <c r="C1296">
        <v>185</v>
      </c>
      <c r="D1296">
        <v>2</v>
      </c>
      <c r="E1296" t="s">
        <v>8404</v>
      </c>
      <c r="F1296">
        <v>1</v>
      </c>
    </row>
    <row r="1297" spans="1:6" x14ac:dyDescent="0.25">
      <c r="A1297">
        <v>1</v>
      </c>
      <c r="B1297" t="s">
        <v>8219</v>
      </c>
      <c r="C1297">
        <v>59</v>
      </c>
      <c r="D1297">
        <v>2</v>
      </c>
      <c r="E1297" t="s">
        <v>8404</v>
      </c>
      <c r="F1297">
        <v>1</v>
      </c>
    </row>
    <row r="1298" spans="1:6" x14ac:dyDescent="0.25">
      <c r="A1298">
        <v>1</v>
      </c>
      <c r="B1298" t="s">
        <v>8219</v>
      </c>
      <c r="C1298">
        <v>27</v>
      </c>
      <c r="D1298">
        <v>2</v>
      </c>
      <c r="E1298" t="s">
        <v>8404</v>
      </c>
      <c r="F1298">
        <v>13</v>
      </c>
    </row>
    <row r="1299" spans="1:6" x14ac:dyDescent="0.25">
      <c r="A1299">
        <v>1</v>
      </c>
      <c r="B1299" t="s">
        <v>8219</v>
      </c>
      <c r="C1299">
        <v>63</v>
      </c>
      <c r="D1299">
        <v>2</v>
      </c>
      <c r="E1299" t="s">
        <v>8404</v>
      </c>
      <c r="F1299">
        <v>1</v>
      </c>
    </row>
    <row r="1300" spans="1:6" x14ac:dyDescent="0.25">
      <c r="A1300">
        <v>1</v>
      </c>
      <c r="B1300" t="s">
        <v>8219</v>
      </c>
      <c r="C1300">
        <v>13</v>
      </c>
      <c r="D1300">
        <v>2</v>
      </c>
      <c r="E1300" t="s">
        <v>8404</v>
      </c>
      <c r="F1300">
        <v>1</v>
      </c>
    </row>
    <row r="1301" spans="1:6" x14ac:dyDescent="0.25">
      <c r="A1301">
        <v>1</v>
      </c>
      <c r="B1301" t="s">
        <v>8219</v>
      </c>
      <c r="C1301">
        <v>13</v>
      </c>
      <c r="D1301">
        <v>2</v>
      </c>
      <c r="E1301" t="s">
        <v>8404</v>
      </c>
      <c r="F1301">
        <v>0</v>
      </c>
    </row>
    <row r="1302" spans="1:6" x14ac:dyDescent="0.25">
      <c r="A1302">
        <v>1</v>
      </c>
      <c r="B1302" t="s">
        <v>8219</v>
      </c>
      <c r="C1302">
        <v>57</v>
      </c>
      <c r="D1302">
        <v>2</v>
      </c>
      <c r="E1302" t="s">
        <v>8404</v>
      </c>
      <c r="F1302">
        <v>3</v>
      </c>
    </row>
    <row r="1303" spans="1:6" x14ac:dyDescent="0.25">
      <c r="A1303">
        <v>1</v>
      </c>
      <c r="B1303" t="s">
        <v>8219</v>
      </c>
      <c r="C1303">
        <v>61</v>
      </c>
      <c r="D1303">
        <v>2</v>
      </c>
      <c r="E1303" t="s">
        <v>8404</v>
      </c>
      <c r="F1303">
        <v>14</v>
      </c>
    </row>
    <row r="1304" spans="1:6" x14ac:dyDescent="0.25">
      <c r="A1304">
        <v>1</v>
      </c>
      <c r="B1304" t="s">
        <v>8219</v>
      </c>
      <c r="C1304">
        <v>65</v>
      </c>
      <c r="D1304">
        <v>2</v>
      </c>
      <c r="E1304" t="s">
        <v>8404</v>
      </c>
      <c r="F1304">
        <v>2</v>
      </c>
    </row>
    <row r="1305" spans="1:6" x14ac:dyDescent="0.25">
      <c r="A1305">
        <v>1</v>
      </c>
      <c r="B1305" t="s">
        <v>8219</v>
      </c>
      <c r="C1305">
        <v>134</v>
      </c>
      <c r="D1305">
        <v>2</v>
      </c>
      <c r="E1305" t="s">
        <v>8404</v>
      </c>
      <c r="F1305">
        <v>5</v>
      </c>
    </row>
    <row r="1306" spans="1:6" x14ac:dyDescent="0.25">
      <c r="A1306">
        <v>1</v>
      </c>
      <c r="B1306" t="s">
        <v>8219</v>
      </c>
      <c r="C1306">
        <v>37</v>
      </c>
      <c r="D1306">
        <v>2</v>
      </c>
      <c r="E1306" t="s">
        <v>8404</v>
      </c>
      <c r="F1306">
        <v>14</v>
      </c>
    </row>
    <row r="1307" spans="1:6" x14ac:dyDescent="0.25">
      <c r="A1307">
        <v>1</v>
      </c>
      <c r="B1307" t="s">
        <v>8219</v>
      </c>
      <c r="C1307">
        <v>37</v>
      </c>
      <c r="D1307">
        <v>2</v>
      </c>
      <c r="E1307" t="s">
        <v>8404</v>
      </c>
      <c r="F1307">
        <v>9</v>
      </c>
    </row>
    <row r="1308" spans="1:6" x14ac:dyDescent="0.25">
      <c r="A1308">
        <v>1</v>
      </c>
      <c r="B1308" t="s">
        <v>8219</v>
      </c>
      <c r="C1308">
        <v>150</v>
      </c>
      <c r="D1308">
        <v>2</v>
      </c>
      <c r="E1308" t="s">
        <v>8404</v>
      </c>
      <c r="F1308">
        <v>8</v>
      </c>
    </row>
    <row r="1309" spans="1:6" x14ac:dyDescent="0.25">
      <c r="A1309">
        <v>1</v>
      </c>
      <c r="B1309" t="s">
        <v>8219</v>
      </c>
      <c r="C1309">
        <v>56</v>
      </c>
      <c r="D1309">
        <v>2</v>
      </c>
      <c r="E1309" t="s">
        <v>8404</v>
      </c>
      <c r="F1309">
        <v>7</v>
      </c>
    </row>
    <row r="1310" spans="1:6" x14ac:dyDescent="0.25">
      <c r="A1310">
        <v>1</v>
      </c>
      <c r="B1310" t="s">
        <v>8219</v>
      </c>
      <c r="C1310">
        <v>18</v>
      </c>
      <c r="D1310">
        <v>2</v>
      </c>
      <c r="E1310" t="s">
        <v>8404</v>
      </c>
      <c r="F1310">
        <v>0</v>
      </c>
    </row>
    <row r="1311" spans="1:6" x14ac:dyDescent="0.25">
      <c r="A1311">
        <v>1</v>
      </c>
      <c r="B1311" t="s">
        <v>8219</v>
      </c>
      <c r="C1311">
        <v>60</v>
      </c>
      <c r="D1311">
        <v>2</v>
      </c>
      <c r="E1311" t="s">
        <v>8404</v>
      </c>
      <c r="F1311">
        <v>84</v>
      </c>
    </row>
    <row r="1312" spans="1:6" x14ac:dyDescent="0.25">
      <c r="A1312">
        <v>1</v>
      </c>
      <c r="B1312" t="s">
        <v>8219</v>
      </c>
      <c r="C1312">
        <v>67</v>
      </c>
      <c r="D1312">
        <v>2</v>
      </c>
      <c r="E1312" t="s">
        <v>8404</v>
      </c>
      <c r="F1312">
        <v>11</v>
      </c>
    </row>
    <row r="1313" spans="1:6" x14ac:dyDescent="0.25">
      <c r="A1313">
        <v>1</v>
      </c>
      <c r="B1313" t="s">
        <v>8219</v>
      </c>
      <c r="C1313">
        <v>35</v>
      </c>
      <c r="D1313">
        <v>2</v>
      </c>
      <c r="E1313" t="s">
        <v>8404</v>
      </c>
      <c r="F1313">
        <v>1</v>
      </c>
    </row>
    <row r="1314" spans="1:6" x14ac:dyDescent="0.25">
      <c r="A1314">
        <v>1</v>
      </c>
      <c r="B1314" t="s">
        <v>8219</v>
      </c>
      <c r="C1314">
        <v>34</v>
      </c>
      <c r="D1314">
        <v>2</v>
      </c>
      <c r="E1314" t="s">
        <v>8404</v>
      </c>
      <c r="F1314">
        <v>4</v>
      </c>
    </row>
    <row r="1315" spans="1:6" x14ac:dyDescent="0.25">
      <c r="A1315">
        <v>1</v>
      </c>
      <c r="B1315" t="s">
        <v>8219</v>
      </c>
      <c r="C1315">
        <v>36</v>
      </c>
      <c r="D1315">
        <v>2</v>
      </c>
      <c r="E1315" t="s">
        <v>8404</v>
      </c>
      <c r="F1315">
        <v>10</v>
      </c>
    </row>
    <row r="1316" spans="1:6" x14ac:dyDescent="0.25">
      <c r="A1316">
        <v>1</v>
      </c>
      <c r="B1316" t="s">
        <v>8219</v>
      </c>
      <c r="C1316">
        <v>18</v>
      </c>
      <c r="D1316">
        <v>2</v>
      </c>
      <c r="E1316" t="s">
        <v>8404</v>
      </c>
      <c r="F1316">
        <v>16</v>
      </c>
    </row>
    <row r="1317" spans="1:6" x14ac:dyDescent="0.25">
      <c r="A1317">
        <v>1</v>
      </c>
      <c r="B1317" t="s">
        <v>8219</v>
      </c>
      <c r="C1317">
        <v>25</v>
      </c>
      <c r="D1317">
        <v>2</v>
      </c>
      <c r="E1317" t="s">
        <v>8404</v>
      </c>
      <c r="F1317">
        <v>2</v>
      </c>
    </row>
    <row r="1318" spans="1:6" x14ac:dyDescent="0.25">
      <c r="A1318">
        <v>1</v>
      </c>
      <c r="B1318" t="s">
        <v>8219</v>
      </c>
      <c r="C1318">
        <v>21</v>
      </c>
      <c r="D1318">
        <v>2</v>
      </c>
      <c r="E1318" t="s">
        <v>8404</v>
      </c>
      <c r="F1318">
        <v>5</v>
      </c>
    </row>
    <row r="1319" spans="1:6" x14ac:dyDescent="0.25">
      <c r="A1319">
        <v>1</v>
      </c>
      <c r="B1319" t="s">
        <v>8219</v>
      </c>
      <c r="C1319">
        <v>151</v>
      </c>
      <c r="D1319">
        <v>2</v>
      </c>
      <c r="E1319" t="s">
        <v>8404</v>
      </c>
      <c r="F1319">
        <v>1</v>
      </c>
    </row>
    <row r="1320" spans="1:6" x14ac:dyDescent="0.25">
      <c r="A1320">
        <v>1</v>
      </c>
      <c r="B1320" t="s">
        <v>8219</v>
      </c>
      <c r="C1320">
        <v>489</v>
      </c>
      <c r="D1320">
        <v>2</v>
      </c>
      <c r="E1320" t="s">
        <v>8404</v>
      </c>
      <c r="F1320">
        <v>31</v>
      </c>
    </row>
    <row r="1321" spans="1:6" x14ac:dyDescent="0.25">
      <c r="A1321">
        <v>1</v>
      </c>
      <c r="B1321" t="s">
        <v>8219</v>
      </c>
      <c r="C1321">
        <v>50</v>
      </c>
      <c r="D1321">
        <v>2</v>
      </c>
      <c r="E1321" t="s">
        <v>8404</v>
      </c>
      <c r="F1321">
        <v>0</v>
      </c>
    </row>
    <row r="1322" spans="1:6" x14ac:dyDescent="0.25">
      <c r="A1322">
        <v>1</v>
      </c>
      <c r="B1322" t="s">
        <v>8219</v>
      </c>
      <c r="C1322">
        <v>321</v>
      </c>
      <c r="D1322">
        <v>2</v>
      </c>
      <c r="E1322" t="s">
        <v>8404</v>
      </c>
      <c r="F1322">
        <v>2</v>
      </c>
    </row>
    <row r="1323" spans="1:6" x14ac:dyDescent="0.25">
      <c r="A1323">
        <v>1</v>
      </c>
      <c r="B1323" t="s">
        <v>8219</v>
      </c>
      <c r="C1323">
        <v>1762</v>
      </c>
      <c r="D1323">
        <v>2</v>
      </c>
      <c r="E1323" t="s">
        <v>8404</v>
      </c>
      <c r="F1323">
        <v>7</v>
      </c>
    </row>
    <row r="1324" spans="1:6" x14ac:dyDescent="0.25">
      <c r="A1324">
        <v>1</v>
      </c>
      <c r="B1324" t="s">
        <v>8219</v>
      </c>
      <c r="C1324">
        <v>385</v>
      </c>
      <c r="D1324">
        <v>2</v>
      </c>
      <c r="E1324" t="s">
        <v>8404</v>
      </c>
      <c r="F1324">
        <v>16</v>
      </c>
    </row>
    <row r="1325" spans="1:6" x14ac:dyDescent="0.25">
      <c r="A1325">
        <v>1</v>
      </c>
      <c r="B1325" t="s">
        <v>8219</v>
      </c>
      <c r="C1325">
        <v>398</v>
      </c>
      <c r="D1325">
        <v>2</v>
      </c>
      <c r="E1325" t="s">
        <v>8404</v>
      </c>
      <c r="F1325">
        <v>4</v>
      </c>
    </row>
    <row r="1326" spans="1:6" x14ac:dyDescent="0.25">
      <c r="A1326">
        <v>1</v>
      </c>
      <c r="B1326" t="s">
        <v>8219</v>
      </c>
      <c r="C1326">
        <v>304</v>
      </c>
      <c r="D1326">
        <v>2</v>
      </c>
      <c r="E1326" t="s">
        <v>8404</v>
      </c>
      <c r="F1326">
        <v>4</v>
      </c>
    </row>
    <row r="1327" spans="1:6" x14ac:dyDescent="0.25">
      <c r="A1327">
        <v>1</v>
      </c>
      <c r="B1327" t="s">
        <v>8219</v>
      </c>
      <c r="C1327">
        <v>676</v>
      </c>
      <c r="D1327">
        <v>2</v>
      </c>
      <c r="E1327" t="s">
        <v>8404</v>
      </c>
      <c r="F1327">
        <v>4</v>
      </c>
    </row>
    <row r="1328" spans="1:6" x14ac:dyDescent="0.25">
      <c r="A1328">
        <v>1</v>
      </c>
      <c r="B1328" t="s">
        <v>8219</v>
      </c>
      <c r="C1328">
        <v>577</v>
      </c>
      <c r="D1328">
        <v>2</v>
      </c>
      <c r="E1328" t="s">
        <v>8404</v>
      </c>
      <c r="F1328">
        <v>3</v>
      </c>
    </row>
    <row r="1329" spans="1:6" x14ac:dyDescent="0.25">
      <c r="A1329">
        <v>1</v>
      </c>
      <c r="B1329" t="s">
        <v>8219</v>
      </c>
      <c r="C1329">
        <v>3663</v>
      </c>
      <c r="D1329">
        <v>2</v>
      </c>
      <c r="E1329" t="s">
        <v>8404</v>
      </c>
      <c r="F1329">
        <v>36</v>
      </c>
    </row>
    <row r="1330" spans="1:6" x14ac:dyDescent="0.25">
      <c r="A1330">
        <v>1</v>
      </c>
      <c r="B1330" t="s">
        <v>8219</v>
      </c>
      <c r="C1330">
        <v>294</v>
      </c>
      <c r="D1330">
        <v>2</v>
      </c>
      <c r="E1330" t="s">
        <v>8404</v>
      </c>
      <c r="F1330">
        <v>1</v>
      </c>
    </row>
    <row r="1331" spans="1:6" x14ac:dyDescent="0.25">
      <c r="A1331">
        <v>1</v>
      </c>
      <c r="B1331" t="s">
        <v>8219</v>
      </c>
      <c r="C1331">
        <v>28</v>
      </c>
      <c r="D1331">
        <v>2</v>
      </c>
      <c r="E1331" t="s">
        <v>8404</v>
      </c>
      <c r="F1331">
        <v>7</v>
      </c>
    </row>
    <row r="1332" spans="1:6" x14ac:dyDescent="0.25">
      <c r="A1332">
        <v>1</v>
      </c>
      <c r="B1332" t="s">
        <v>8219</v>
      </c>
      <c r="C1332">
        <v>100</v>
      </c>
      <c r="D1332">
        <v>2</v>
      </c>
      <c r="E1332" t="s">
        <v>8404</v>
      </c>
      <c r="F1332">
        <v>27</v>
      </c>
    </row>
    <row r="1333" spans="1:6" x14ac:dyDescent="0.25">
      <c r="A1333">
        <v>1</v>
      </c>
      <c r="B1333" t="s">
        <v>8219</v>
      </c>
      <c r="C1333">
        <v>72</v>
      </c>
      <c r="D1333">
        <v>2</v>
      </c>
      <c r="E1333" t="s">
        <v>8404</v>
      </c>
      <c r="F1333">
        <v>1</v>
      </c>
    </row>
    <row r="1334" spans="1:6" x14ac:dyDescent="0.25">
      <c r="A1334">
        <v>1</v>
      </c>
      <c r="B1334" t="s">
        <v>8219</v>
      </c>
      <c r="C1334">
        <v>238</v>
      </c>
      <c r="D1334">
        <v>2</v>
      </c>
      <c r="E1334" t="s">
        <v>8404</v>
      </c>
      <c r="F1334">
        <v>0</v>
      </c>
    </row>
    <row r="1335" spans="1:6" x14ac:dyDescent="0.25">
      <c r="A1335">
        <v>1</v>
      </c>
      <c r="B1335" t="s">
        <v>8219</v>
      </c>
      <c r="C1335">
        <v>159</v>
      </c>
      <c r="D1335">
        <v>2</v>
      </c>
      <c r="E1335" t="s">
        <v>8404</v>
      </c>
      <c r="F1335">
        <v>1</v>
      </c>
    </row>
    <row r="1336" spans="1:6" x14ac:dyDescent="0.25">
      <c r="A1336">
        <v>1</v>
      </c>
      <c r="B1336" t="s">
        <v>8219</v>
      </c>
      <c r="C1336">
        <v>77</v>
      </c>
      <c r="D1336">
        <v>2</v>
      </c>
      <c r="E1336" t="s">
        <v>8404</v>
      </c>
      <c r="F1336">
        <v>3</v>
      </c>
    </row>
    <row r="1337" spans="1:6" x14ac:dyDescent="0.25">
      <c r="A1337">
        <v>1</v>
      </c>
      <c r="B1337" t="s">
        <v>8219</v>
      </c>
      <c r="C1337">
        <v>53</v>
      </c>
      <c r="D1337">
        <v>2</v>
      </c>
      <c r="E1337" t="s">
        <v>8404</v>
      </c>
      <c r="F1337">
        <v>3</v>
      </c>
    </row>
    <row r="1338" spans="1:6" x14ac:dyDescent="0.25">
      <c r="A1338">
        <v>1</v>
      </c>
      <c r="B1338" t="s">
        <v>8219</v>
      </c>
      <c r="C1338">
        <v>1251</v>
      </c>
      <c r="D1338">
        <v>2</v>
      </c>
      <c r="E1338" t="s">
        <v>8404</v>
      </c>
      <c r="F1338">
        <v>3</v>
      </c>
    </row>
    <row r="1339" spans="1:6" x14ac:dyDescent="0.25">
      <c r="A1339">
        <v>1</v>
      </c>
      <c r="B1339" t="s">
        <v>8219</v>
      </c>
      <c r="C1339">
        <v>465</v>
      </c>
      <c r="D1339">
        <v>2</v>
      </c>
      <c r="E1339" t="s">
        <v>8404</v>
      </c>
      <c r="F1339">
        <v>0</v>
      </c>
    </row>
    <row r="1340" spans="1:6" x14ac:dyDescent="0.25">
      <c r="A1340">
        <v>1</v>
      </c>
      <c r="B1340" t="s">
        <v>8219</v>
      </c>
      <c r="C1340">
        <v>74</v>
      </c>
      <c r="D1340">
        <v>2</v>
      </c>
      <c r="E1340" t="s">
        <v>8404</v>
      </c>
      <c r="F1340">
        <v>6</v>
      </c>
    </row>
    <row r="1341" spans="1:6" x14ac:dyDescent="0.25">
      <c r="A1341">
        <v>1</v>
      </c>
      <c r="B1341" t="s">
        <v>8219</v>
      </c>
      <c r="C1341">
        <v>62</v>
      </c>
      <c r="D1341">
        <v>2</v>
      </c>
      <c r="E1341" t="s">
        <v>8404</v>
      </c>
      <c r="F1341">
        <v>17</v>
      </c>
    </row>
    <row r="1342" spans="1:6" x14ac:dyDescent="0.25">
      <c r="A1342">
        <v>1</v>
      </c>
      <c r="B1342" t="s">
        <v>8219</v>
      </c>
      <c r="C1342">
        <v>3468</v>
      </c>
      <c r="D1342">
        <v>2</v>
      </c>
      <c r="E1342" t="s">
        <v>8404</v>
      </c>
      <c r="F1342">
        <v>40</v>
      </c>
    </row>
    <row r="1343" spans="1:6" x14ac:dyDescent="0.25">
      <c r="A1343">
        <v>1</v>
      </c>
      <c r="B1343" t="s">
        <v>8219</v>
      </c>
      <c r="C1343">
        <v>52</v>
      </c>
      <c r="D1343">
        <v>2</v>
      </c>
      <c r="E1343" t="s">
        <v>8404</v>
      </c>
      <c r="F1343">
        <v>3</v>
      </c>
    </row>
    <row r="1344" spans="1:6" x14ac:dyDescent="0.25">
      <c r="A1344">
        <v>1</v>
      </c>
      <c r="B1344" t="s">
        <v>8219</v>
      </c>
      <c r="C1344">
        <v>50</v>
      </c>
      <c r="D1344">
        <v>2</v>
      </c>
      <c r="E1344" t="s">
        <v>8404</v>
      </c>
      <c r="F1344">
        <v>1</v>
      </c>
    </row>
    <row r="1345" spans="1:6" x14ac:dyDescent="0.25">
      <c r="A1345">
        <v>1</v>
      </c>
      <c r="B1345" t="s">
        <v>8219</v>
      </c>
      <c r="C1345">
        <v>45</v>
      </c>
      <c r="D1345">
        <v>2</v>
      </c>
      <c r="E1345" t="s">
        <v>8404</v>
      </c>
      <c r="F1345">
        <v>2</v>
      </c>
    </row>
    <row r="1346" spans="1:6" x14ac:dyDescent="0.25">
      <c r="A1346">
        <v>1</v>
      </c>
      <c r="B1346" t="s">
        <v>8219</v>
      </c>
      <c r="C1346">
        <v>21</v>
      </c>
      <c r="D1346">
        <v>2</v>
      </c>
      <c r="E1346" t="s">
        <v>8404</v>
      </c>
      <c r="F1346">
        <v>7</v>
      </c>
    </row>
    <row r="1347" spans="1:6" x14ac:dyDescent="0.25">
      <c r="A1347">
        <v>1</v>
      </c>
      <c r="B1347" t="s">
        <v>8219</v>
      </c>
      <c r="C1347">
        <v>100</v>
      </c>
      <c r="D1347">
        <v>2</v>
      </c>
      <c r="E1347" t="s">
        <v>8404</v>
      </c>
      <c r="F1347">
        <v>14</v>
      </c>
    </row>
    <row r="1348" spans="1:6" x14ac:dyDescent="0.25">
      <c r="A1348">
        <v>1</v>
      </c>
      <c r="B1348" t="s">
        <v>8219</v>
      </c>
      <c r="C1348">
        <v>81</v>
      </c>
      <c r="D1348">
        <v>2</v>
      </c>
      <c r="E1348" t="s">
        <v>8404</v>
      </c>
      <c r="F1348">
        <v>0</v>
      </c>
    </row>
    <row r="1349" spans="1:6" x14ac:dyDescent="0.25">
      <c r="A1349">
        <v>1</v>
      </c>
      <c r="B1349" t="s">
        <v>8219</v>
      </c>
      <c r="C1349">
        <v>286</v>
      </c>
      <c r="D1349">
        <v>2</v>
      </c>
      <c r="E1349" t="s">
        <v>8404</v>
      </c>
      <c r="F1349">
        <v>0</v>
      </c>
    </row>
    <row r="1350" spans="1:6" x14ac:dyDescent="0.25">
      <c r="A1350">
        <v>1</v>
      </c>
      <c r="B1350" t="s">
        <v>8219</v>
      </c>
      <c r="C1350">
        <v>42</v>
      </c>
      <c r="D1350">
        <v>2</v>
      </c>
      <c r="E1350" t="s">
        <v>8404</v>
      </c>
      <c r="F1350">
        <v>1</v>
      </c>
    </row>
    <row r="1351" spans="1:6" x14ac:dyDescent="0.25">
      <c r="A1351">
        <v>1</v>
      </c>
      <c r="B1351" t="s">
        <v>8219</v>
      </c>
      <c r="C1351">
        <v>199</v>
      </c>
      <c r="D1351">
        <v>2</v>
      </c>
      <c r="E1351" t="s">
        <v>8404</v>
      </c>
      <c r="F1351">
        <v>12</v>
      </c>
    </row>
    <row r="1352" spans="1:6" x14ac:dyDescent="0.25">
      <c r="A1352">
        <v>1</v>
      </c>
      <c r="B1352" t="s">
        <v>8219</v>
      </c>
      <c r="C1352">
        <v>25</v>
      </c>
      <c r="D1352">
        <v>2</v>
      </c>
      <c r="E1352" t="s">
        <v>8404</v>
      </c>
      <c r="F1352">
        <v>12</v>
      </c>
    </row>
    <row r="1353" spans="1:6" x14ac:dyDescent="0.25">
      <c r="A1353">
        <v>1</v>
      </c>
      <c r="B1353" t="s">
        <v>8219</v>
      </c>
      <c r="C1353">
        <v>84</v>
      </c>
      <c r="D1353">
        <v>2</v>
      </c>
      <c r="E1353" t="s">
        <v>8404</v>
      </c>
      <c r="F1353">
        <v>23</v>
      </c>
    </row>
    <row r="1354" spans="1:6" x14ac:dyDescent="0.25">
      <c r="A1354">
        <v>1</v>
      </c>
      <c r="B1354" t="s">
        <v>8219</v>
      </c>
      <c r="C1354">
        <v>50</v>
      </c>
      <c r="D1354">
        <v>2</v>
      </c>
      <c r="E1354" t="s">
        <v>8404</v>
      </c>
      <c r="F1354">
        <v>0</v>
      </c>
    </row>
    <row r="1355" spans="1:6" x14ac:dyDescent="0.25">
      <c r="A1355">
        <v>1</v>
      </c>
      <c r="B1355" t="s">
        <v>8219</v>
      </c>
      <c r="C1355">
        <v>26</v>
      </c>
      <c r="D1355">
        <v>2</v>
      </c>
      <c r="E1355" t="s">
        <v>8404</v>
      </c>
      <c r="F1355">
        <v>10</v>
      </c>
    </row>
    <row r="1356" spans="1:6" x14ac:dyDescent="0.25">
      <c r="A1356">
        <v>1</v>
      </c>
      <c r="B1356" t="s">
        <v>8219</v>
      </c>
      <c r="C1356">
        <v>14</v>
      </c>
      <c r="D1356">
        <v>2</v>
      </c>
      <c r="E1356" t="s">
        <v>8404</v>
      </c>
      <c r="F1356">
        <v>5</v>
      </c>
    </row>
    <row r="1357" spans="1:6" x14ac:dyDescent="0.25">
      <c r="A1357">
        <v>1</v>
      </c>
      <c r="B1357" t="s">
        <v>8219</v>
      </c>
      <c r="C1357">
        <v>49</v>
      </c>
      <c r="D1357">
        <v>2</v>
      </c>
      <c r="E1357" t="s">
        <v>8404</v>
      </c>
      <c r="F1357">
        <v>1</v>
      </c>
    </row>
    <row r="1358" spans="1:6" x14ac:dyDescent="0.25">
      <c r="A1358">
        <v>1</v>
      </c>
      <c r="B1358" t="s">
        <v>8219</v>
      </c>
      <c r="C1358">
        <v>69</v>
      </c>
      <c r="D1358">
        <v>2</v>
      </c>
      <c r="E1358" t="s">
        <v>8404</v>
      </c>
      <c r="F1358">
        <v>2</v>
      </c>
    </row>
    <row r="1359" spans="1:6" x14ac:dyDescent="0.25">
      <c r="A1359">
        <v>1</v>
      </c>
      <c r="B1359" t="s">
        <v>8219</v>
      </c>
      <c r="C1359">
        <v>60</v>
      </c>
      <c r="D1359">
        <v>2</v>
      </c>
      <c r="E1359" t="s">
        <v>8404</v>
      </c>
      <c r="F1359">
        <v>2</v>
      </c>
    </row>
    <row r="1360" spans="1:6" x14ac:dyDescent="0.25">
      <c r="A1360">
        <v>1</v>
      </c>
      <c r="B1360" t="s">
        <v>8219</v>
      </c>
      <c r="C1360">
        <v>80</v>
      </c>
      <c r="D1360">
        <v>2</v>
      </c>
      <c r="E1360" t="s">
        <v>8404</v>
      </c>
      <c r="F1360">
        <v>0</v>
      </c>
    </row>
    <row r="1361" spans="1:6" x14ac:dyDescent="0.25">
      <c r="A1361">
        <v>1</v>
      </c>
      <c r="B1361" t="s">
        <v>8219</v>
      </c>
      <c r="C1361">
        <v>56</v>
      </c>
      <c r="D1361">
        <v>2</v>
      </c>
      <c r="E1361" t="s">
        <v>8404</v>
      </c>
      <c r="F1361">
        <v>13</v>
      </c>
    </row>
    <row r="1362" spans="1:6" x14ac:dyDescent="0.25">
      <c r="A1362">
        <v>1</v>
      </c>
      <c r="B1362" t="s">
        <v>8219</v>
      </c>
      <c r="C1362">
        <v>104</v>
      </c>
      <c r="D1362">
        <v>2</v>
      </c>
      <c r="E1362" t="s">
        <v>8404</v>
      </c>
      <c r="F1362">
        <v>0</v>
      </c>
    </row>
    <row r="1363" spans="1:6" x14ac:dyDescent="0.25">
      <c r="A1363">
        <v>1</v>
      </c>
      <c r="B1363" t="s">
        <v>8219</v>
      </c>
      <c r="C1363">
        <v>46</v>
      </c>
      <c r="D1363">
        <v>2</v>
      </c>
      <c r="E1363" t="s">
        <v>8404</v>
      </c>
      <c r="F1363">
        <v>1</v>
      </c>
    </row>
    <row r="1364" spans="1:6" x14ac:dyDescent="0.25">
      <c r="A1364">
        <v>1</v>
      </c>
      <c r="B1364" t="s">
        <v>8219</v>
      </c>
      <c r="C1364">
        <v>206</v>
      </c>
      <c r="D1364">
        <v>2</v>
      </c>
      <c r="E1364" t="s">
        <v>8404</v>
      </c>
      <c r="F1364">
        <v>5</v>
      </c>
    </row>
    <row r="1365" spans="1:6" x14ac:dyDescent="0.25">
      <c r="A1365">
        <v>1</v>
      </c>
      <c r="B1365" t="s">
        <v>8219</v>
      </c>
      <c r="C1365">
        <v>18</v>
      </c>
      <c r="D1365">
        <v>2</v>
      </c>
      <c r="E1365" t="s">
        <v>8404</v>
      </c>
      <c r="F1365">
        <v>2</v>
      </c>
    </row>
    <row r="1366" spans="1:6" x14ac:dyDescent="0.25">
      <c r="A1366">
        <v>1</v>
      </c>
      <c r="B1366" t="s">
        <v>8219</v>
      </c>
      <c r="C1366">
        <v>28</v>
      </c>
      <c r="D1366">
        <v>2</v>
      </c>
      <c r="E1366" t="s">
        <v>8404</v>
      </c>
      <c r="F1366">
        <v>0</v>
      </c>
    </row>
    <row r="1367" spans="1:6" x14ac:dyDescent="0.25">
      <c r="A1367">
        <v>1</v>
      </c>
      <c r="B1367" t="s">
        <v>8219</v>
      </c>
      <c r="C1367">
        <v>11</v>
      </c>
      <c r="D1367">
        <v>2</v>
      </c>
      <c r="E1367" t="s">
        <v>8404</v>
      </c>
      <c r="F1367">
        <v>32</v>
      </c>
    </row>
    <row r="1368" spans="1:6" x14ac:dyDescent="0.25">
      <c r="A1368">
        <v>1</v>
      </c>
      <c r="B1368" t="s">
        <v>8219</v>
      </c>
      <c r="C1368">
        <v>263</v>
      </c>
      <c r="D1368">
        <v>2</v>
      </c>
      <c r="E1368" t="s">
        <v>8404</v>
      </c>
      <c r="F1368">
        <v>1</v>
      </c>
    </row>
    <row r="1369" spans="1:6" x14ac:dyDescent="0.25">
      <c r="A1369">
        <v>1</v>
      </c>
      <c r="B1369" t="s">
        <v>8219</v>
      </c>
      <c r="C1369">
        <v>394</v>
      </c>
      <c r="D1369">
        <v>2</v>
      </c>
      <c r="E1369" t="s">
        <v>8404</v>
      </c>
      <c r="F1369">
        <v>1</v>
      </c>
    </row>
    <row r="1370" spans="1:6" x14ac:dyDescent="0.25">
      <c r="A1370">
        <v>1</v>
      </c>
      <c r="B1370" t="s">
        <v>8219</v>
      </c>
      <c r="C1370">
        <v>1049</v>
      </c>
      <c r="D1370">
        <v>2</v>
      </c>
      <c r="E1370" t="s">
        <v>8404</v>
      </c>
      <c r="F1370">
        <v>1</v>
      </c>
    </row>
    <row r="1371" spans="1:6" x14ac:dyDescent="0.25">
      <c r="A1371">
        <v>1</v>
      </c>
      <c r="B1371" t="s">
        <v>8219</v>
      </c>
      <c r="C1371">
        <v>308</v>
      </c>
      <c r="D1371">
        <v>2</v>
      </c>
      <c r="E1371" t="s">
        <v>8404</v>
      </c>
      <c r="F1371">
        <v>0</v>
      </c>
    </row>
    <row r="1372" spans="1:6" x14ac:dyDescent="0.25">
      <c r="A1372">
        <v>1</v>
      </c>
      <c r="B1372" t="s">
        <v>8219</v>
      </c>
      <c r="C1372">
        <v>1088</v>
      </c>
      <c r="D1372">
        <v>2</v>
      </c>
      <c r="E1372" t="s">
        <v>8404</v>
      </c>
      <c r="F1372">
        <v>0</v>
      </c>
    </row>
    <row r="1373" spans="1:6" x14ac:dyDescent="0.25">
      <c r="A1373">
        <v>1</v>
      </c>
      <c r="B1373" t="s">
        <v>8219</v>
      </c>
      <c r="C1373">
        <v>73</v>
      </c>
      <c r="D1373">
        <v>2</v>
      </c>
      <c r="E1373" t="s">
        <v>8404</v>
      </c>
      <c r="F1373">
        <v>8</v>
      </c>
    </row>
    <row r="1374" spans="1:6" x14ac:dyDescent="0.25">
      <c r="A1374">
        <v>1</v>
      </c>
      <c r="B1374" t="s">
        <v>8219</v>
      </c>
      <c r="C1374">
        <v>143</v>
      </c>
      <c r="D1374">
        <v>2</v>
      </c>
      <c r="E1374" t="s">
        <v>8404</v>
      </c>
      <c r="F1374">
        <v>0</v>
      </c>
    </row>
    <row r="1375" spans="1:6" x14ac:dyDescent="0.25">
      <c r="A1375">
        <v>1</v>
      </c>
      <c r="B1375" t="s">
        <v>8219</v>
      </c>
      <c r="C1375">
        <v>1420</v>
      </c>
      <c r="D1375">
        <v>2</v>
      </c>
      <c r="E1375" t="s">
        <v>8404</v>
      </c>
      <c r="F1375">
        <v>1</v>
      </c>
    </row>
    <row r="1376" spans="1:6" x14ac:dyDescent="0.25">
      <c r="A1376">
        <v>1</v>
      </c>
      <c r="B1376" t="s">
        <v>8219</v>
      </c>
      <c r="C1376">
        <v>305</v>
      </c>
      <c r="D1376">
        <v>2</v>
      </c>
      <c r="E1376" t="s">
        <v>8404</v>
      </c>
      <c r="F1376">
        <v>16</v>
      </c>
    </row>
    <row r="1377" spans="1:6" x14ac:dyDescent="0.25">
      <c r="A1377">
        <v>1</v>
      </c>
      <c r="B1377" t="s">
        <v>8219</v>
      </c>
      <c r="C1377">
        <v>551</v>
      </c>
      <c r="D1377">
        <v>2</v>
      </c>
      <c r="E1377" t="s">
        <v>8404</v>
      </c>
      <c r="F1377">
        <v>12</v>
      </c>
    </row>
    <row r="1378" spans="1:6" x14ac:dyDescent="0.25">
      <c r="A1378">
        <v>1</v>
      </c>
      <c r="B1378" t="s">
        <v>8219</v>
      </c>
      <c r="C1378">
        <v>187</v>
      </c>
      <c r="D1378">
        <v>2</v>
      </c>
      <c r="E1378" t="s">
        <v>8404</v>
      </c>
      <c r="F1378">
        <v>4</v>
      </c>
    </row>
    <row r="1379" spans="1:6" x14ac:dyDescent="0.25">
      <c r="A1379">
        <v>1</v>
      </c>
      <c r="B1379" t="s">
        <v>8219</v>
      </c>
      <c r="C1379">
        <v>325</v>
      </c>
      <c r="D1379">
        <v>2</v>
      </c>
      <c r="E1379" t="s">
        <v>8404</v>
      </c>
      <c r="F1379">
        <v>2</v>
      </c>
    </row>
    <row r="1380" spans="1:6" x14ac:dyDescent="0.25">
      <c r="A1380">
        <v>1</v>
      </c>
      <c r="B1380" t="s">
        <v>8219</v>
      </c>
      <c r="C1380">
        <v>148</v>
      </c>
      <c r="D1380">
        <v>2</v>
      </c>
      <c r="E1380" t="s">
        <v>8404</v>
      </c>
      <c r="F1380">
        <v>3</v>
      </c>
    </row>
    <row r="1381" spans="1:6" x14ac:dyDescent="0.25">
      <c r="A1381">
        <v>1</v>
      </c>
      <c r="B1381" t="s">
        <v>8219</v>
      </c>
      <c r="C1381">
        <v>69</v>
      </c>
      <c r="D1381">
        <v>2</v>
      </c>
      <c r="E1381" t="s">
        <v>8404</v>
      </c>
      <c r="F1381">
        <v>0</v>
      </c>
    </row>
    <row r="1382" spans="1:6" x14ac:dyDescent="0.25">
      <c r="A1382">
        <v>1</v>
      </c>
      <c r="B1382" t="s">
        <v>8219</v>
      </c>
      <c r="C1382">
        <v>173</v>
      </c>
      <c r="D1382">
        <v>2</v>
      </c>
      <c r="E1382" t="s">
        <v>8404</v>
      </c>
      <c r="F1382">
        <v>3</v>
      </c>
    </row>
    <row r="1383" spans="1:6" x14ac:dyDescent="0.25">
      <c r="A1383">
        <v>1</v>
      </c>
      <c r="B1383" t="s">
        <v>8219</v>
      </c>
      <c r="C1383">
        <v>269</v>
      </c>
      <c r="D1383">
        <v>2</v>
      </c>
      <c r="E1383" t="s">
        <v>8404</v>
      </c>
      <c r="F1383">
        <v>4</v>
      </c>
    </row>
    <row r="1384" spans="1:6" x14ac:dyDescent="0.25">
      <c r="A1384">
        <v>1</v>
      </c>
      <c r="B1384" t="s">
        <v>8219</v>
      </c>
      <c r="C1384">
        <v>185</v>
      </c>
      <c r="D1384">
        <v>2</v>
      </c>
      <c r="E1384" t="s">
        <v>8404</v>
      </c>
      <c r="F1384">
        <v>2</v>
      </c>
    </row>
    <row r="1385" spans="1:6" x14ac:dyDescent="0.25">
      <c r="A1385">
        <v>1</v>
      </c>
      <c r="B1385" t="s">
        <v>8219</v>
      </c>
      <c r="C1385">
        <v>176</v>
      </c>
      <c r="D1385">
        <v>2</v>
      </c>
      <c r="E1385" t="s">
        <v>8404</v>
      </c>
      <c r="F1385">
        <v>10</v>
      </c>
    </row>
    <row r="1386" spans="1:6" x14ac:dyDescent="0.25">
      <c r="A1386">
        <v>1</v>
      </c>
      <c r="B1386" t="s">
        <v>8219</v>
      </c>
      <c r="C1386">
        <v>1019</v>
      </c>
      <c r="D1386">
        <v>2</v>
      </c>
      <c r="E1386" t="s">
        <v>8404</v>
      </c>
      <c r="F1386">
        <v>11</v>
      </c>
    </row>
    <row r="1387" spans="1:6" x14ac:dyDescent="0.25">
      <c r="A1387">
        <v>1</v>
      </c>
      <c r="B1387" t="s">
        <v>8219</v>
      </c>
      <c r="C1387">
        <v>113</v>
      </c>
      <c r="D1387">
        <v>2</v>
      </c>
      <c r="E1387" t="s">
        <v>8404</v>
      </c>
      <c r="F1387">
        <v>6</v>
      </c>
    </row>
    <row r="1388" spans="1:6" x14ac:dyDescent="0.25">
      <c r="A1388">
        <v>1</v>
      </c>
      <c r="B1388" t="s">
        <v>8219</v>
      </c>
      <c r="C1388">
        <v>404</v>
      </c>
      <c r="D1388">
        <v>2</v>
      </c>
      <c r="E1388" t="s">
        <v>8404</v>
      </c>
      <c r="F1388">
        <v>2</v>
      </c>
    </row>
    <row r="1389" spans="1:6" x14ac:dyDescent="0.25">
      <c r="A1389">
        <v>1</v>
      </c>
      <c r="B1389" t="s">
        <v>8219</v>
      </c>
      <c r="C1389">
        <v>707</v>
      </c>
      <c r="D1389">
        <v>2</v>
      </c>
      <c r="E1389" t="s">
        <v>8404</v>
      </c>
      <c r="F1389">
        <v>6</v>
      </c>
    </row>
    <row r="1390" spans="1:6" x14ac:dyDescent="0.25">
      <c r="A1390">
        <v>1</v>
      </c>
      <c r="B1390" t="s">
        <v>8219</v>
      </c>
      <c r="C1390">
        <v>392</v>
      </c>
      <c r="D1390">
        <v>2</v>
      </c>
      <c r="E1390" t="s">
        <v>8404</v>
      </c>
      <c r="F1390">
        <v>8</v>
      </c>
    </row>
    <row r="1391" spans="1:6" x14ac:dyDescent="0.25">
      <c r="A1391">
        <v>1</v>
      </c>
      <c r="B1391" t="s">
        <v>8219</v>
      </c>
      <c r="C1391">
        <v>23</v>
      </c>
      <c r="D1391">
        <v>2</v>
      </c>
      <c r="E1391" t="s">
        <v>8404</v>
      </c>
      <c r="F1391">
        <v>37</v>
      </c>
    </row>
    <row r="1392" spans="1:6" x14ac:dyDescent="0.25">
      <c r="A1392">
        <v>1</v>
      </c>
      <c r="B1392" t="s">
        <v>8219</v>
      </c>
      <c r="C1392">
        <v>682</v>
      </c>
      <c r="D1392">
        <v>2</v>
      </c>
      <c r="E1392" t="s">
        <v>8404</v>
      </c>
      <c r="F1392">
        <v>11</v>
      </c>
    </row>
    <row r="1393" spans="1:6" x14ac:dyDescent="0.25">
      <c r="A1393">
        <v>1</v>
      </c>
      <c r="B1393" t="s">
        <v>8219</v>
      </c>
      <c r="C1393">
        <v>37</v>
      </c>
      <c r="D1393">
        <v>2</v>
      </c>
      <c r="E1393" t="s">
        <v>8404</v>
      </c>
      <c r="F1393">
        <v>0</v>
      </c>
    </row>
    <row r="1394" spans="1:6" x14ac:dyDescent="0.25">
      <c r="A1394">
        <v>1</v>
      </c>
      <c r="B1394" t="s">
        <v>8219</v>
      </c>
      <c r="C1394">
        <v>146</v>
      </c>
      <c r="D1394">
        <v>2</v>
      </c>
      <c r="E1394" t="s">
        <v>8404</v>
      </c>
      <c r="F1394">
        <v>10</v>
      </c>
    </row>
    <row r="1395" spans="1:6" x14ac:dyDescent="0.25">
      <c r="A1395">
        <v>1</v>
      </c>
      <c r="B1395" t="s">
        <v>8219</v>
      </c>
      <c r="C1395">
        <v>119</v>
      </c>
      <c r="D1395">
        <v>2</v>
      </c>
      <c r="E1395" t="s">
        <v>8404</v>
      </c>
      <c r="F1395">
        <v>6</v>
      </c>
    </row>
    <row r="1396" spans="1:6" x14ac:dyDescent="0.25">
      <c r="A1396">
        <v>1</v>
      </c>
      <c r="B1396" t="s">
        <v>8219</v>
      </c>
      <c r="C1396">
        <v>163</v>
      </c>
      <c r="D1396">
        <v>2</v>
      </c>
      <c r="E1396" t="s">
        <v>8404</v>
      </c>
      <c r="F1396">
        <v>8</v>
      </c>
    </row>
    <row r="1397" spans="1:6" x14ac:dyDescent="0.25">
      <c r="A1397">
        <v>1</v>
      </c>
      <c r="B1397" t="s">
        <v>8219</v>
      </c>
      <c r="C1397">
        <v>339</v>
      </c>
      <c r="D1397">
        <v>2</v>
      </c>
      <c r="E1397" t="s">
        <v>8404</v>
      </c>
      <c r="F1397">
        <v>6</v>
      </c>
    </row>
    <row r="1398" spans="1:6" x14ac:dyDescent="0.25">
      <c r="A1398">
        <v>1</v>
      </c>
      <c r="B1398" t="s">
        <v>8219</v>
      </c>
      <c r="C1398">
        <v>58</v>
      </c>
      <c r="D1398">
        <v>2</v>
      </c>
      <c r="E1398" t="s">
        <v>8404</v>
      </c>
      <c r="F1398">
        <v>7</v>
      </c>
    </row>
    <row r="1399" spans="1:6" x14ac:dyDescent="0.25">
      <c r="A1399">
        <v>1</v>
      </c>
      <c r="B1399" t="s">
        <v>8219</v>
      </c>
      <c r="C1399">
        <v>456</v>
      </c>
      <c r="D1399">
        <v>2</v>
      </c>
      <c r="E1399" t="s">
        <v>8404</v>
      </c>
      <c r="F1399">
        <v>7</v>
      </c>
    </row>
    <row r="1400" spans="1:6" x14ac:dyDescent="0.25">
      <c r="A1400">
        <v>1</v>
      </c>
      <c r="B1400" t="s">
        <v>8219</v>
      </c>
      <c r="C1400">
        <v>15</v>
      </c>
      <c r="D1400">
        <v>2</v>
      </c>
      <c r="E1400" t="s">
        <v>8404</v>
      </c>
      <c r="F1400">
        <v>5</v>
      </c>
    </row>
    <row r="1401" spans="1:6" x14ac:dyDescent="0.25">
      <c r="A1401">
        <v>1</v>
      </c>
      <c r="B1401" t="s">
        <v>8219</v>
      </c>
      <c r="C1401">
        <v>191</v>
      </c>
      <c r="D1401">
        <v>2</v>
      </c>
      <c r="E1401" t="s">
        <v>8404</v>
      </c>
      <c r="F1401">
        <v>46</v>
      </c>
    </row>
    <row r="1402" spans="1:6" x14ac:dyDescent="0.25">
      <c r="A1402">
        <v>1</v>
      </c>
      <c r="B1402" t="s">
        <v>8219</v>
      </c>
      <c r="C1402">
        <v>17</v>
      </c>
      <c r="D1402">
        <v>2</v>
      </c>
      <c r="E1402" t="s">
        <v>8404</v>
      </c>
      <c r="F1402">
        <v>10</v>
      </c>
    </row>
    <row r="1403" spans="1:6" x14ac:dyDescent="0.25">
      <c r="A1403">
        <v>1</v>
      </c>
      <c r="B1403" t="s">
        <v>8219</v>
      </c>
      <c r="C1403">
        <v>28</v>
      </c>
      <c r="D1403">
        <v>2</v>
      </c>
      <c r="E1403" t="s">
        <v>8404</v>
      </c>
      <c r="F1403">
        <v>19</v>
      </c>
    </row>
    <row r="1404" spans="1:6" x14ac:dyDescent="0.25">
      <c r="A1404">
        <v>1</v>
      </c>
      <c r="B1404" t="s">
        <v>8219</v>
      </c>
      <c r="C1404">
        <v>18</v>
      </c>
      <c r="D1404">
        <v>2</v>
      </c>
      <c r="E1404" t="s">
        <v>8404</v>
      </c>
      <c r="F1404">
        <v>13</v>
      </c>
    </row>
    <row r="1405" spans="1:6" x14ac:dyDescent="0.25">
      <c r="A1405">
        <v>1</v>
      </c>
      <c r="B1405" t="s">
        <v>8219</v>
      </c>
      <c r="C1405">
        <v>61</v>
      </c>
      <c r="D1405">
        <v>2</v>
      </c>
      <c r="E1405" t="s">
        <v>8404</v>
      </c>
      <c r="F1405">
        <v>13</v>
      </c>
    </row>
    <row r="1406" spans="1:6" x14ac:dyDescent="0.25">
      <c r="A1406">
        <v>1</v>
      </c>
      <c r="B1406" t="s">
        <v>8219</v>
      </c>
      <c r="C1406">
        <v>108</v>
      </c>
      <c r="D1406">
        <v>2</v>
      </c>
      <c r="E1406" t="s">
        <v>8404</v>
      </c>
      <c r="F1406">
        <v>4</v>
      </c>
    </row>
    <row r="1407" spans="1:6" x14ac:dyDescent="0.25">
      <c r="A1407">
        <v>1</v>
      </c>
      <c r="B1407" t="s">
        <v>8219</v>
      </c>
      <c r="C1407">
        <v>142</v>
      </c>
      <c r="D1407">
        <v>2</v>
      </c>
      <c r="E1407" t="s">
        <v>8404</v>
      </c>
      <c r="F1407">
        <v>0</v>
      </c>
    </row>
    <row r="1408" spans="1:6" x14ac:dyDescent="0.25">
      <c r="A1408">
        <v>1</v>
      </c>
      <c r="B1408" t="s">
        <v>8219</v>
      </c>
      <c r="C1408">
        <v>74</v>
      </c>
      <c r="D1408">
        <v>2</v>
      </c>
      <c r="E1408" t="s">
        <v>8404</v>
      </c>
      <c r="F1408">
        <v>3</v>
      </c>
    </row>
    <row r="1409" spans="1:6" x14ac:dyDescent="0.25">
      <c r="A1409">
        <v>1</v>
      </c>
      <c r="B1409" t="s">
        <v>8219</v>
      </c>
      <c r="C1409">
        <v>38</v>
      </c>
      <c r="D1409">
        <v>2</v>
      </c>
      <c r="E1409" t="s">
        <v>8404</v>
      </c>
      <c r="F1409">
        <v>1</v>
      </c>
    </row>
    <row r="1410" spans="1:6" x14ac:dyDescent="0.25">
      <c r="A1410">
        <v>1</v>
      </c>
      <c r="B1410" t="s">
        <v>8219</v>
      </c>
      <c r="C1410">
        <v>20</v>
      </c>
      <c r="D1410">
        <v>2</v>
      </c>
      <c r="E1410" t="s">
        <v>8404</v>
      </c>
      <c r="F1410">
        <v>9</v>
      </c>
    </row>
    <row r="1411" spans="1:6" x14ac:dyDescent="0.25">
      <c r="A1411">
        <v>1</v>
      </c>
      <c r="B1411" t="s">
        <v>8219</v>
      </c>
      <c r="C1411">
        <v>24</v>
      </c>
      <c r="D1411">
        <v>2</v>
      </c>
      <c r="E1411" t="s">
        <v>8404</v>
      </c>
      <c r="F1411">
        <v>1</v>
      </c>
    </row>
    <row r="1412" spans="1:6" x14ac:dyDescent="0.25">
      <c r="A1412">
        <v>1</v>
      </c>
      <c r="B1412" t="s">
        <v>8219</v>
      </c>
      <c r="C1412">
        <v>66</v>
      </c>
      <c r="D1412">
        <v>2</v>
      </c>
      <c r="E1412" t="s">
        <v>8404</v>
      </c>
      <c r="F1412">
        <v>1</v>
      </c>
    </row>
    <row r="1413" spans="1:6" x14ac:dyDescent="0.25">
      <c r="A1413">
        <v>1</v>
      </c>
      <c r="B1413" t="s">
        <v>8219</v>
      </c>
      <c r="C1413">
        <v>28</v>
      </c>
      <c r="D1413">
        <v>2</v>
      </c>
      <c r="E1413" t="s">
        <v>8404</v>
      </c>
      <c r="F1413">
        <v>4</v>
      </c>
    </row>
    <row r="1414" spans="1:6" x14ac:dyDescent="0.25">
      <c r="A1414">
        <v>1</v>
      </c>
      <c r="B1414" t="s">
        <v>8219</v>
      </c>
      <c r="C1414">
        <v>24</v>
      </c>
      <c r="D1414">
        <v>2</v>
      </c>
      <c r="E1414" t="s">
        <v>8404</v>
      </c>
      <c r="F1414">
        <v>17</v>
      </c>
    </row>
    <row r="1415" spans="1:6" x14ac:dyDescent="0.25">
      <c r="A1415">
        <v>1</v>
      </c>
      <c r="B1415" t="s">
        <v>8219</v>
      </c>
      <c r="C1415">
        <v>73</v>
      </c>
      <c r="D1415">
        <v>2</v>
      </c>
      <c r="E1415" t="s">
        <v>8404</v>
      </c>
      <c r="F1415">
        <v>0</v>
      </c>
    </row>
    <row r="1416" spans="1:6" x14ac:dyDescent="0.25">
      <c r="A1416">
        <v>1</v>
      </c>
      <c r="B1416" t="s">
        <v>8219</v>
      </c>
      <c r="C1416">
        <v>3</v>
      </c>
      <c r="D1416">
        <v>2</v>
      </c>
      <c r="E1416" t="s">
        <v>8404</v>
      </c>
      <c r="F1416">
        <v>12</v>
      </c>
    </row>
    <row r="1417" spans="1:6" x14ac:dyDescent="0.25">
      <c r="A1417">
        <v>1</v>
      </c>
      <c r="B1417" t="s">
        <v>8219</v>
      </c>
      <c r="C1417">
        <v>20</v>
      </c>
      <c r="D1417">
        <v>2</v>
      </c>
      <c r="E1417" t="s">
        <v>8404</v>
      </c>
      <c r="F1417">
        <v>14</v>
      </c>
    </row>
    <row r="1418" spans="1:6" x14ac:dyDescent="0.25">
      <c r="A1418">
        <v>1</v>
      </c>
      <c r="B1418" t="s">
        <v>8219</v>
      </c>
      <c r="C1418">
        <v>21</v>
      </c>
      <c r="D1418">
        <v>2</v>
      </c>
      <c r="E1418" t="s">
        <v>8404</v>
      </c>
      <c r="F1418">
        <v>1</v>
      </c>
    </row>
    <row r="1419" spans="1:6" x14ac:dyDescent="0.25">
      <c r="A1419">
        <v>1</v>
      </c>
      <c r="B1419" t="s">
        <v>8219</v>
      </c>
      <c r="C1419">
        <v>94</v>
      </c>
      <c r="D1419">
        <v>2</v>
      </c>
      <c r="E1419" t="s">
        <v>8404</v>
      </c>
      <c r="F1419">
        <v>14</v>
      </c>
    </row>
    <row r="1420" spans="1:6" x14ac:dyDescent="0.25">
      <c r="A1420">
        <v>1</v>
      </c>
      <c r="B1420" t="s">
        <v>8219</v>
      </c>
      <c r="C1420">
        <v>139</v>
      </c>
      <c r="D1420">
        <v>2</v>
      </c>
      <c r="E1420" t="s">
        <v>8404</v>
      </c>
      <c r="F1420">
        <v>4</v>
      </c>
    </row>
    <row r="1421" spans="1:6" x14ac:dyDescent="0.25">
      <c r="A1421">
        <v>1</v>
      </c>
      <c r="B1421" t="s">
        <v>8219</v>
      </c>
      <c r="C1421">
        <v>130</v>
      </c>
      <c r="D1421">
        <v>2</v>
      </c>
      <c r="E1421" t="s">
        <v>8404</v>
      </c>
      <c r="F1421">
        <v>2</v>
      </c>
    </row>
    <row r="1422" spans="1:6" x14ac:dyDescent="0.25">
      <c r="A1422">
        <v>1</v>
      </c>
      <c r="B1422" t="s">
        <v>8219</v>
      </c>
      <c r="C1422">
        <v>31</v>
      </c>
      <c r="D1422">
        <v>2</v>
      </c>
      <c r="E1422" t="s">
        <v>8404</v>
      </c>
      <c r="F1422">
        <v>1</v>
      </c>
    </row>
    <row r="1423" spans="1:6" x14ac:dyDescent="0.25">
      <c r="A1423">
        <v>1</v>
      </c>
      <c r="B1423" t="s">
        <v>8219</v>
      </c>
      <c r="C1423">
        <v>13</v>
      </c>
      <c r="D1423">
        <v>2</v>
      </c>
      <c r="E1423" t="s">
        <v>8404</v>
      </c>
      <c r="F1423">
        <v>2</v>
      </c>
    </row>
    <row r="1424" spans="1:6" x14ac:dyDescent="0.25">
      <c r="A1424">
        <v>1</v>
      </c>
      <c r="B1424" t="s">
        <v>8219</v>
      </c>
      <c r="C1424">
        <v>90</v>
      </c>
      <c r="D1424">
        <v>2</v>
      </c>
      <c r="E1424" t="s">
        <v>8404</v>
      </c>
      <c r="F1424">
        <v>1</v>
      </c>
    </row>
    <row r="1425" spans="1:6" x14ac:dyDescent="0.25">
      <c r="A1425">
        <v>1</v>
      </c>
      <c r="B1425" t="s">
        <v>8219</v>
      </c>
      <c r="C1425">
        <v>141</v>
      </c>
      <c r="D1425">
        <v>2</v>
      </c>
      <c r="E1425" t="s">
        <v>8404</v>
      </c>
      <c r="F1425">
        <v>1</v>
      </c>
    </row>
    <row r="1426" spans="1:6" x14ac:dyDescent="0.25">
      <c r="A1426">
        <v>1</v>
      </c>
      <c r="B1426" t="s">
        <v>8219</v>
      </c>
      <c r="C1426">
        <v>23</v>
      </c>
      <c r="D1426">
        <v>2</v>
      </c>
      <c r="E1426" t="s">
        <v>8404</v>
      </c>
      <c r="F1426">
        <v>4</v>
      </c>
    </row>
    <row r="1427" spans="1:6" x14ac:dyDescent="0.25">
      <c r="A1427">
        <v>1</v>
      </c>
      <c r="B1427" t="s">
        <v>8219</v>
      </c>
      <c r="C1427">
        <v>18</v>
      </c>
      <c r="D1427">
        <v>2</v>
      </c>
      <c r="E1427" t="s">
        <v>8404</v>
      </c>
      <c r="F1427">
        <v>3</v>
      </c>
    </row>
    <row r="1428" spans="1:6" x14ac:dyDescent="0.25">
      <c r="A1428">
        <v>1</v>
      </c>
      <c r="B1428" t="s">
        <v>8219</v>
      </c>
      <c r="C1428">
        <v>76</v>
      </c>
      <c r="D1428">
        <v>2</v>
      </c>
      <c r="E1428" t="s">
        <v>8404</v>
      </c>
      <c r="F1428">
        <v>38</v>
      </c>
    </row>
    <row r="1429" spans="1:6" x14ac:dyDescent="0.25">
      <c r="A1429">
        <v>1</v>
      </c>
      <c r="B1429" t="s">
        <v>8219</v>
      </c>
      <c r="C1429">
        <v>93</v>
      </c>
      <c r="D1429">
        <v>2</v>
      </c>
      <c r="E1429" t="s">
        <v>8404</v>
      </c>
      <c r="F1429">
        <v>4</v>
      </c>
    </row>
    <row r="1430" spans="1:6" x14ac:dyDescent="0.25">
      <c r="A1430">
        <v>1</v>
      </c>
      <c r="B1430" t="s">
        <v>8219</v>
      </c>
      <c r="C1430">
        <v>69</v>
      </c>
      <c r="D1430">
        <v>2</v>
      </c>
      <c r="E1430" t="s">
        <v>8404</v>
      </c>
      <c r="F1430">
        <v>0</v>
      </c>
    </row>
    <row r="1431" spans="1:6" x14ac:dyDescent="0.25">
      <c r="A1431">
        <v>1</v>
      </c>
      <c r="B1431" t="s">
        <v>8219</v>
      </c>
      <c r="C1431">
        <v>21</v>
      </c>
      <c r="D1431">
        <v>2</v>
      </c>
      <c r="E1431" t="s">
        <v>8404</v>
      </c>
      <c r="F1431">
        <v>2</v>
      </c>
    </row>
    <row r="1432" spans="1:6" x14ac:dyDescent="0.25">
      <c r="A1432">
        <v>1</v>
      </c>
      <c r="B1432" t="s">
        <v>8219</v>
      </c>
      <c r="C1432">
        <v>57</v>
      </c>
      <c r="D1432">
        <v>2</v>
      </c>
      <c r="E1432" t="s">
        <v>8404</v>
      </c>
      <c r="F1432">
        <v>0</v>
      </c>
    </row>
    <row r="1433" spans="1:6" x14ac:dyDescent="0.25">
      <c r="A1433">
        <v>1</v>
      </c>
      <c r="B1433" t="s">
        <v>8219</v>
      </c>
      <c r="C1433">
        <v>108</v>
      </c>
      <c r="D1433">
        <v>2</v>
      </c>
      <c r="E1433" t="s">
        <v>8404</v>
      </c>
      <c r="F1433">
        <v>1</v>
      </c>
    </row>
    <row r="1434" spans="1:6" x14ac:dyDescent="0.25">
      <c r="A1434">
        <v>1</v>
      </c>
      <c r="B1434" t="s">
        <v>8219</v>
      </c>
      <c r="C1434">
        <v>83</v>
      </c>
      <c r="D1434">
        <v>2</v>
      </c>
      <c r="E1434" t="s">
        <v>8404</v>
      </c>
      <c r="F1434">
        <v>7</v>
      </c>
    </row>
    <row r="1435" spans="1:6" x14ac:dyDescent="0.25">
      <c r="A1435">
        <v>1</v>
      </c>
      <c r="B1435" t="s">
        <v>8219</v>
      </c>
      <c r="C1435">
        <v>96</v>
      </c>
      <c r="D1435">
        <v>2</v>
      </c>
      <c r="E1435" t="s">
        <v>8404</v>
      </c>
      <c r="F1435">
        <v>2</v>
      </c>
    </row>
    <row r="1436" spans="1:6" x14ac:dyDescent="0.25">
      <c r="A1436">
        <v>1</v>
      </c>
      <c r="B1436" t="s">
        <v>8219</v>
      </c>
      <c r="C1436">
        <v>64</v>
      </c>
      <c r="D1436">
        <v>2</v>
      </c>
      <c r="E1436" t="s">
        <v>8404</v>
      </c>
      <c r="F1436">
        <v>4</v>
      </c>
    </row>
    <row r="1437" spans="1:6" x14ac:dyDescent="0.25">
      <c r="A1437">
        <v>1</v>
      </c>
      <c r="B1437" t="s">
        <v>8219</v>
      </c>
      <c r="C1437">
        <v>14</v>
      </c>
      <c r="D1437">
        <v>2</v>
      </c>
      <c r="E1437" t="s">
        <v>8404</v>
      </c>
      <c r="F1437">
        <v>4</v>
      </c>
    </row>
    <row r="1438" spans="1:6" x14ac:dyDescent="0.25">
      <c r="A1438">
        <v>1</v>
      </c>
      <c r="B1438" t="s">
        <v>8219</v>
      </c>
      <c r="C1438">
        <v>169</v>
      </c>
      <c r="D1438">
        <v>2</v>
      </c>
      <c r="E1438" t="s">
        <v>8404</v>
      </c>
      <c r="F1438">
        <v>3</v>
      </c>
    </row>
    <row r="1439" spans="1:6" x14ac:dyDescent="0.25">
      <c r="A1439">
        <v>1</v>
      </c>
      <c r="B1439" t="s">
        <v>8219</v>
      </c>
      <c r="C1439">
        <v>33</v>
      </c>
      <c r="D1439">
        <v>2</v>
      </c>
      <c r="E1439" t="s">
        <v>8404</v>
      </c>
      <c r="F1439">
        <v>2</v>
      </c>
    </row>
    <row r="1440" spans="1:6" x14ac:dyDescent="0.25">
      <c r="A1440">
        <v>1</v>
      </c>
      <c r="B1440" t="s">
        <v>8219</v>
      </c>
      <c r="C1440">
        <v>102</v>
      </c>
      <c r="D1440">
        <v>2</v>
      </c>
      <c r="E1440" t="s">
        <v>8404</v>
      </c>
      <c r="F1440">
        <v>197</v>
      </c>
    </row>
    <row r="1441" spans="1:6" x14ac:dyDescent="0.25">
      <c r="A1441">
        <v>1</v>
      </c>
      <c r="B1441" t="s">
        <v>8219</v>
      </c>
      <c r="C1441">
        <v>104</v>
      </c>
      <c r="D1441">
        <v>2</v>
      </c>
      <c r="E1441" t="s">
        <v>8404</v>
      </c>
      <c r="F1441">
        <v>0</v>
      </c>
    </row>
    <row r="1442" spans="1:6" x14ac:dyDescent="0.25">
      <c r="A1442">
        <v>1</v>
      </c>
      <c r="B1442" t="s">
        <v>8219</v>
      </c>
      <c r="C1442">
        <v>20</v>
      </c>
      <c r="D1442">
        <v>2</v>
      </c>
      <c r="E1442" t="s">
        <v>8404</v>
      </c>
      <c r="F1442">
        <v>1</v>
      </c>
    </row>
    <row r="1443" spans="1:6" x14ac:dyDescent="0.25">
      <c r="A1443">
        <v>1</v>
      </c>
      <c r="B1443" t="s">
        <v>8219</v>
      </c>
      <c r="C1443">
        <v>35</v>
      </c>
      <c r="D1443">
        <v>2</v>
      </c>
      <c r="E1443" t="s">
        <v>8404</v>
      </c>
      <c r="F1443">
        <v>4</v>
      </c>
    </row>
    <row r="1444" spans="1:6" x14ac:dyDescent="0.25">
      <c r="A1444">
        <v>1</v>
      </c>
      <c r="B1444" t="s">
        <v>8219</v>
      </c>
      <c r="C1444">
        <v>94</v>
      </c>
      <c r="D1444">
        <v>2</v>
      </c>
      <c r="E1444" t="s">
        <v>8404</v>
      </c>
      <c r="F1444">
        <v>0</v>
      </c>
    </row>
    <row r="1445" spans="1:6" x14ac:dyDescent="0.25">
      <c r="A1445">
        <v>1</v>
      </c>
      <c r="B1445" t="s">
        <v>8219</v>
      </c>
      <c r="C1445">
        <v>14</v>
      </c>
      <c r="D1445">
        <v>2</v>
      </c>
      <c r="E1445" t="s">
        <v>8404</v>
      </c>
      <c r="F1445">
        <v>7</v>
      </c>
    </row>
    <row r="1446" spans="1:6" x14ac:dyDescent="0.25">
      <c r="A1446">
        <v>1</v>
      </c>
      <c r="B1446" t="s">
        <v>8219</v>
      </c>
      <c r="C1446">
        <v>15</v>
      </c>
      <c r="D1446">
        <v>2</v>
      </c>
      <c r="E1446" t="s">
        <v>8404</v>
      </c>
      <c r="F1446">
        <v>11</v>
      </c>
    </row>
    <row r="1447" spans="1:6" x14ac:dyDescent="0.25">
      <c r="A1447">
        <v>1</v>
      </c>
      <c r="B1447" t="s">
        <v>8219</v>
      </c>
      <c r="C1447">
        <v>51</v>
      </c>
      <c r="D1447">
        <v>2</v>
      </c>
      <c r="E1447" t="s">
        <v>8404</v>
      </c>
      <c r="F1447">
        <v>0</v>
      </c>
    </row>
    <row r="1448" spans="1:6" x14ac:dyDescent="0.25">
      <c r="A1448">
        <v>1</v>
      </c>
      <c r="B1448" t="s">
        <v>8219</v>
      </c>
      <c r="C1448">
        <v>19</v>
      </c>
      <c r="D1448">
        <v>2</v>
      </c>
      <c r="E1448" t="s">
        <v>8404</v>
      </c>
      <c r="F1448">
        <v>6</v>
      </c>
    </row>
    <row r="1449" spans="1:6" x14ac:dyDescent="0.25">
      <c r="A1449">
        <v>1</v>
      </c>
      <c r="B1449" t="s">
        <v>8219</v>
      </c>
      <c r="C1449">
        <v>23</v>
      </c>
      <c r="D1449">
        <v>2</v>
      </c>
      <c r="E1449" t="s">
        <v>8404</v>
      </c>
      <c r="F1449">
        <v>0</v>
      </c>
    </row>
    <row r="1450" spans="1:6" x14ac:dyDescent="0.25">
      <c r="A1450">
        <v>1</v>
      </c>
      <c r="B1450" t="s">
        <v>8219</v>
      </c>
      <c r="C1450">
        <v>97</v>
      </c>
      <c r="D1450">
        <v>2</v>
      </c>
      <c r="E1450" t="s">
        <v>8404</v>
      </c>
      <c r="F1450">
        <v>7</v>
      </c>
    </row>
    <row r="1451" spans="1:6" x14ac:dyDescent="0.25">
      <c r="A1451">
        <v>1</v>
      </c>
      <c r="B1451" t="s">
        <v>8219</v>
      </c>
      <c r="C1451">
        <v>76</v>
      </c>
      <c r="D1451">
        <v>2</v>
      </c>
      <c r="E1451" t="s">
        <v>8404</v>
      </c>
      <c r="F1451">
        <v>94</v>
      </c>
    </row>
    <row r="1452" spans="1:6" x14ac:dyDescent="0.25">
      <c r="A1452">
        <v>1</v>
      </c>
      <c r="B1452" t="s">
        <v>8219</v>
      </c>
      <c r="C1452">
        <v>11</v>
      </c>
      <c r="D1452">
        <v>2</v>
      </c>
      <c r="E1452" t="s">
        <v>8404</v>
      </c>
      <c r="F1452">
        <v>2</v>
      </c>
    </row>
    <row r="1453" spans="1:6" x14ac:dyDescent="0.25">
      <c r="A1453">
        <v>1</v>
      </c>
      <c r="B1453" t="s">
        <v>8219</v>
      </c>
      <c r="C1453">
        <v>52</v>
      </c>
      <c r="D1453">
        <v>2</v>
      </c>
      <c r="E1453" t="s">
        <v>8404</v>
      </c>
      <c r="F1453">
        <v>25</v>
      </c>
    </row>
    <row r="1454" spans="1:6" x14ac:dyDescent="0.25">
      <c r="A1454">
        <v>1</v>
      </c>
      <c r="B1454" t="s">
        <v>8219</v>
      </c>
      <c r="C1454">
        <v>95</v>
      </c>
      <c r="D1454">
        <v>2</v>
      </c>
      <c r="E1454" t="s">
        <v>8404</v>
      </c>
      <c r="F1454">
        <v>17</v>
      </c>
    </row>
    <row r="1455" spans="1:6" x14ac:dyDescent="0.25">
      <c r="A1455">
        <v>1</v>
      </c>
      <c r="B1455" t="s">
        <v>8219</v>
      </c>
      <c r="C1455">
        <v>35</v>
      </c>
      <c r="D1455">
        <v>2</v>
      </c>
      <c r="E1455" t="s">
        <v>8404</v>
      </c>
      <c r="F1455">
        <v>2</v>
      </c>
    </row>
    <row r="1456" spans="1:6" x14ac:dyDescent="0.25">
      <c r="A1456">
        <v>1</v>
      </c>
      <c r="B1456" t="s">
        <v>8219</v>
      </c>
      <c r="C1456">
        <v>21</v>
      </c>
      <c r="D1456">
        <v>2</v>
      </c>
      <c r="E1456" t="s">
        <v>8404</v>
      </c>
      <c r="F1456">
        <v>4</v>
      </c>
    </row>
    <row r="1457" spans="1:6" x14ac:dyDescent="0.25">
      <c r="A1457">
        <v>1</v>
      </c>
      <c r="B1457" t="s">
        <v>8219</v>
      </c>
      <c r="C1457">
        <v>93</v>
      </c>
      <c r="D1457">
        <v>2</v>
      </c>
      <c r="E1457" t="s">
        <v>8404</v>
      </c>
      <c r="F1457">
        <v>5</v>
      </c>
    </row>
    <row r="1458" spans="1:6" x14ac:dyDescent="0.25">
      <c r="A1458">
        <v>1</v>
      </c>
      <c r="B1458" t="s">
        <v>8219</v>
      </c>
      <c r="C1458">
        <v>11</v>
      </c>
      <c r="D1458">
        <v>2</v>
      </c>
      <c r="E1458" t="s">
        <v>8404</v>
      </c>
      <c r="F1458">
        <v>2</v>
      </c>
    </row>
    <row r="1459" spans="1:6" x14ac:dyDescent="0.25">
      <c r="A1459">
        <v>1</v>
      </c>
      <c r="B1459" t="s">
        <v>8219</v>
      </c>
      <c r="C1459">
        <v>21</v>
      </c>
      <c r="D1459">
        <v>2</v>
      </c>
      <c r="E1459" t="s">
        <v>8404</v>
      </c>
      <c r="F1459">
        <v>2</v>
      </c>
    </row>
    <row r="1460" spans="1:6" x14ac:dyDescent="0.25">
      <c r="A1460">
        <v>1</v>
      </c>
      <c r="B1460" t="s">
        <v>8219</v>
      </c>
      <c r="C1460">
        <v>54</v>
      </c>
      <c r="D1460">
        <v>2</v>
      </c>
      <c r="E1460" t="s">
        <v>8404</v>
      </c>
      <c r="F1460">
        <v>3</v>
      </c>
    </row>
    <row r="1461" spans="1:6" x14ac:dyDescent="0.25">
      <c r="A1461">
        <v>1</v>
      </c>
      <c r="B1461" t="s">
        <v>8219</v>
      </c>
      <c r="C1461">
        <v>31</v>
      </c>
      <c r="D1461">
        <v>2</v>
      </c>
      <c r="E1461" t="s">
        <v>8404</v>
      </c>
      <c r="F1461">
        <v>0</v>
      </c>
    </row>
    <row r="1462" spans="1:6" x14ac:dyDescent="0.25">
      <c r="A1462">
        <v>1</v>
      </c>
      <c r="B1462" t="s">
        <v>8219</v>
      </c>
      <c r="C1462">
        <v>132</v>
      </c>
      <c r="D1462">
        <v>2</v>
      </c>
      <c r="E1462" t="s">
        <v>8404</v>
      </c>
      <c r="F1462">
        <v>4</v>
      </c>
    </row>
    <row r="1463" spans="1:6" x14ac:dyDescent="0.25">
      <c r="A1463">
        <v>1</v>
      </c>
      <c r="B1463" t="s">
        <v>8219</v>
      </c>
      <c r="C1463">
        <v>3</v>
      </c>
      <c r="D1463">
        <v>2</v>
      </c>
      <c r="E1463" t="s">
        <v>8404</v>
      </c>
      <c r="F1463">
        <v>1</v>
      </c>
    </row>
    <row r="1464" spans="1:6" x14ac:dyDescent="0.25">
      <c r="A1464">
        <v>1</v>
      </c>
      <c r="B1464" t="s">
        <v>8219</v>
      </c>
      <c r="C1464">
        <v>6</v>
      </c>
      <c r="D1464">
        <v>2</v>
      </c>
      <c r="E1464" t="s">
        <v>8404</v>
      </c>
      <c r="F1464">
        <v>12</v>
      </c>
    </row>
    <row r="1465" spans="1:6" x14ac:dyDescent="0.25">
      <c r="A1465">
        <v>1</v>
      </c>
      <c r="B1465" t="s">
        <v>8219</v>
      </c>
      <c r="C1465">
        <v>10</v>
      </c>
      <c r="D1465">
        <v>2</v>
      </c>
      <c r="E1465" t="s">
        <v>8404</v>
      </c>
      <c r="F1465">
        <v>4</v>
      </c>
    </row>
    <row r="1466" spans="1:6" x14ac:dyDescent="0.25">
      <c r="A1466">
        <v>1</v>
      </c>
      <c r="B1466" t="s">
        <v>8219</v>
      </c>
      <c r="C1466">
        <v>147</v>
      </c>
      <c r="D1466">
        <v>2</v>
      </c>
      <c r="E1466" t="s">
        <v>8404</v>
      </c>
      <c r="F1466">
        <v>91</v>
      </c>
    </row>
    <row r="1467" spans="1:6" x14ac:dyDescent="0.25">
      <c r="A1467">
        <v>1</v>
      </c>
      <c r="B1467" t="s">
        <v>8219</v>
      </c>
      <c r="C1467">
        <v>199</v>
      </c>
      <c r="D1467">
        <v>2</v>
      </c>
      <c r="E1467" t="s">
        <v>8404</v>
      </c>
      <c r="F1467">
        <v>1</v>
      </c>
    </row>
    <row r="1468" spans="1:6" x14ac:dyDescent="0.25">
      <c r="A1468">
        <v>1</v>
      </c>
      <c r="B1468" t="s">
        <v>8219</v>
      </c>
      <c r="C1468">
        <v>50</v>
      </c>
      <c r="D1468">
        <v>2</v>
      </c>
      <c r="E1468" t="s">
        <v>8404</v>
      </c>
      <c r="F1468">
        <v>1</v>
      </c>
    </row>
    <row r="1469" spans="1:6" x14ac:dyDescent="0.25">
      <c r="A1469">
        <v>1</v>
      </c>
      <c r="B1469" t="s">
        <v>8219</v>
      </c>
      <c r="C1469">
        <v>21</v>
      </c>
      <c r="D1469">
        <v>2</v>
      </c>
      <c r="E1469" t="s">
        <v>8404</v>
      </c>
      <c r="F1469">
        <v>0</v>
      </c>
    </row>
    <row r="1470" spans="1:6" x14ac:dyDescent="0.25">
      <c r="A1470">
        <v>1</v>
      </c>
      <c r="B1470" t="s">
        <v>8219</v>
      </c>
      <c r="C1470">
        <v>24</v>
      </c>
      <c r="D1470">
        <v>2</v>
      </c>
      <c r="E1470" t="s">
        <v>8404</v>
      </c>
      <c r="F1470">
        <v>13</v>
      </c>
    </row>
    <row r="1471" spans="1:6" x14ac:dyDescent="0.25">
      <c r="A1471">
        <v>1</v>
      </c>
      <c r="B1471" t="s">
        <v>8219</v>
      </c>
      <c r="C1471">
        <v>32</v>
      </c>
      <c r="D1471">
        <v>2</v>
      </c>
      <c r="E1471" t="s">
        <v>8404</v>
      </c>
      <c r="F1471">
        <v>2</v>
      </c>
    </row>
    <row r="1472" spans="1:6" x14ac:dyDescent="0.25">
      <c r="A1472">
        <v>1</v>
      </c>
      <c r="B1472" t="s">
        <v>8219</v>
      </c>
      <c r="C1472">
        <v>62</v>
      </c>
      <c r="D1472">
        <v>2</v>
      </c>
      <c r="E1472" t="s">
        <v>8404</v>
      </c>
      <c r="F1472">
        <v>0</v>
      </c>
    </row>
    <row r="1473" spans="1:6" x14ac:dyDescent="0.25">
      <c r="A1473">
        <v>1</v>
      </c>
      <c r="B1473" t="s">
        <v>8219</v>
      </c>
      <c r="C1473">
        <v>9</v>
      </c>
      <c r="D1473">
        <v>2</v>
      </c>
      <c r="E1473" t="s">
        <v>8404</v>
      </c>
      <c r="F1473">
        <v>21</v>
      </c>
    </row>
    <row r="1474" spans="1:6" x14ac:dyDescent="0.25">
      <c r="A1474">
        <v>1</v>
      </c>
      <c r="B1474" t="s">
        <v>8219</v>
      </c>
      <c r="C1474">
        <v>38</v>
      </c>
      <c r="D1474">
        <v>2</v>
      </c>
      <c r="E1474" t="s">
        <v>8404</v>
      </c>
      <c r="F1474">
        <v>9</v>
      </c>
    </row>
    <row r="1475" spans="1:6" x14ac:dyDescent="0.25">
      <c r="A1475">
        <v>1</v>
      </c>
      <c r="B1475" t="s">
        <v>8219</v>
      </c>
      <c r="C1475">
        <v>54</v>
      </c>
      <c r="D1475">
        <v>2</v>
      </c>
      <c r="E1475" t="s">
        <v>8404</v>
      </c>
      <c r="F1475">
        <v>6</v>
      </c>
    </row>
    <row r="1476" spans="1:6" x14ac:dyDescent="0.25">
      <c r="A1476">
        <v>1</v>
      </c>
      <c r="B1476" t="s">
        <v>8219</v>
      </c>
      <c r="C1476">
        <v>37</v>
      </c>
      <c r="D1476">
        <v>2</v>
      </c>
      <c r="E1476" t="s">
        <v>8404</v>
      </c>
      <c r="F1476">
        <v>4</v>
      </c>
    </row>
    <row r="1477" spans="1:6" x14ac:dyDescent="0.25">
      <c r="A1477">
        <v>1</v>
      </c>
      <c r="B1477" t="s">
        <v>8219</v>
      </c>
      <c r="C1477">
        <v>39</v>
      </c>
      <c r="D1477">
        <v>2</v>
      </c>
      <c r="E1477" t="s">
        <v>8404</v>
      </c>
      <c r="F1477">
        <v>7</v>
      </c>
    </row>
    <row r="1478" spans="1:6" x14ac:dyDescent="0.25">
      <c r="A1478">
        <v>1</v>
      </c>
      <c r="B1478" t="s">
        <v>8219</v>
      </c>
      <c r="C1478">
        <v>34</v>
      </c>
      <c r="D1478">
        <v>2</v>
      </c>
      <c r="E1478" t="s">
        <v>8404</v>
      </c>
      <c r="F1478">
        <v>5</v>
      </c>
    </row>
    <row r="1479" spans="1:6" x14ac:dyDescent="0.25">
      <c r="A1479">
        <v>1</v>
      </c>
      <c r="B1479" t="s">
        <v>8219</v>
      </c>
      <c r="C1479">
        <v>55</v>
      </c>
      <c r="D1479">
        <v>2</v>
      </c>
      <c r="E1479" t="s">
        <v>8404</v>
      </c>
      <c r="F1479">
        <v>0</v>
      </c>
    </row>
    <row r="1480" spans="1:6" x14ac:dyDescent="0.25">
      <c r="A1480">
        <v>1</v>
      </c>
      <c r="B1480" t="s">
        <v>8219</v>
      </c>
      <c r="C1480">
        <v>32</v>
      </c>
      <c r="D1480">
        <v>2</v>
      </c>
      <c r="E1480" t="s">
        <v>8404</v>
      </c>
      <c r="F1480">
        <v>3</v>
      </c>
    </row>
    <row r="1481" spans="1:6" x14ac:dyDescent="0.25">
      <c r="A1481">
        <v>1</v>
      </c>
      <c r="B1481" t="s">
        <v>8219</v>
      </c>
      <c r="C1481">
        <v>25</v>
      </c>
      <c r="D1481">
        <v>2</v>
      </c>
      <c r="E1481" t="s">
        <v>8404</v>
      </c>
      <c r="F1481">
        <v>9</v>
      </c>
    </row>
    <row r="1482" spans="1:6" x14ac:dyDescent="0.25">
      <c r="A1482">
        <v>1</v>
      </c>
      <c r="B1482" t="s">
        <v>8219</v>
      </c>
      <c r="C1482">
        <v>33</v>
      </c>
      <c r="D1482">
        <v>2</v>
      </c>
      <c r="E1482" t="s">
        <v>8404</v>
      </c>
      <c r="F1482">
        <v>6</v>
      </c>
    </row>
    <row r="1483" spans="1:6" x14ac:dyDescent="0.25">
      <c r="A1483">
        <v>1</v>
      </c>
      <c r="B1483" t="s">
        <v>8219</v>
      </c>
      <c r="C1483">
        <v>108</v>
      </c>
      <c r="D1483">
        <v>2</v>
      </c>
      <c r="E1483" t="s">
        <v>8404</v>
      </c>
      <c r="F1483">
        <v>4</v>
      </c>
    </row>
    <row r="1484" spans="1:6" x14ac:dyDescent="0.25">
      <c r="A1484">
        <v>1</v>
      </c>
      <c r="B1484" t="s">
        <v>8219</v>
      </c>
      <c r="C1484">
        <v>20</v>
      </c>
      <c r="D1484">
        <v>2</v>
      </c>
      <c r="E1484" t="s">
        <v>8404</v>
      </c>
      <c r="F1484">
        <v>1</v>
      </c>
    </row>
    <row r="1485" spans="1:6" x14ac:dyDescent="0.25">
      <c r="A1485">
        <v>1</v>
      </c>
      <c r="B1485" t="s">
        <v>8219</v>
      </c>
      <c r="C1485">
        <v>98</v>
      </c>
      <c r="D1485">
        <v>2</v>
      </c>
      <c r="E1485" t="s">
        <v>8404</v>
      </c>
      <c r="F1485">
        <v>17</v>
      </c>
    </row>
    <row r="1486" spans="1:6" x14ac:dyDescent="0.25">
      <c r="A1486">
        <v>1</v>
      </c>
      <c r="B1486" t="s">
        <v>8219</v>
      </c>
      <c r="C1486">
        <v>196</v>
      </c>
      <c r="D1486">
        <v>2</v>
      </c>
      <c r="E1486" t="s">
        <v>8404</v>
      </c>
      <c r="F1486">
        <v>1</v>
      </c>
    </row>
    <row r="1487" spans="1:6" x14ac:dyDescent="0.25">
      <c r="A1487">
        <v>1</v>
      </c>
      <c r="B1487" t="s">
        <v>8219</v>
      </c>
      <c r="C1487">
        <v>39</v>
      </c>
      <c r="D1487">
        <v>2</v>
      </c>
      <c r="E1487" t="s">
        <v>8404</v>
      </c>
      <c r="F1487">
        <v>13</v>
      </c>
    </row>
    <row r="1488" spans="1:6" x14ac:dyDescent="0.25">
      <c r="A1488">
        <v>1</v>
      </c>
      <c r="B1488" t="s">
        <v>8219</v>
      </c>
      <c r="C1488">
        <v>128</v>
      </c>
      <c r="D1488">
        <v>2</v>
      </c>
      <c r="E1488" t="s">
        <v>8404</v>
      </c>
      <c r="F1488">
        <v>6</v>
      </c>
    </row>
    <row r="1489" spans="1:6" x14ac:dyDescent="0.25">
      <c r="A1489">
        <v>1</v>
      </c>
      <c r="B1489" t="s">
        <v>8219</v>
      </c>
      <c r="C1489">
        <v>71</v>
      </c>
      <c r="D1489">
        <v>2</v>
      </c>
      <c r="E1489" t="s">
        <v>8404</v>
      </c>
      <c r="F1489">
        <v>0</v>
      </c>
    </row>
    <row r="1490" spans="1:6" x14ac:dyDescent="0.25">
      <c r="A1490">
        <v>1</v>
      </c>
      <c r="B1490" t="s">
        <v>8219</v>
      </c>
      <c r="C1490">
        <v>47</v>
      </c>
      <c r="D1490">
        <v>2</v>
      </c>
      <c r="E1490" t="s">
        <v>8404</v>
      </c>
      <c r="F1490">
        <v>2</v>
      </c>
    </row>
    <row r="1491" spans="1:6" x14ac:dyDescent="0.25">
      <c r="A1491">
        <v>1</v>
      </c>
      <c r="B1491" t="s">
        <v>8219</v>
      </c>
      <c r="C1491">
        <v>17</v>
      </c>
      <c r="D1491">
        <v>2</v>
      </c>
      <c r="E1491" t="s">
        <v>8404</v>
      </c>
      <c r="F1491">
        <v>2</v>
      </c>
    </row>
    <row r="1492" spans="1:6" x14ac:dyDescent="0.25">
      <c r="A1492">
        <v>1</v>
      </c>
      <c r="B1492" t="s">
        <v>8219</v>
      </c>
      <c r="C1492">
        <v>91</v>
      </c>
      <c r="D1492">
        <v>2</v>
      </c>
      <c r="E1492" t="s">
        <v>8404</v>
      </c>
      <c r="F1492">
        <v>21</v>
      </c>
    </row>
    <row r="1493" spans="1:6" x14ac:dyDescent="0.25">
      <c r="A1493">
        <v>1</v>
      </c>
      <c r="B1493" t="s">
        <v>8219</v>
      </c>
      <c r="C1493">
        <v>43</v>
      </c>
      <c r="D1493">
        <v>2</v>
      </c>
      <c r="E1493" t="s">
        <v>8404</v>
      </c>
      <c r="F1493">
        <v>13</v>
      </c>
    </row>
    <row r="1494" spans="1:6" x14ac:dyDescent="0.25">
      <c r="A1494">
        <v>1</v>
      </c>
      <c r="B1494" t="s">
        <v>8219</v>
      </c>
      <c r="C1494">
        <v>17</v>
      </c>
      <c r="D1494">
        <v>2</v>
      </c>
      <c r="E1494" t="s">
        <v>8404</v>
      </c>
      <c r="F1494">
        <v>0</v>
      </c>
    </row>
    <row r="1495" spans="1:6" x14ac:dyDescent="0.25">
      <c r="A1495">
        <v>1</v>
      </c>
      <c r="B1495" t="s">
        <v>8219</v>
      </c>
      <c r="C1495">
        <v>33</v>
      </c>
      <c r="D1495">
        <v>2</v>
      </c>
      <c r="E1495" t="s">
        <v>8404</v>
      </c>
      <c r="F1495">
        <v>6</v>
      </c>
    </row>
    <row r="1496" spans="1:6" x14ac:dyDescent="0.25">
      <c r="A1496">
        <v>1</v>
      </c>
      <c r="B1496" t="s">
        <v>8219</v>
      </c>
      <c r="C1496">
        <v>87</v>
      </c>
      <c r="D1496">
        <v>2</v>
      </c>
      <c r="E1496" t="s">
        <v>8404</v>
      </c>
      <c r="F1496">
        <v>0</v>
      </c>
    </row>
    <row r="1497" spans="1:6" x14ac:dyDescent="0.25">
      <c r="A1497">
        <v>1</v>
      </c>
      <c r="B1497" t="s">
        <v>8219</v>
      </c>
      <c r="C1497">
        <v>113</v>
      </c>
      <c r="D1497">
        <v>2</v>
      </c>
      <c r="E1497" t="s">
        <v>8404</v>
      </c>
      <c r="F1497">
        <v>1</v>
      </c>
    </row>
    <row r="1498" spans="1:6" x14ac:dyDescent="0.25">
      <c r="A1498">
        <v>1</v>
      </c>
      <c r="B1498" t="s">
        <v>8219</v>
      </c>
      <c r="C1498">
        <v>14</v>
      </c>
      <c r="D1498">
        <v>2</v>
      </c>
      <c r="E1498" t="s">
        <v>8404</v>
      </c>
      <c r="F1498">
        <v>0</v>
      </c>
    </row>
    <row r="1499" spans="1:6" x14ac:dyDescent="0.25">
      <c r="A1499">
        <v>1</v>
      </c>
      <c r="B1499" t="s">
        <v>8219</v>
      </c>
      <c r="C1499">
        <v>30</v>
      </c>
      <c r="D1499">
        <v>2</v>
      </c>
      <c r="E1499" t="s">
        <v>8404</v>
      </c>
      <c r="F1499">
        <v>12</v>
      </c>
    </row>
    <row r="1500" spans="1:6" x14ac:dyDescent="0.25">
      <c r="A1500">
        <v>1</v>
      </c>
      <c r="B1500" t="s">
        <v>8219</v>
      </c>
      <c r="C1500">
        <v>16</v>
      </c>
      <c r="D1500">
        <v>2</v>
      </c>
      <c r="E1500" t="s">
        <v>8404</v>
      </c>
      <c r="F1500">
        <v>2</v>
      </c>
    </row>
    <row r="1501" spans="1:6" x14ac:dyDescent="0.25">
      <c r="A1501">
        <v>1</v>
      </c>
      <c r="B1501" t="s">
        <v>8219</v>
      </c>
      <c r="C1501">
        <v>46</v>
      </c>
      <c r="D1501">
        <v>2</v>
      </c>
      <c r="E1501" t="s">
        <v>8404</v>
      </c>
      <c r="F1501">
        <v>6</v>
      </c>
    </row>
    <row r="1502" spans="1:6" x14ac:dyDescent="0.25">
      <c r="A1502">
        <v>1</v>
      </c>
      <c r="B1502" t="s">
        <v>8219</v>
      </c>
      <c r="C1502">
        <v>24</v>
      </c>
      <c r="D1502">
        <v>2</v>
      </c>
      <c r="E1502" t="s">
        <v>8404</v>
      </c>
      <c r="F1502">
        <v>1</v>
      </c>
    </row>
    <row r="1503" spans="1:6" x14ac:dyDescent="0.25">
      <c r="A1503">
        <v>1</v>
      </c>
      <c r="B1503" t="s">
        <v>8219</v>
      </c>
      <c r="C1503">
        <v>97</v>
      </c>
      <c r="D1503">
        <v>2</v>
      </c>
      <c r="E1503" t="s">
        <v>8404</v>
      </c>
      <c r="F1503">
        <v>1</v>
      </c>
    </row>
    <row r="1504" spans="1:6" x14ac:dyDescent="0.25">
      <c r="A1504">
        <v>1</v>
      </c>
      <c r="B1504" t="s">
        <v>8219</v>
      </c>
      <c r="C1504">
        <v>59</v>
      </c>
      <c r="D1504">
        <v>2</v>
      </c>
      <c r="E1504" t="s">
        <v>8404</v>
      </c>
      <c r="F1504">
        <v>5</v>
      </c>
    </row>
    <row r="1505" spans="1:6" x14ac:dyDescent="0.25">
      <c r="A1505">
        <v>1</v>
      </c>
      <c r="B1505" t="s">
        <v>8219</v>
      </c>
      <c r="C1505">
        <v>1095</v>
      </c>
      <c r="D1505">
        <v>2</v>
      </c>
      <c r="E1505" t="s">
        <v>8404</v>
      </c>
      <c r="F1505">
        <v>0</v>
      </c>
    </row>
    <row r="1506" spans="1:6" x14ac:dyDescent="0.25">
      <c r="A1506">
        <v>1</v>
      </c>
      <c r="B1506" t="s">
        <v>8219</v>
      </c>
      <c r="C1506">
        <v>218</v>
      </c>
      <c r="D1506">
        <v>2</v>
      </c>
      <c r="E1506" t="s">
        <v>8404</v>
      </c>
      <c r="F1506">
        <v>3</v>
      </c>
    </row>
    <row r="1507" spans="1:6" x14ac:dyDescent="0.25">
      <c r="A1507">
        <v>1</v>
      </c>
      <c r="B1507" t="s">
        <v>8219</v>
      </c>
      <c r="C1507">
        <v>111</v>
      </c>
      <c r="D1507">
        <v>2</v>
      </c>
      <c r="E1507" t="s">
        <v>8404</v>
      </c>
      <c r="F1507">
        <v>8</v>
      </c>
    </row>
    <row r="1508" spans="1:6" x14ac:dyDescent="0.25">
      <c r="A1508">
        <v>1</v>
      </c>
      <c r="B1508" t="s">
        <v>8219</v>
      </c>
      <c r="C1508">
        <v>56</v>
      </c>
      <c r="D1508">
        <v>2</v>
      </c>
      <c r="E1508" t="s">
        <v>8404</v>
      </c>
      <c r="F1508">
        <v>3</v>
      </c>
    </row>
    <row r="1509" spans="1:6" x14ac:dyDescent="0.25">
      <c r="A1509">
        <v>1</v>
      </c>
      <c r="B1509" t="s">
        <v>8219</v>
      </c>
      <c r="C1509">
        <v>265</v>
      </c>
      <c r="D1509">
        <v>2</v>
      </c>
      <c r="E1509" t="s">
        <v>8404</v>
      </c>
      <c r="F1509">
        <v>8</v>
      </c>
    </row>
    <row r="1510" spans="1:6" x14ac:dyDescent="0.25">
      <c r="A1510">
        <v>1</v>
      </c>
      <c r="B1510" t="s">
        <v>8219</v>
      </c>
      <c r="C1510">
        <v>28</v>
      </c>
      <c r="D1510">
        <v>2</v>
      </c>
      <c r="E1510" t="s">
        <v>8404</v>
      </c>
      <c r="F1510">
        <v>1</v>
      </c>
    </row>
    <row r="1511" spans="1:6" x14ac:dyDescent="0.25">
      <c r="A1511">
        <v>1</v>
      </c>
      <c r="B1511" t="s">
        <v>8219</v>
      </c>
      <c r="C1511">
        <v>364</v>
      </c>
      <c r="D1511">
        <v>2</v>
      </c>
      <c r="E1511" t="s">
        <v>8404</v>
      </c>
      <c r="F1511">
        <v>4</v>
      </c>
    </row>
    <row r="1512" spans="1:6" x14ac:dyDescent="0.25">
      <c r="A1512">
        <v>1</v>
      </c>
      <c r="B1512" t="s">
        <v>8219</v>
      </c>
      <c r="C1512">
        <v>27</v>
      </c>
      <c r="D1512">
        <v>2</v>
      </c>
      <c r="E1512" t="s">
        <v>8404</v>
      </c>
      <c r="F1512">
        <v>8</v>
      </c>
    </row>
    <row r="1513" spans="1:6" x14ac:dyDescent="0.25">
      <c r="A1513">
        <v>1</v>
      </c>
      <c r="B1513" t="s">
        <v>8219</v>
      </c>
      <c r="C1513">
        <v>93</v>
      </c>
      <c r="D1513">
        <v>2</v>
      </c>
      <c r="E1513" t="s">
        <v>8404</v>
      </c>
      <c r="F1513">
        <v>1</v>
      </c>
    </row>
    <row r="1514" spans="1:6" x14ac:dyDescent="0.25">
      <c r="A1514">
        <v>1</v>
      </c>
      <c r="B1514" t="s">
        <v>8219</v>
      </c>
      <c r="C1514">
        <v>64</v>
      </c>
      <c r="D1514">
        <v>2</v>
      </c>
      <c r="E1514" t="s">
        <v>8404</v>
      </c>
      <c r="F1514">
        <v>5</v>
      </c>
    </row>
    <row r="1515" spans="1:6" x14ac:dyDescent="0.25">
      <c r="A1515">
        <v>1</v>
      </c>
      <c r="B1515" t="s">
        <v>8219</v>
      </c>
      <c r="C1515">
        <v>22</v>
      </c>
      <c r="D1515">
        <v>2</v>
      </c>
      <c r="E1515" t="s">
        <v>8404</v>
      </c>
      <c r="F1515">
        <v>0</v>
      </c>
    </row>
    <row r="1516" spans="1:6" x14ac:dyDescent="0.25">
      <c r="A1516">
        <v>1</v>
      </c>
      <c r="B1516" t="s">
        <v>8219</v>
      </c>
      <c r="C1516">
        <v>59</v>
      </c>
      <c r="D1516">
        <v>2</v>
      </c>
      <c r="E1516" t="s">
        <v>8404</v>
      </c>
      <c r="F1516">
        <v>0</v>
      </c>
    </row>
    <row r="1517" spans="1:6" x14ac:dyDescent="0.25">
      <c r="A1517">
        <v>1</v>
      </c>
      <c r="B1517" t="s">
        <v>8219</v>
      </c>
      <c r="C1517">
        <v>249</v>
      </c>
      <c r="D1517">
        <v>2</v>
      </c>
      <c r="E1517" t="s">
        <v>8404</v>
      </c>
      <c r="F1517">
        <v>1</v>
      </c>
    </row>
    <row r="1518" spans="1:6" x14ac:dyDescent="0.25">
      <c r="A1518">
        <v>1</v>
      </c>
      <c r="B1518" t="s">
        <v>8219</v>
      </c>
      <c r="C1518">
        <v>392</v>
      </c>
      <c r="D1518">
        <v>2</v>
      </c>
      <c r="E1518" t="s">
        <v>8404</v>
      </c>
      <c r="F1518">
        <v>0</v>
      </c>
    </row>
    <row r="1519" spans="1:6" x14ac:dyDescent="0.25">
      <c r="A1519">
        <v>1</v>
      </c>
      <c r="B1519" t="s">
        <v>8219</v>
      </c>
      <c r="C1519">
        <v>115</v>
      </c>
      <c r="D1519">
        <v>2</v>
      </c>
      <c r="E1519" t="s">
        <v>8404</v>
      </c>
      <c r="F1519">
        <v>0</v>
      </c>
    </row>
    <row r="1520" spans="1:6" x14ac:dyDescent="0.25">
      <c r="A1520">
        <v>1</v>
      </c>
      <c r="B1520" t="s">
        <v>8219</v>
      </c>
      <c r="C1520">
        <v>433</v>
      </c>
      <c r="D1520">
        <v>2</v>
      </c>
      <c r="E1520" t="s">
        <v>8404</v>
      </c>
      <c r="F1520">
        <v>6</v>
      </c>
    </row>
    <row r="1521" spans="1:6" x14ac:dyDescent="0.25">
      <c r="A1521">
        <v>1</v>
      </c>
      <c r="B1521" t="s">
        <v>8219</v>
      </c>
      <c r="C1521">
        <v>20</v>
      </c>
      <c r="D1521">
        <v>2</v>
      </c>
      <c r="E1521" t="s">
        <v>8404</v>
      </c>
      <c r="F1521">
        <v>6</v>
      </c>
    </row>
    <row r="1522" spans="1:6" x14ac:dyDescent="0.25">
      <c r="A1522">
        <v>1</v>
      </c>
      <c r="B1522" t="s">
        <v>8219</v>
      </c>
      <c r="C1522">
        <v>8</v>
      </c>
      <c r="D1522">
        <v>2</v>
      </c>
      <c r="E1522" t="s">
        <v>8404</v>
      </c>
      <c r="F1522">
        <v>14</v>
      </c>
    </row>
    <row r="1523" spans="1:6" x14ac:dyDescent="0.25">
      <c r="A1523">
        <v>1</v>
      </c>
      <c r="B1523" t="s">
        <v>8219</v>
      </c>
      <c r="C1523">
        <v>175</v>
      </c>
      <c r="D1523">
        <v>2</v>
      </c>
      <c r="E1523" t="s">
        <v>8404</v>
      </c>
      <c r="F1523">
        <v>6</v>
      </c>
    </row>
    <row r="1524" spans="1:6" x14ac:dyDescent="0.25">
      <c r="A1524">
        <v>1</v>
      </c>
      <c r="B1524" t="s">
        <v>8219</v>
      </c>
      <c r="C1524">
        <v>104</v>
      </c>
      <c r="D1524">
        <v>2</v>
      </c>
      <c r="E1524" t="s">
        <v>8404</v>
      </c>
      <c r="F1524">
        <v>33</v>
      </c>
    </row>
    <row r="1525" spans="1:6" x14ac:dyDescent="0.25">
      <c r="A1525">
        <v>1</v>
      </c>
      <c r="B1525" t="s">
        <v>8219</v>
      </c>
      <c r="C1525">
        <v>17</v>
      </c>
      <c r="D1525">
        <v>2</v>
      </c>
      <c r="E1525" t="s">
        <v>8404</v>
      </c>
      <c r="F1525">
        <v>4</v>
      </c>
    </row>
    <row r="1526" spans="1:6" x14ac:dyDescent="0.25">
      <c r="A1526">
        <v>1</v>
      </c>
      <c r="B1526" t="s">
        <v>8219</v>
      </c>
      <c r="C1526">
        <v>277</v>
      </c>
      <c r="D1526">
        <v>2</v>
      </c>
      <c r="E1526" t="s">
        <v>8404</v>
      </c>
      <c r="F1526">
        <v>1</v>
      </c>
    </row>
    <row r="1527" spans="1:6" x14ac:dyDescent="0.25">
      <c r="A1527">
        <v>1</v>
      </c>
      <c r="B1527" t="s">
        <v>8219</v>
      </c>
      <c r="C1527">
        <v>118</v>
      </c>
      <c r="D1527">
        <v>2</v>
      </c>
      <c r="E1527" t="s">
        <v>8404</v>
      </c>
      <c r="F1527">
        <v>0</v>
      </c>
    </row>
    <row r="1528" spans="1:6" x14ac:dyDescent="0.25">
      <c r="A1528">
        <v>1</v>
      </c>
      <c r="B1528" t="s">
        <v>8219</v>
      </c>
      <c r="C1528">
        <v>97</v>
      </c>
      <c r="D1528">
        <v>2</v>
      </c>
      <c r="E1528" t="s">
        <v>8404</v>
      </c>
      <c r="F1528">
        <v>6</v>
      </c>
    </row>
    <row r="1529" spans="1:6" x14ac:dyDescent="0.25">
      <c r="A1529">
        <v>1</v>
      </c>
      <c r="B1529" t="s">
        <v>8219</v>
      </c>
      <c r="C1529">
        <v>20</v>
      </c>
      <c r="D1529">
        <v>2</v>
      </c>
      <c r="E1529" t="s">
        <v>8404</v>
      </c>
      <c r="F1529">
        <v>6</v>
      </c>
    </row>
    <row r="1530" spans="1:6" x14ac:dyDescent="0.25">
      <c r="A1530">
        <v>1</v>
      </c>
      <c r="B1530" t="s">
        <v>8219</v>
      </c>
      <c r="C1530">
        <v>26</v>
      </c>
      <c r="D1530">
        <v>2</v>
      </c>
      <c r="E1530" t="s">
        <v>8404</v>
      </c>
      <c r="F1530">
        <v>1</v>
      </c>
    </row>
    <row r="1531" spans="1:6" x14ac:dyDescent="0.25">
      <c r="A1531">
        <v>1</v>
      </c>
      <c r="B1531" t="s">
        <v>8219</v>
      </c>
      <c r="C1531">
        <v>128</v>
      </c>
      <c r="D1531">
        <v>2</v>
      </c>
      <c r="E1531" t="s">
        <v>8404</v>
      </c>
      <c r="F1531">
        <v>3</v>
      </c>
    </row>
    <row r="1532" spans="1:6" x14ac:dyDescent="0.25">
      <c r="A1532">
        <v>1</v>
      </c>
      <c r="B1532" t="s">
        <v>8219</v>
      </c>
      <c r="C1532">
        <v>15</v>
      </c>
      <c r="D1532">
        <v>2</v>
      </c>
      <c r="E1532" t="s">
        <v>8404</v>
      </c>
      <c r="F1532">
        <v>1</v>
      </c>
    </row>
    <row r="1533" spans="1:6" x14ac:dyDescent="0.25">
      <c r="A1533">
        <v>1</v>
      </c>
      <c r="B1533" t="s">
        <v>8219</v>
      </c>
      <c r="C1533">
        <v>25</v>
      </c>
      <c r="D1533">
        <v>2</v>
      </c>
      <c r="E1533" t="s">
        <v>8404</v>
      </c>
      <c r="F1533">
        <v>1</v>
      </c>
    </row>
    <row r="1534" spans="1:6" x14ac:dyDescent="0.25">
      <c r="A1534">
        <v>1</v>
      </c>
      <c r="B1534" t="s">
        <v>8219</v>
      </c>
      <c r="C1534">
        <v>55</v>
      </c>
      <c r="D1534">
        <v>2</v>
      </c>
      <c r="E1534" t="s">
        <v>8404</v>
      </c>
      <c r="F1534">
        <v>0</v>
      </c>
    </row>
    <row r="1535" spans="1:6" x14ac:dyDescent="0.25">
      <c r="A1535">
        <v>1</v>
      </c>
      <c r="B1535" t="s">
        <v>8219</v>
      </c>
      <c r="C1535">
        <v>107</v>
      </c>
      <c r="D1535">
        <v>2</v>
      </c>
      <c r="E1535" t="s">
        <v>8404</v>
      </c>
      <c r="F1535">
        <v>6</v>
      </c>
    </row>
    <row r="1536" spans="1:6" x14ac:dyDescent="0.25">
      <c r="A1536">
        <v>1</v>
      </c>
      <c r="B1536" t="s">
        <v>8219</v>
      </c>
      <c r="C1536">
        <v>557</v>
      </c>
      <c r="D1536">
        <v>2</v>
      </c>
      <c r="E1536" t="s">
        <v>8404</v>
      </c>
      <c r="F1536">
        <v>0</v>
      </c>
    </row>
    <row r="1537" spans="1:6" x14ac:dyDescent="0.25">
      <c r="A1537">
        <v>1</v>
      </c>
      <c r="B1537" t="s">
        <v>8219</v>
      </c>
      <c r="C1537">
        <v>40</v>
      </c>
      <c r="D1537">
        <v>2</v>
      </c>
      <c r="E1537" t="s">
        <v>8404</v>
      </c>
      <c r="F1537">
        <v>6</v>
      </c>
    </row>
    <row r="1538" spans="1:6" x14ac:dyDescent="0.25">
      <c r="A1538">
        <v>1</v>
      </c>
      <c r="B1538" t="s">
        <v>8219</v>
      </c>
      <c r="C1538">
        <v>36</v>
      </c>
      <c r="D1538">
        <v>2</v>
      </c>
      <c r="E1538" t="s">
        <v>8404</v>
      </c>
      <c r="F1538">
        <v>13</v>
      </c>
    </row>
    <row r="1539" spans="1:6" x14ac:dyDescent="0.25">
      <c r="A1539">
        <v>1</v>
      </c>
      <c r="B1539" t="s">
        <v>8219</v>
      </c>
      <c r="C1539">
        <v>159</v>
      </c>
      <c r="D1539">
        <v>2</v>
      </c>
      <c r="E1539" t="s">
        <v>8404</v>
      </c>
      <c r="F1539">
        <v>4</v>
      </c>
    </row>
    <row r="1540" spans="1:6" x14ac:dyDescent="0.25">
      <c r="A1540">
        <v>1</v>
      </c>
      <c r="B1540" t="s">
        <v>8219</v>
      </c>
      <c r="C1540">
        <v>41</v>
      </c>
      <c r="D1540">
        <v>2</v>
      </c>
      <c r="E1540" t="s">
        <v>8404</v>
      </c>
      <c r="F1540">
        <v>6</v>
      </c>
    </row>
    <row r="1541" spans="1:6" x14ac:dyDescent="0.25">
      <c r="A1541">
        <v>1</v>
      </c>
      <c r="B1541" t="s">
        <v>8219</v>
      </c>
      <c r="C1541">
        <v>226</v>
      </c>
      <c r="D1541">
        <v>2</v>
      </c>
      <c r="E1541" t="s">
        <v>8404</v>
      </c>
      <c r="F1541">
        <v>0</v>
      </c>
    </row>
    <row r="1542" spans="1:6" x14ac:dyDescent="0.25">
      <c r="A1542">
        <v>1</v>
      </c>
      <c r="B1542" t="s">
        <v>8219</v>
      </c>
      <c r="C1542">
        <v>30</v>
      </c>
      <c r="D1542">
        <v>2</v>
      </c>
      <c r="E1542" t="s">
        <v>8404</v>
      </c>
      <c r="F1542">
        <v>0</v>
      </c>
    </row>
    <row r="1543" spans="1:6" x14ac:dyDescent="0.25">
      <c r="A1543">
        <v>1</v>
      </c>
      <c r="B1543" t="s">
        <v>8219</v>
      </c>
      <c r="C1543">
        <v>103</v>
      </c>
      <c r="D1543">
        <v>2</v>
      </c>
      <c r="E1543" t="s">
        <v>8404</v>
      </c>
      <c r="F1543">
        <v>0</v>
      </c>
    </row>
    <row r="1544" spans="1:6" x14ac:dyDescent="0.25">
      <c r="A1544">
        <v>1</v>
      </c>
      <c r="B1544" t="s">
        <v>8219</v>
      </c>
      <c r="C1544">
        <v>62</v>
      </c>
      <c r="D1544">
        <v>2</v>
      </c>
      <c r="E1544" t="s">
        <v>8404</v>
      </c>
      <c r="F1544">
        <v>81</v>
      </c>
    </row>
    <row r="1545" spans="1:6" x14ac:dyDescent="0.25">
      <c r="A1545">
        <v>1</v>
      </c>
      <c r="B1545" t="s">
        <v>8219</v>
      </c>
      <c r="C1545">
        <v>6</v>
      </c>
      <c r="D1545">
        <v>2</v>
      </c>
      <c r="E1545" t="s">
        <v>8404</v>
      </c>
      <c r="F1545">
        <v>0</v>
      </c>
    </row>
    <row r="1546" spans="1:6" x14ac:dyDescent="0.25">
      <c r="A1546">
        <v>1</v>
      </c>
      <c r="B1546" t="s">
        <v>8219</v>
      </c>
      <c r="C1546">
        <v>182</v>
      </c>
      <c r="D1546">
        <v>2</v>
      </c>
      <c r="E1546" t="s">
        <v>8404</v>
      </c>
      <c r="F1546">
        <v>0</v>
      </c>
    </row>
    <row r="1547" spans="1:6" x14ac:dyDescent="0.25">
      <c r="A1547">
        <v>1</v>
      </c>
      <c r="B1547" t="s">
        <v>8219</v>
      </c>
      <c r="C1547">
        <v>145</v>
      </c>
      <c r="D1547">
        <v>2</v>
      </c>
      <c r="E1547" t="s">
        <v>8404</v>
      </c>
      <c r="F1547">
        <v>5</v>
      </c>
    </row>
    <row r="1548" spans="1:6" x14ac:dyDescent="0.25">
      <c r="A1548">
        <v>1</v>
      </c>
      <c r="B1548" t="s">
        <v>8219</v>
      </c>
      <c r="C1548">
        <v>25</v>
      </c>
      <c r="D1548">
        <v>2</v>
      </c>
      <c r="E1548" t="s">
        <v>8404</v>
      </c>
      <c r="F1548">
        <v>0</v>
      </c>
    </row>
    <row r="1549" spans="1:6" x14ac:dyDescent="0.25">
      <c r="A1549">
        <v>1</v>
      </c>
      <c r="B1549" t="s">
        <v>8219</v>
      </c>
      <c r="C1549">
        <v>320</v>
      </c>
      <c r="D1549">
        <v>2</v>
      </c>
      <c r="E1549" t="s">
        <v>8404</v>
      </c>
      <c r="F1549">
        <v>0</v>
      </c>
    </row>
    <row r="1550" spans="1:6" x14ac:dyDescent="0.25">
      <c r="A1550">
        <v>1</v>
      </c>
      <c r="B1550" t="s">
        <v>8219</v>
      </c>
      <c r="C1550">
        <v>99</v>
      </c>
      <c r="D1550">
        <v>2</v>
      </c>
      <c r="E1550" t="s">
        <v>8404</v>
      </c>
      <c r="F1550">
        <v>58</v>
      </c>
    </row>
    <row r="1551" spans="1:6" x14ac:dyDescent="0.25">
      <c r="A1551">
        <v>1</v>
      </c>
      <c r="B1551" t="s">
        <v>8219</v>
      </c>
      <c r="C1551">
        <v>348</v>
      </c>
      <c r="D1551">
        <v>2</v>
      </c>
      <c r="E1551" t="s">
        <v>8404</v>
      </c>
      <c r="F1551">
        <v>1</v>
      </c>
    </row>
    <row r="1552" spans="1:6" x14ac:dyDescent="0.25">
      <c r="A1552">
        <v>1</v>
      </c>
      <c r="B1552" t="s">
        <v>8219</v>
      </c>
      <c r="C1552">
        <v>41</v>
      </c>
      <c r="D1552">
        <v>2</v>
      </c>
      <c r="E1552" t="s">
        <v>8404</v>
      </c>
      <c r="F1552">
        <v>0</v>
      </c>
    </row>
    <row r="1553" spans="1:6" x14ac:dyDescent="0.25">
      <c r="A1553">
        <v>1</v>
      </c>
      <c r="B1553" t="s">
        <v>8219</v>
      </c>
      <c r="C1553">
        <v>29</v>
      </c>
      <c r="D1553">
        <v>2</v>
      </c>
      <c r="E1553" t="s">
        <v>8404</v>
      </c>
      <c r="F1553">
        <v>28</v>
      </c>
    </row>
    <row r="1554" spans="1:6" x14ac:dyDescent="0.25">
      <c r="A1554">
        <v>1</v>
      </c>
      <c r="B1554" t="s">
        <v>8219</v>
      </c>
      <c r="C1554">
        <v>25</v>
      </c>
      <c r="D1554">
        <v>2</v>
      </c>
      <c r="E1554" t="s">
        <v>8404</v>
      </c>
      <c r="F1554">
        <v>1</v>
      </c>
    </row>
    <row r="1555" spans="1:6" x14ac:dyDescent="0.25">
      <c r="A1555">
        <v>1</v>
      </c>
      <c r="B1555" t="s">
        <v>8219</v>
      </c>
      <c r="C1555">
        <v>23</v>
      </c>
      <c r="D1555">
        <v>2</v>
      </c>
      <c r="E1555" t="s">
        <v>8404</v>
      </c>
      <c r="F1555">
        <v>0</v>
      </c>
    </row>
    <row r="1556" spans="1:6" x14ac:dyDescent="0.25">
      <c r="A1556">
        <v>1</v>
      </c>
      <c r="B1556" t="s">
        <v>8219</v>
      </c>
      <c r="C1556">
        <v>1260</v>
      </c>
      <c r="D1556">
        <v>2</v>
      </c>
      <c r="E1556" t="s">
        <v>8404</v>
      </c>
      <c r="F1556">
        <v>37</v>
      </c>
    </row>
    <row r="1557" spans="1:6" x14ac:dyDescent="0.25">
      <c r="A1557">
        <v>1</v>
      </c>
      <c r="B1557" t="s">
        <v>8219</v>
      </c>
      <c r="C1557">
        <v>307</v>
      </c>
      <c r="D1557">
        <v>2</v>
      </c>
      <c r="E1557" t="s">
        <v>8404</v>
      </c>
      <c r="F1557">
        <v>9</v>
      </c>
    </row>
    <row r="1558" spans="1:6" x14ac:dyDescent="0.25">
      <c r="A1558">
        <v>1</v>
      </c>
      <c r="B1558" t="s">
        <v>8219</v>
      </c>
      <c r="C1558">
        <v>329</v>
      </c>
      <c r="D1558">
        <v>2</v>
      </c>
      <c r="E1558" t="s">
        <v>8404</v>
      </c>
      <c r="F1558">
        <v>3</v>
      </c>
    </row>
    <row r="1559" spans="1:6" x14ac:dyDescent="0.25">
      <c r="A1559">
        <v>1</v>
      </c>
      <c r="B1559" t="s">
        <v>8219</v>
      </c>
      <c r="C1559">
        <v>32</v>
      </c>
      <c r="D1559">
        <v>2</v>
      </c>
      <c r="E1559" t="s">
        <v>8404</v>
      </c>
      <c r="F1559">
        <v>0</v>
      </c>
    </row>
    <row r="1560" spans="1:6" x14ac:dyDescent="0.25">
      <c r="A1560">
        <v>1</v>
      </c>
      <c r="B1560" t="s">
        <v>8219</v>
      </c>
      <c r="C1560">
        <v>27</v>
      </c>
      <c r="D1560">
        <v>2</v>
      </c>
      <c r="E1560" t="s">
        <v>8404</v>
      </c>
      <c r="F1560">
        <v>2</v>
      </c>
    </row>
    <row r="1561" spans="1:6" x14ac:dyDescent="0.25">
      <c r="A1561">
        <v>1</v>
      </c>
      <c r="B1561" t="s">
        <v>8219</v>
      </c>
      <c r="C1561">
        <v>236</v>
      </c>
      <c r="D1561">
        <v>2</v>
      </c>
      <c r="E1561" t="s">
        <v>8404</v>
      </c>
      <c r="F1561">
        <v>6</v>
      </c>
    </row>
    <row r="1562" spans="1:6" x14ac:dyDescent="0.25">
      <c r="A1562">
        <v>1</v>
      </c>
      <c r="B1562" t="s">
        <v>8219</v>
      </c>
      <c r="C1562">
        <v>42</v>
      </c>
      <c r="D1562">
        <v>2</v>
      </c>
      <c r="E1562" t="s">
        <v>8404</v>
      </c>
      <c r="F1562">
        <v>67</v>
      </c>
    </row>
    <row r="1563" spans="1:6" x14ac:dyDescent="0.25">
      <c r="A1563">
        <v>1</v>
      </c>
      <c r="B1563" t="s">
        <v>8219</v>
      </c>
      <c r="C1563">
        <v>95</v>
      </c>
      <c r="D1563">
        <v>2</v>
      </c>
      <c r="E1563" t="s">
        <v>8404</v>
      </c>
      <c r="F1563">
        <v>5</v>
      </c>
    </row>
    <row r="1564" spans="1:6" x14ac:dyDescent="0.25">
      <c r="A1564">
        <v>1</v>
      </c>
      <c r="B1564" t="s">
        <v>8219</v>
      </c>
      <c r="C1564">
        <v>37</v>
      </c>
      <c r="D1564">
        <v>2</v>
      </c>
      <c r="E1564" t="s">
        <v>8404</v>
      </c>
      <c r="F1564">
        <v>2</v>
      </c>
    </row>
    <row r="1565" spans="1:6" x14ac:dyDescent="0.25">
      <c r="A1565">
        <v>1</v>
      </c>
      <c r="B1565" t="s">
        <v>8219</v>
      </c>
      <c r="C1565">
        <v>128</v>
      </c>
      <c r="D1565">
        <v>2</v>
      </c>
      <c r="E1565" t="s">
        <v>8404</v>
      </c>
      <c r="F1565">
        <v>10</v>
      </c>
    </row>
    <row r="1566" spans="1:6" x14ac:dyDescent="0.25">
      <c r="A1566">
        <v>1</v>
      </c>
      <c r="B1566" t="s">
        <v>8219</v>
      </c>
      <c r="C1566">
        <v>156</v>
      </c>
      <c r="D1566">
        <v>2</v>
      </c>
      <c r="E1566" t="s">
        <v>8404</v>
      </c>
      <c r="F1566">
        <v>3</v>
      </c>
    </row>
    <row r="1567" spans="1:6" x14ac:dyDescent="0.25">
      <c r="A1567">
        <v>1</v>
      </c>
      <c r="B1567" t="s">
        <v>8219</v>
      </c>
      <c r="C1567">
        <v>64</v>
      </c>
      <c r="D1567">
        <v>2</v>
      </c>
      <c r="E1567" t="s">
        <v>8404</v>
      </c>
      <c r="F1567">
        <v>4</v>
      </c>
    </row>
    <row r="1568" spans="1:6" x14ac:dyDescent="0.25">
      <c r="A1568">
        <v>1</v>
      </c>
      <c r="B1568" t="s">
        <v>8219</v>
      </c>
      <c r="C1568">
        <v>58</v>
      </c>
      <c r="D1568">
        <v>2</v>
      </c>
      <c r="E1568" t="s">
        <v>8404</v>
      </c>
      <c r="F1568">
        <v>15</v>
      </c>
    </row>
    <row r="1569" spans="1:6" x14ac:dyDescent="0.25">
      <c r="A1569">
        <v>1</v>
      </c>
      <c r="B1569" t="s">
        <v>8219</v>
      </c>
      <c r="C1569">
        <v>20</v>
      </c>
      <c r="D1569">
        <v>2</v>
      </c>
      <c r="E1569" t="s">
        <v>8404</v>
      </c>
      <c r="F1569">
        <v>2</v>
      </c>
    </row>
    <row r="1570" spans="1:6" x14ac:dyDescent="0.25">
      <c r="A1570">
        <v>1</v>
      </c>
      <c r="B1570" t="s">
        <v>8219</v>
      </c>
      <c r="C1570">
        <v>47</v>
      </c>
      <c r="D1570">
        <v>2</v>
      </c>
      <c r="E1570" t="s">
        <v>8404</v>
      </c>
      <c r="F1570">
        <v>0</v>
      </c>
    </row>
    <row r="1571" spans="1:6" x14ac:dyDescent="0.25">
      <c r="A1571">
        <v>1</v>
      </c>
      <c r="B1571" t="s">
        <v>8219</v>
      </c>
      <c r="C1571">
        <v>54</v>
      </c>
      <c r="D1571">
        <v>2</v>
      </c>
      <c r="E1571" t="s">
        <v>8404</v>
      </c>
      <c r="F1571">
        <v>1</v>
      </c>
    </row>
    <row r="1572" spans="1:6" x14ac:dyDescent="0.25">
      <c r="A1572">
        <v>1</v>
      </c>
      <c r="B1572" t="s">
        <v>8219</v>
      </c>
      <c r="C1572">
        <v>9</v>
      </c>
      <c r="D1572">
        <v>2</v>
      </c>
      <c r="E1572" t="s">
        <v>8404</v>
      </c>
      <c r="F1572">
        <v>1</v>
      </c>
    </row>
    <row r="1573" spans="1:6" x14ac:dyDescent="0.25">
      <c r="A1573">
        <v>1</v>
      </c>
      <c r="B1573" t="s">
        <v>8219</v>
      </c>
      <c r="C1573">
        <v>213</v>
      </c>
      <c r="D1573">
        <v>2</v>
      </c>
      <c r="E1573" t="s">
        <v>8404</v>
      </c>
      <c r="F1573">
        <v>6</v>
      </c>
    </row>
    <row r="1574" spans="1:6" x14ac:dyDescent="0.25">
      <c r="A1574">
        <v>1</v>
      </c>
      <c r="B1574" t="s">
        <v>8219</v>
      </c>
      <c r="C1574">
        <v>57</v>
      </c>
      <c r="D1574">
        <v>2</v>
      </c>
      <c r="E1574" t="s">
        <v>8404</v>
      </c>
      <c r="F1574">
        <v>0</v>
      </c>
    </row>
    <row r="1575" spans="1:6" x14ac:dyDescent="0.25">
      <c r="A1575">
        <v>1</v>
      </c>
      <c r="B1575" t="s">
        <v>8219</v>
      </c>
      <c r="C1575">
        <v>25</v>
      </c>
      <c r="D1575">
        <v>2</v>
      </c>
      <c r="E1575" t="s">
        <v>8404</v>
      </c>
      <c r="F1575">
        <v>13</v>
      </c>
    </row>
    <row r="1576" spans="1:6" x14ac:dyDescent="0.25">
      <c r="A1576">
        <v>1</v>
      </c>
      <c r="B1576" t="s">
        <v>8219</v>
      </c>
      <c r="C1576">
        <v>104</v>
      </c>
      <c r="D1576">
        <v>2</v>
      </c>
      <c r="E1576" t="s">
        <v>8404</v>
      </c>
      <c r="F1576">
        <v>0</v>
      </c>
    </row>
    <row r="1577" spans="1:6" x14ac:dyDescent="0.25">
      <c r="A1577">
        <v>1</v>
      </c>
      <c r="B1577" t="s">
        <v>8219</v>
      </c>
      <c r="C1577">
        <v>34</v>
      </c>
      <c r="D1577">
        <v>2</v>
      </c>
      <c r="E1577" t="s">
        <v>8404</v>
      </c>
      <c r="F1577">
        <v>8</v>
      </c>
    </row>
    <row r="1578" spans="1:6" x14ac:dyDescent="0.25">
      <c r="A1578">
        <v>1</v>
      </c>
      <c r="B1578" t="s">
        <v>8219</v>
      </c>
      <c r="C1578">
        <v>67</v>
      </c>
      <c r="D1578">
        <v>2</v>
      </c>
      <c r="E1578" t="s">
        <v>8404</v>
      </c>
      <c r="F1578">
        <v>1</v>
      </c>
    </row>
    <row r="1579" spans="1:6" x14ac:dyDescent="0.25">
      <c r="A1579">
        <v>1</v>
      </c>
      <c r="B1579" t="s">
        <v>8219</v>
      </c>
      <c r="C1579">
        <v>241</v>
      </c>
      <c r="D1579">
        <v>2</v>
      </c>
      <c r="E1579" t="s">
        <v>8404</v>
      </c>
      <c r="F1579">
        <v>0</v>
      </c>
    </row>
    <row r="1580" spans="1:6" x14ac:dyDescent="0.25">
      <c r="A1580">
        <v>1</v>
      </c>
      <c r="B1580" t="s">
        <v>8219</v>
      </c>
      <c r="C1580">
        <v>123</v>
      </c>
      <c r="D1580">
        <v>2</v>
      </c>
      <c r="E1580" t="s">
        <v>8404</v>
      </c>
      <c r="F1580">
        <v>5</v>
      </c>
    </row>
    <row r="1581" spans="1:6" x14ac:dyDescent="0.25">
      <c r="A1581">
        <v>1</v>
      </c>
      <c r="B1581" t="s">
        <v>8219</v>
      </c>
      <c r="C1581">
        <v>302</v>
      </c>
      <c r="D1581">
        <v>2</v>
      </c>
      <c r="E1581" t="s">
        <v>8404</v>
      </c>
      <c r="F1581">
        <v>1</v>
      </c>
    </row>
    <row r="1582" spans="1:6" x14ac:dyDescent="0.25">
      <c r="A1582">
        <v>1</v>
      </c>
      <c r="B1582" t="s">
        <v>8219</v>
      </c>
      <c r="C1582">
        <v>89</v>
      </c>
      <c r="D1582">
        <v>2</v>
      </c>
      <c r="E1582" t="s">
        <v>8404</v>
      </c>
      <c r="F1582">
        <v>0</v>
      </c>
    </row>
    <row r="1583" spans="1:6" x14ac:dyDescent="0.25">
      <c r="A1583">
        <v>1</v>
      </c>
      <c r="B1583" t="s">
        <v>8219</v>
      </c>
      <c r="C1583">
        <v>41</v>
      </c>
      <c r="D1583">
        <v>2</v>
      </c>
      <c r="E1583" t="s">
        <v>8404</v>
      </c>
      <c r="F1583">
        <v>0</v>
      </c>
    </row>
    <row r="1584" spans="1:6" x14ac:dyDescent="0.25">
      <c r="A1584">
        <v>1</v>
      </c>
      <c r="B1584" t="s">
        <v>8219</v>
      </c>
      <c r="C1584">
        <v>69</v>
      </c>
      <c r="D1584">
        <v>2</v>
      </c>
      <c r="E1584" t="s">
        <v>8404</v>
      </c>
      <c r="F1584">
        <v>0</v>
      </c>
    </row>
    <row r="1585" spans="1:6" x14ac:dyDescent="0.25">
      <c r="A1585">
        <v>1</v>
      </c>
      <c r="B1585" t="s">
        <v>8219</v>
      </c>
      <c r="C1585">
        <v>52</v>
      </c>
      <c r="D1585">
        <v>2</v>
      </c>
      <c r="E1585" t="s">
        <v>8404</v>
      </c>
      <c r="F1585">
        <v>121</v>
      </c>
    </row>
    <row r="1586" spans="1:6" x14ac:dyDescent="0.25">
      <c r="A1586">
        <v>1</v>
      </c>
      <c r="B1586" t="s">
        <v>8219</v>
      </c>
      <c r="C1586">
        <v>57</v>
      </c>
      <c r="D1586">
        <v>2</v>
      </c>
      <c r="E1586" t="s">
        <v>8404</v>
      </c>
      <c r="F1586">
        <v>0</v>
      </c>
    </row>
    <row r="1587" spans="1:6" x14ac:dyDescent="0.25">
      <c r="A1587">
        <v>1</v>
      </c>
      <c r="B1587" t="s">
        <v>8219</v>
      </c>
      <c r="C1587">
        <v>74</v>
      </c>
      <c r="D1587">
        <v>2</v>
      </c>
      <c r="E1587" t="s">
        <v>8404</v>
      </c>
      <c r="F1587">
        <v>0</v>
      </c>
    </row>
    <row r="1588" spans="1:6" x14ac:dyDescent="0.25">
      <c r="A1588">
        <v>1</v>
      </c>
      <c r="B1588" t="s">
        <v>8219</v>
      </c>
      <c r="C1588">
        <v>63</v>
      </c>
      <c r="D1588">
        <v>2</v>
      </c>
      <c r="E1588" t="s">
        <v>8404</v>
      </c>
      <c r="F1588">
        <v>0</v>
      </c>
    </row>
    <row r="1589" spans="1:6" x14ac:dyDescent="0.25">
      <c r="A1589">
        <v>1</v>
      </c>
      <c r="B1589" t="s">
        <v>8219</v>
      </c>
      <c r="C1589">
        <v>72</v>
      </c>
      <c r="D1589">
        <v>2</v>
      </c>
      <c r="E1589" t="s">
        <v>8404</v>
      </c>
      <c r="F1589">
        <v>3</v>
      </c>
    </row>
    <row r="1590" spans="1:6" x14ac:dyDescent="0.25">
      <c r="A1590">
        <v>1</v>
      </c>
      <c r="B1590" t="s">
        <v>8219</v>
      </c>
      <c r="C1590">
        <v>71</v>
      </c>
      <c r="D1590">
        <v>2</v>
      </c>
      <c r="E1590" t="s">
        <v>8404</v>
      </c>
      <c r="F1590">
        <v>0</v>
      </c>
    </row>
    <row r="1591" spans="1:6" x14ac:dyDescent="0.25">
      <c r="A1591">
        <v>1</v>
      </c>
      <c r="B1591" t="s">
        <v>8219</v>
      </c>
      <c r="C1591">
        <v>21</v>
      </c>
      <c r="D1591">
        <v>2</v>
      </c>
      <c r="E1591" t="s">
        <v>8404</v>
      </c>
      <c r="F1591">
        <v>1</v>
      </c>
    </row>
    <row r="1592" spans="1:6" x14ac:dyDescent="0.25">
      <c r="A1592">
        <v>1</v>
      </c>
      <c r="B1592" t="s">
        <v>8219</v>
      </c>
      <c r="C1592">
        <v>930</v>
      </c>
      <c r="D1592">
        <v>2</v>
      </c>
      <c r="E1592" t="s">
        <v>8404</v>
      </c>
      <c r="F1592">
        <v>1</v>
      </c>
    </row>
    <row r="1593" spans="1:6" x14ac:dyDescent="0.25">
      <c r="A1593">
        <v>1</v>
      </c>
      <c r="B1593" t="s">
        <v>8219</v>
      </c>
      <c r="C1593">
        <v>55</v>
      </c>
      <c r="D1593">
        <v>2</v>
      </c>
      <c r="E1593" t="s">
        <v>8404</v>
      </c>
      <c r="F1593">
        <v>3</v>
      </c>
    </row>
    <row r="1594" spans="1:6" x14ac:dyDescent="0.25">
      <c r="A1594">
        <v>1</v>
      </c>
      <c r="B1594" t="s">
        <v>8219</v>
      </c>
      <c r="C1594">
        <v>61</v>
      </c>
      <c r="D1594">
        <v>2</v>
      </c>
      <c r="E1594" t="s">
        <v>8404</v>
      </c>
      <c r="F1594">
        <v>9</v>
      </c>
    </row>
    <row r="1595" spans="1:6" x14ac:dyDescent="0.25">
      <c r="A1595">
        <v>1</v>
      </c>
      <c r="B1595" t="s">
        <v>8219</v>
      </c>
      <c r="C1595">
        <v>82</v>
      </c>
      <c r="D1595">
        <v>2</v>
      </c>
      <c r="E1595" t="s">
        <v>8404</v>
      </c>
      <c r="F1595">
        <v>0</v>
      </c>
    </row>
    <row r="1596" spans="1:6" x14ac:dyDescent="0.25">
      <c r="A1596">
        <v>1</v>
      </c>
      <c r="B1596" t="s">
        <v>8219</v>
      </c>
      <c r="C1596">
        <v>71</v>
      </c>
      <c r="D1596">
        <v>2</v>
      </c>
      <c r="E1596" t="s">
        <v>8404</v>
      </c>
      <c r="F1596">
        <v>0</v>
      </c>
    </row>
    <row r="1597" spans="1:6" x14ac:dyDescent="0.25">
      <c r="A1597">
        <v>1</v>
      </c>
      <c r="B1597" t="s">
        <v>8219</v>
      </c>
      <c r="C1597">
        <v>117</v>
      </c>
      <c r="D1597">
        <v>2</v>
      </c>
      <c r="E1597" t="s">
        <v>8404</v>
      </c>
      <c r="F1597">
        <v>0</v>
      </c>
    </row>
    <row r="1598" spans="1:6" x14ac:dyDescent="0.25">
      <c r="A1598">
        <v>1</v>
      </c>
      <c r="B1598" t="s">
        <v>8219</v>
      </c>
      <c r="C1598">
        <v>29</v>
      </c>
      <c r="D1598">
        <v>2</v>
      </c>
      <c r="E1598" t="s">
        <v>8404</v>
      </c>
      <c r="F1598">
        <v>39</v>
      </c>
    </row>
    <row r="1599" spans="1:6" x14ac:dyDescent="0.25">
      <c r="A1599">
        <v>1</v>
      </c>
      <c r="B1599" t="s">
        <v>8219</v>
      </c>
      <c r="C1599">
        <v>74</v>
      </c>
      <c r="D1599">
        <v>2</v>
      </c>
      <c r="E1599" t="s">
        <v>8404</v>
      </c>
      <c r="F1599">
        <v>1</v>
      </c>
    </row>
    <row r="1600" spans="1:6" x14ac:dyDescent="0.25">
      <c r="A1600">
        <v>1</v>
      </c>
      <c r="B1600" t="s">
        <v>8219</v>
      </c>
      <c r="C1600">
        <v>23</v>
      </c>
      <c r="D1600">
        <v>2</v>
      </c>
      <c r="E1600" t="s">
        <v>8404</v>
      </c>
      <c r="F1600">
        <v>0</v>
      </c>
    </row>
    <row r="1601" spans="1:6" x14ac:dyDescent="0.25">
      <c r="A1601">
        <v>1</v>
      </c>
      <c r="B1601" t="s">
        <v>8219</v>
      </c>
      <c r="C1601">
        <v>60</v>
      </c>
      <c r="D1601">
        <v>2</v>
      </c>
      <c r="E1601" t="s">
        <v>8404</v>
      </c>
      <c r="F1601">
        <v>3</v>
      </c>
    </row>
    <row r="1602" spans="1:6" x14ac:dyDescent="0.25">
      <c r="A1602">
        <v>1</v>
      </c>
      <c r="B1602" t="s">
        <v>8219</v>
      </c>
      <c r="C1602">
        <v>55</v>
      </c>
      <c r="D1602">
        <v>2</v>
      </c>
      <c r="E1602" t="s">
        <v>8404</v>
      </c>
      <c r="F1602">
        <v>1</v>
      </c>
    </row>
    <row r="1603" spans="1:6" x14ac:dyDescent="0.25">
      <c r="A1603">
        <v>1</v>
      </c>
      <c r="B1603" t="s">
        <v>8219</v>
      </c>
      <c r="C1603">
        <v>51</v>
      </c>
      <c r="D1603">
        <v>2</v>
      </c>
      <c r="E1603" t="s">
        <v>8404</v>
      </c>
      <c r="F1603">
        <v>9</v>
      </c>
    </row>
    <row r="1604" spans="1:6" x14ac:dyDescent="0.25">
      <c r="A1604">
        <v>1</v>
      </c>
      <c r="B1604" t="s">
        <v>8219</v>
      </c>
      <c r="C1604">
        <v>78</v>
      </c>
      <c r="D1604">
        <v>2</v>
      </c>
      <c r="E1604" t="s">
        <v>8404</v>
      </c>
      <c r="F1604">
        <v>0</v>
      </c>
    </row>
    <row r="1605" spans="1:6" x14ac:dyDescent="0.25">
      <c r="A1605">
        <v>1</v>
      </c>
      <c r="B1605" t="s">
        <v>8219</v>
      </c>
      <c r="C1605">
        <v>62</v>
      </c>
      <c r="D1605">
        <v>2</v>
      </c>
      <c r="E1605" t="s">
        <v>8404</v>
      </c>
      <c r="F1605">
        <v>25</v>
      </c>
    </row>
    <row r="1606" spans="1:6" x14ac:dyDescent="0.25">
      <c r="A1606">
        <v>1</v>
      </c>
      <c r="B1606" t="s">
        <v>8219</v>
      </c>
      <c r="C1606">
        <v>45</v>
      </c>
      <c r="D1606">
        <v>2</v>
      </c>
      <c r="E1606" t="s">
        <v>8404</v>
      </c>
      <c r="F1606">
        <v>1</v>
      </c>
    </row>
    <row r="1607" spans="1:6" x14ac:dyDescent="0.25">
      <c r="A1607">
        <v>1</v>
      </c>
      <c r="B1607" t="s">
        <v>8219</v>
      </c>
      <c r="C1607">
        <v>15</v>
      </c>
      <c r="D1607">
        <v>2</v>
      </c>
      <c r="E1607" t="s">
        <v>8404</v>
      </c>
      <c r="F1607">
        <v>1</v>
      </c>
    </row>
    <row r="1608" spans="1:6" x14ac:dyDescent="0.25">
      <c r="A1608">
        <v>1</v>
      </c>
      <c r="B1608" t="s">
        <v>8219</v>
      </c>
      <c r="C1608">
        <v>151</v>
      </c>
      <c r="D1608">
        <v>2</v>
      </c>
      <c r="E1608" t="s">
        <v>8404</v>
      </c>
      <c r="F1608">
        <v>1</v>
      </c>
    </row>
    <row r="1609" spans="1:6" x14ac:dyDescent="0.25">
      <c r="A1609">
        <v>1</v>
      </c>
      <c r="B1609" t="s">
        <v>8219</v>
      </c>
      <c r="C1609">
        <v>68</v>
      </c>
      <c r="D1609">
        <v>2</v>
      </c>
      <c r="E1609" t="s">
        <v>8404</v>
      </c>
      <c r="F1609">
        <v>0</v>
      </c>
    </row>
    <row r="1610" spans="1:6" x14ac:dyDescent="0.25">
      <c r="A1610">
        <v>1</v>
      </c>
      <c r="B1610" t="s">
        <v>8219</v>
      </c>
      <c r="C1610">
        <v>46</v>
      </c>
      <c r="D1610">
        <v>2</v>
      </c>
      <c r="E1610" t="s">
        <v>8404</v>
      </c>
      <c r="F1610">
        <v>6</v>
      </c>
    </row>
    <row r="1611" spans="1:6" x14ac:dyDescent="0.25">
      <c r="A1611">
        <v>1</v>
      </c>
      <c r="B1611" t="s">
        <v>8219</v>
      </c>
      <c r="C1611">
        <v>24</v>
      </c>
      <c r="D1611">
        <v>2</v>
      </c>
      <c r="E1611" t="s">
        <v>8404</v>
      </c>
      <c r="F1611">
        <v>1</v>
      </c>
    </row>
    <row r="1612" spans="1:6" x14ac:dyDescent="0.25">
      <c r="A1612">
        <v>1</v>
      </c>
      <c r="B1612" t="s">
        <v>8219</v>
      </c>
      <c r="C1612">
        <v>70</v>
      </c>
      <c r="D1612">
        <v>2</v>
      </c>
      <c r="E1612" t="s">
        <v>8404</v>
      </c>
      <c r="F1612">
        <v>6</v>
      </c>
    </row>
    <row r="1613" spans="1:6" x14ac:dyDescent="0.25">
      <c r="A1613">
        <v>1</v>
      </c>
      <c r="B1613" t="s">
        <v>8219</v>
      </c>
      <c r="C1613">
        <v>244</v>
      </c>
      <c r="D1613">
        <v>2</v>
      </c>
      <c r="E1613" t="s">
        <v>8404</v>
      </c>
      <c r="F1613">
        <v>4</v>
      </c>
    </row>
    <row r="1614" spans="1:6" x14ac:dyDescent="0.25">
      <c r="A1614">
        <v>1</v>
      </c>
      <c r="B1614" t="s">
        <v>8219</v>
      </c>
      <c r="C1614">
        <v>82</v>
      </c>
      <c r="D1614">
        <v>2</v>
      </c>
      <c r="E1614" t="s">
        <v>8404</v>
      </c>
      <c r="F1614">
        <v>22</v>
      </c>
    </row>
    <row r="1615" spans="1:6" x14ac:dyDescent="0.25">
      <c r="A1615">
        <v>1</v>
      </c>
      <c r="B1615" t="s">
        <v>8219</v>
      </c>
      <c r="C1615">
        <v>226</v>
      </c>
      <c r="D1615">
        <v>2</v>
      </c>
      <c r="E1615" t="s">
        <v>8404</v>
      </c>
      <c r="F1615">
        <v>15</v>
      </c>
    </row>
    <row r="1616" spans="1:6" x14ac:dyDescent="0.25">
      <c r="A1616">
        <v>1</v>
      </c>
      <c r="B1616" t="s">
        <v>8219</v>
      </c>
      <c r="C1616">
        <v>60</v>
      </c>
      <c r="D1616">
        <v>2</v>
      </c>
      <c r="E1616" t="s">
        <v>8404</v>
      </c>
      <c r="F1616">
        <v>95</v>
      </c>
    </row>
    <row r="1617" spans="1:6" x14ac:dyDescent="0.25">
      <c r="A1617">
        <v>1</v>
      </c>
      <c r="B1617" t="s">
        <v>8219</v>
      </c>
      <c r="C1617">
        <v>322</v>
      </c>
      <c r="D1617">
        <v>2</v>
      </c>
      <c r="E1617" t="s">
        <v>8404</v>
      </c>
      <c r="F1617">
        <v>161</v>
      </c>
    </row>
    <row r="1618" spans="1:6" x14ac:dyDescent="0.25">
      <c r="A1618">
        <v>1</v>
      </c>
      <c r="B1618" t="s">
        <v>8219</v>
      </c>
      <c r="C1618">
        <v>94</v>
      </c>
      <c r="D1618">
        <v>2</v>
      </c>
      <c r="E1618" t="s">
        <v>8404</v>
      </c>
      <c r="F1618">
        <v>8</v>
      </c>
    </row>
    <row r="1619" spans="1:6" x14ac:dyDescent="0.25">
      <c r="A1619">
        <v>1</v>
      </c>
      <c r="B1619" t="s">
        <v>8219</v>
      </c>
      <c r="C1619">
        <v>47</v>
      </c>
      <c r="D1619">
        <v>2</v>
      </c>
      <c r="E1619" t="s">
        <v>8404</v>
      </c>
      <c r="F1619">
        <v>76</v>
      </c>
    </row>
    <row r="1620" spans="1:6" x14ac:dyDescent="0.25">
      <c r="A1620">
        <v>1</v>
      </c>
      <c r="B1620" t="s">
        <v>8219</v>
      </c>
      <c r="C1620">
        <v>115</v>
      </c>
      <c r="D1620">
        <v>2</v>
      </c>
      <c r="E1620" t="s">
        <v>8404</v>
      </c>
      <c r="F1620">
        <v>1</v>
      </c>
    </row>
    <row r="1621" spans="1:6" x14ac:dyDescent="0.25">
      <c r="A1621">
        <v>1</v>
      </c>
      <c r="B1621" t="s">
        <v>8219</v>
      </c>
      <c r="C1621">
        <v>134</v>
      </c>
      <c r="D1621">
        <v>2</v>
      </c>
      <c r="E1621" t="s">
        <v>8404</v>
      </c>
      <c r="F1621">
        <v>101</v>
      </c>
    </row>
    <row r="1622" spans="1:6" x14ac:dyDescent="0.25">
      <c r="A1622">
        <v>1</v>
      </c>
      <c r="B1622" t="s">
        <v>8219</v>
      </c>
      <c r="C1622">
        <v>35</v>
      </c>
      <c r="D1622">
        <v>2</v>
      </c>
      <c r="E1622" t="s">
        <v>8404</v>
      </c>
      <c r="F1622">
        <v>4</v>
      </c>
    </row>
    <row r="1623" spans="1:6" x14ac:dyDescent="0.25">
      <c r="A1623">
        <v>1</v>
      </c>
      <c r="B1623" t="s">
        <v>8219</v>
      </c>
      <c r="C1623">
        <v>104</v>
      </c>
      <c r="D1623">
        <v>2</v>
      </c>
      <c r="E1623" t="s">
        <v>8404</v>
      </c>
      <c r="F1623">
        <v>1</v>
      </c>
    </row>
    <row r="1624" spans="1:6" x14ac:dyDescent="0.25">
      <c r="A1624">
        <v>1</v>
      </c>
      <c r="B1624" t="s">
        <v>8219</v>
      </c>
      <c r="C1624">
        <v>184</v>
      </c>
      <c r="D1624">
        <v>2</v>
      </c>
      <c r="E1624" t="s">
        <v>8404</v>
      </c>
      <c r="F1624">
        <v>775</v>
      </c>
    </row>
    <row r="1625" spans="1:6" x14ac:dyDescent="0.25">
      <c r="A1625">
        <v>1</v>
      </c>
      <c r="B1625" t="s">
        <v>8219</v>
      </c>
      <c r="C1625">
        <v>119</v>
      </c>
      <c r="D1625">
        <v>2</v>
      </c>
      <c r="E1625" t="s">
        <v>8404</v>
      </c>
      <c r="F1625">
        <v>90</v>
      </c>
    </row>
    <row r="1626" spans="1:6" x14ac:dyDescent="0.25">
      <c r="A1626">
        <v>1</v>
      </c>
      <c r="B1626" t="s">
        <v>8219</v>
      </c>
      <c r="C1626">
        <v>59</v>
      </c>
      <c r="D1626">
        <v>2</v>
      </c>
      <c r="E1626" t="s">
        <v>8404</v>
      </c>
      <c r="F1626">
        <v>16</v>
      </c>
    </row>
    <row r="1627" spans="1:6" x14ac:dyDescent="0.25">
      <c r="A1627">
        <v>1</v>
      </c>
      <c r="B1627" t="s">
        <v>8219</v>
      </c>
      <c r="C1627">
        <v>113</v>
      </c>
      <c r="D1627">
        <v>2</v>
      </c>
      <c r="E1627" t="s">
        <v>8404</v>
      </c>
      <c r="F1627">
        <v>6</v>
      </c>
    </row>
    <row r="1628" spans="1:6" x14ac:dyDescent="0.25">
      <c r="A1628">
        <v>1</v>
      </c>
      <c r="B1628" t="s">
        <v>8219</v>
      </c>
      <c r="C1628">
        <v>84</v>
      </c>
      <c r="D1628">
        <v>2</v>
      </c>
      <c r="E1628" t="s">
        <v>8404</v>
      </c>
      <c r="F1628">
        <v>38</v>
      </c>
    </row>
    <row r="1629" spans="1:6" x14ac:dyDescent="0.25">
      <c r="A1629">
        <v>1</v>
      </c>
      <c r="B1629" t="s">
        <v>8219</v>
      </c>
      <c r="C1629">
        <v>74</v>
      </c>
      <c r="D1629">
        <v>2</v>
      </c>
      <c r="E1629" t="s">
        <v>8404</v>
      </c>
      <c r="F1629">
        <v>355</v>
      </c>
    </row>
    <row r="1630" spans="1:6" x14ac:dyDescent="0.25">
      <c r="A1630">
        <v>1</v>
      </c>
      <c r="B1630" t="s">
        <v>8219</v>
      </c>
      <c r="C1630">
        <v>216</v>
      </c>
      <c r="D1630">
        <v>2</v>
      </c>
      <c r="E1630" t="s">
        <v>8404</v>
      </c>
      <c r="F1630">
        <v>7</v>
      </c>
    </row>
    <row r="1631" spans="1:6" x14ac:dyDescent="0.25">
      <c r="A1631">
        <v>1</v>
      </c>
      <c r="B1631" t="s">
        <v>8219</v>
      </c>
      <c r="C1631">
        <v>39</v>
      </c>
      <c r="D1631">
        <v>2</v>
      </c>
      <c r="E1631" t="s">
        <v>8404</v>
      </c>
      <c r="F1631">
        <v>400</v>
      </c>
    </row>
    <row r="1632" spans="1:6" x14ac:dyDescent="0.25">
      <c r="A1632">
        <v>1</v>
      </c>
      <c r="B1632" t="s">
        <v>8219</v>
      </c>
      <c r="C1632">
        <v>21</v>
      </c>
      <c r="D1632">
        <v>2</v>
      </c>
      <c r="E1632" t="s">
        <v>8404</v>
      </c>
      <c r="F1632">
        <v>1</v>
      </c>
    </row>
    <row r="1633" spans="1:6" x14ac:dyDescent="0.25">
      <c r="A1633">
        <v>1</v>
      </c>
      <c r="B1633" t="s">
        <v>8219</v>
      </c>
      <c r="C1633">
        <v>30</v>
      </c>
      <c r="D1633">
        <v>2</v>
      </c>
      <c r="E1633" t="s">
        <v>8404</v>
      </c>
      <c r="F1633">
        <v>0</v>
      </c>
    </row>
    <row r="1634" spans="1:6" x14ac:dyDescent="0.25">
      <c r="A1634">
        <v>1</v>
      </c>
      <c r="B1634" t="s">
        <v>8219</v>
      </c>
      <c r="C1634">
        <v>37</v>
      </c>
      <c r="D1634">
        <v>2</v>
      </c>
      <c r="E1634" t="s">
        <v>8404</v>
      </c>
      <c r="F1634">
        <v>1</v>
      </c>
    </row>
    <row r="1635" spans="1:6" x14ac:dyDescent="0.25">
      <c r="A1635">
        <v>1</v>
      </c>
      <c r="B1635" t="s">
        <v>8219</v>
      </c>
      <c r="C1635">
        <v>202</v>
      </c>
      <c r="D1635">
        <v>2</v>
      </c>
      <c r="E1635" t="s">
        <v>8404</v>
      </c>
      <c r="F1635">
        <v>292</v>
      </c>
    </row>
    <row r="1636" spans="1:6" x14ac:dyDescent="0.25">
      <c r="A1636">
        <v>1</v>
      </c>
      <c r="B1636" t="s">
        <v>8219</v>
      </c>
      <c r="C1636">
        <v>37</v>
      </c>
      <c r="D1636">
        <v>2</v>
      </c>
      <c r="E1636" t="s">
        <v>8404</v>
      </c>
      <c r="F1636">
        <v>2</v>
      </c>
    </row>
    <row r="1637" spans="1:6" x14ac:dyDescent="0.25">
      <c r="A1637">
        <v>1</v>
      </c>
      <c r="B1637" t="s">
        <v>8219</v>
      </c>
      <c r="C1637">
        <v>28</v>
      </c>
      <c r="D1637">
        <v>2</v>
      </c>
      <c r="E1637" t="s">
        <v>8404</v>
      </c>
      <c r="F1637">
        <v>8</v>
      </c>
    </row>
    <row r="1638" spans="1:6" x14ac:dyDescent="0.25">
      <c r="A1638">
        <v>1</v>
      </c>
      <c r="B1638" t="s">
        <v>8219</v>
      </c>
      <c r="C1638">
        <v>26</v>
      </c>
      <c r="D1638">
        <v>2</v>
      </c>
      <c r="E1638" t="s">
        <v>8404</v>
      </c>
      <c r="F1638">
        <v>0</v>
      </c>
    </row>
    <row r="1639" spans="1:6" x14ac:dyDescent="0.25">
      <c r="A1639">
        <v>1</v>
      </c>
      <c r="B1639" t="s">
        <v>8219</v>
      </c>
      <c r="C1639">
        <v>61</v>
      </c>
      <c r="D1639">
        <v>2</v>
      </c>
      <c r="E1639" t="s">
        <v>8404</v>
      </c>
      <c r="F1639">
        <v>1</v>
      </c>
    </row>
    <row r="1640" spans="1:6" x14ac:dyDescent="0.25">
      <c r="A1640">
        <v>1</v>
      </c>
      <c r="B1640" t="s">
        <v>8219</v>
      </c>
      <c r="C1640">
        <v>115</v>
      </c>
      <c r="D1640">
        <v>2</v>
      </c>
      <c r="E1640" t="s">
        <v>8404</v>
      </c>
      <c r="F1640">
        <v>4</v>
      </c>
    </row>
    <row r="1641" spans="1:6" x14ac:dyDescent="0.25">
      <c r="A1641">
        <v>1</v>
      </c>
      <c r="B1641" t="s">
        <v>8219</v>
      </c>
      <c r="C1641">
        <v>181</v>
      </c>
      <c r="D1641">
        <v>2</v>
      </c>
      <c r="E1641" t="s">
        <v>8404</v>
      </c>
      <c r="F1641">
        <v>0</v>
      </c>
    </row>
    <row r="1642" spans="1:6" x14ac:dyDescent="0.25">
      <c r="A1642">
        <v>1</v>
      </c>
      <c r="B1642" t="s">
        <v>8219</v>
      </c>
      <c r="C1642">
        <v>110</v>
      </c>
      <c r="D1642">
        <v>2</v>
      </c>
      <c r="E1642" t="s">
        <v>8404</v>
      </c>
      <c r="F1642">
        <v>0</v>
      </c>
    </row>
    <row r="1643" spans="1:6" x14ac:dyDescent="0.25">
      <c r="A1643">
        <v>1</v>
      </c>
      <c r="B1643" t="s">
        <v>8219</v>
      </c>
      <c r="C1643">
        <v>269</v>
      </c>
      <c r="D1643">
        <v>2</v>
      </c>
      <c r="E1643" t="s">
        <v>8404</v>
      </c>
      <c r="F1643">
        <v>0</v>
      </c>
    </row>
    <row r="1644" spans="1:6" x14ac:dyDescent="0.25">
      <c r="A1644">
        <v>1</v>
      </c>
      <c r="B1644" t="s">
        <v>8219</v>
      </c>
      <c r="C1644">
        <v>79</v>
      </c>
      <c r="D1644">
        <v>2</v>
      </c>
      <c r="E1644" t="s">
        <v>8404</v>
      </c>
      <c r="F1644">
        <v>0</v>
      </c>
    </row>
    <row r="1645" spans="1:6" x14ac:dyDescent="0.25">
      <c r="A1645">
        <v>1</v>
      </c>
      <c r="B1645" t="s">
        <v>8219</v>
      </c>
      <c r="C1645">
        <v>104</v>
      </c>
      <c r="D1645">
        <v>2</v>
      </c>
      <c r="E1645" t="s">
        <v>8404</v>
      </c>
      <c r="F1645">
        <v>1</v>
      </c>
    </row>
    <row r="1646" spans="1:6" x14ac:dyDescent="0.25">
      <c r="A1646">
        <v>1</v>
      </c>
      <c r="B1646" t="s">
        <v>8219</v>
      </c>
      <c r="C1646">
        <v>34</v>
      </c>
      <c r="D1646">
        <v>2</v>
      </c>
      <c r="E1646" t="s">
        <v>8404</v>
      </c>
      <c r="F1646">
        <v>0</v>
      </c>
    </row>
    <row r="1647" spans="1:6" x14ac:dyDescent="0.25">
      <c r="A1647">
        <v>1</v>
      </c>
      <c r="B1647" t="s">
        <v>8219</v>
      </c>
      <c r="C1647">
        <v>167</v>
      </c>
      <c r="D1647">
        <v>2</v>
      </c>
      <c r="E1647" t="s">
        <v>8404</v>
      </c>
      <c r="F1647">
        <v>0</v>
      </c>
    </row>
    <row r="1648" spans="1:6" x14ac:dyDescent="0.25">
      <c r="A1648">
        <v>1</v>
      </c>
      <c r="B1648" t="s">
        <v>8219</v>
      </c>
      <c r="C1648">
        <v>183</v>
      </c>
      <c r="D1648">
        <v>2</v>
      </c>
      <c r="E1648" t="s">
        <v>8404</v>
      </c>
      <c r="F1648">
        <v>0</v>
      </c>
    </row>
    <row r="1649" spans="1:6" x14ac:dyDescent="0.25">
      <c r="A1649">
        <v>1</v>
      </c>
      <c r="B1649" t="s">
        <v>8219</v>
      </c>
      <c r="C1649">
        <v>71</v>
      </c>
      <c r="D1649">
        <v>2</v>
      </c>
      <c r="E1649" t="s">
        <v>8404</v>
      </c>
      <c r="F1649">
        <v>0</v>
      </c>
    </row>
    <row r="1650" spans="1:6" x14ac:dyDescent="0.25">
      <c r="A1650">
        <v>1</v>
      </c>
      <c r="B1650" t="s">
        <v>8219</v>
      </c>
      <c r="C1650">
        <v>69</v>
      </c>
      <c r="D1650">
        <v>2</v>
      </c>
      <c r="E1650" t="s">
        <v>8404</v>
      </c>
      <c r="F1650">
        <v>0</v>
      </c>
    </row>
    <row r="1651" spans="1:6" x14ac:dyDescent="0.25">
      <c r="A1651">
        <v>1</v>
      </c>
      <c r="B1651" t="s">
        <v>8219</v>
      </c>
      <c r="C1651">
        <v>270</v>
      </c>
      <c r="D1651">
        <v>2</v>
      </c>
      <c r="E1651" t="s">
        <v>8404</v>
      </c>
      <c r="F1651">
        <v>0</v>
      </c>
    </row>
    <row r="1652" spans="1:6" x14ac:dyDescent="0.25">
      <c r="A1652">
        <v>1</v>
      </c>
      <c r="B1652" t="s">
        <v>8219</v>
      </c>
      <c r="C1652">
        <v>193</v>
      </c>
      <c r="D1652">
        <v>2</v>
      </c>
      <c r="E1652" t="s">
        <v>8404</v>
      </c>
      <c r="F1652">
        <v>1</v>
      </c>
    </row>
    <row r="1653" spans="1:6" x14ac:dyDescent="0.25">
      <c r="A1653">
        <v>1</v>
      </c>
      <c r="B1653" t="s">
        <v>8219</v>
      </c>
      <c r="C1653">
        <v>57</v>
      </c>
      <c r="D1653">
        <v>2</v>
      </c>
      <c r="E1653" t="s">
        <v>8404</v>
      </c>
      <c r="F1653">
        <v>0</v>
      </c>
    </row>
    <row r="1654" spans="1:6" x14ac:dyDescent="0.25">
      <c r="A1654">
        <v>1</v>
      </c>
      <c r="B1654" t="s">
        <v>8219</v>
      </c>
      <c r="C1654">
        <v>200</v>
      </c>
      <c r="D1654">
        <v>2</v>
      </c>
      <c r="E1654" t="s">
        <v>8404</v>
      </c>
      <c r="F1654">
        <v>4</v>
      </c>
    </row>
    <row r="1655" spans="1:6" x14ac:dyDescent="0.25">
      <c r="A1655">
        <v>1</v>
      </c>
      <c r="B1655" t="s">
        <v>8219</v>
      </c>
      <c r="C1655">
        <v>88</v>
      </c>
      <c r="D1655">
        <v>2</v>
      </c>
      <c r="E1655" t="s">
        <v>8404</v>
      </c>
      <c r="F1655">
        <v>0</v>
      </c>
    </row>
    <row r="1656" spans="1:6" x14ac:dyDescent="0.25">
      <c r="A1656">
        <v>1</v>
      </c>
      <c r="B1656" t="s">
        <v>8219</v>
      </c>
      <c r="C1656">
        <v>213</v>
      </c>
      <c r="D1656">
        <v>2</v>
      </c>
      <c r="E1656" t="s">
        <v>8404</v>
      </c>
      <c r="F1656">
        <v>18</v>
      </c>
    </row>
    <row r="1657" spans="1:6" x14ac:dyDescent="0.25">
      <c r="A1657">
        <v>1</v>
      </c>
      <c r="B1657" t="s">
        <v>8219</v>
      </c>
      <c r="C1657">
        <v>20</v>
      </c>
      <c r="D1657">
        <v>2</v>
      </c>
      <c r="E1657" t="s">
        <v>8404</v>
      </c>
      <c r="F1657">
        <v>3</v>
      </c>
    </row>
    <row r="1658" spans="1:6" x14ac:dyDescent="0.25">
      <c r="A1658">
        <v>1</v>
      </c>
      <c r="B1658" t="s">
        <v>8219</v>
      </c>
      <c r="C1658">
        <v>50</v>
      </c>
      <c r="D1658">
        <v>2</v>
      </c>
      <c r="E1658" t="s">
        <v>8404</v>
      </c>
      <c r="F1658">
        <v>40</v>
      </c>
    </row>
    <row r="1659" spans="1:6" x14ac:dyDescent="0.25">
      <c r="A1659">
        <v>1</v>
      </c>
      <c r="B1659" t="s">
        <v>8219</v>
      </c>
      <c r="C1659">
        <v>115</v>
      </c>
      <c r="D1659">
        <v>2</v>
      </c>
      <c r="E1659" t="s">
        <v>8404</v>
      </c>
      <c r="F1659">
        <v>0</v>
      </c>
    </row>
    <row r="1660" spans="1:6" x14ac:dyDescent="0.25">
      <c r="A1660">
        <v>1</v>
      </c>
      <c r="B1660" t="s">
        <v>8219</v>
      </c>
      <c r="C1660">
        <v>186</v>
      </c>
      <c r="D1660">
        <v>2</v>
      </c>
      <c r="E1660" t="s">
        <v>8404</v>
      </c>
      <c r="F1660">
        <v>24</v>
      </c>
    </row>
    <row r="1661" spans="1:6" x14ac:dyDescent="0.25">
      <c r="A1661">
        <v>1</v>
      </c>
      <c r="B1661" t="s">
        <v>8219</v>
      </c>
      <c r="C1661">
        <v>18</v>
      </c>
      <c r="D1661">
        <v>2</v>
      </c>
      <c r="E1661" t="s">
        <v>8404</v>
      </c>
      <c r="F1661">
        <v>1</v>
      </c>
    </row>
    <row r="1662" spans="1:6" x14ac:dyDescent="0.25">
      <c r="A1662">
        <v>1</v>
      </c>
      <c r="B1662" t="s">
        <v>8219</v>
      </c>
      <c r="C1662">
        <v>176</v>
      </c>
      <c r="D1662">
        <v>2</v>
      </c>
      <c r="E1662" t="s">
        <v>8404</v>
      </c>
      <c r="F1662">
        <v>0</v>
      </c>
    </row>
    <row r="1663" spans="1:6" x14ac:dyDescent="0.25">
      <c r="A1663">
        <v>1</v>
      </c>
      <c r="B1663" t="s">
        <v>8219</v>
      </c>
      <c r="C1663">
        <v>41</v>
      </c>
      <c r="D1663">
        <v>2</v>
      </c>
      <c r="E1663" t="s">
        <v>8404</v>
      </c>
      <c r="F1663">
        <v>0</v>
      </c>
    </row>
    <row r="1664" spans="1:6" x14ac:dyDescent="0.25">
      <c r="A1664">
        <v>1</v>
      </c>
      <c r="B1664" t="s">
        <v>8219</v>
      </c>
      <c r="C1664">
        <v>75</v>
      </c>
      <c r="D1664">
        <v>2</v>
      </c>
      <c r="E1664" t="s">
        <v>8404</v>
      </c>
      <c r="F1664">
        <v>1</v>
      </c>
    </row>
    <row r="1665" spans="1:6" x14ac:dyDescent="0.25">
      <c r="A1665">
        <v>1</v>
      </c>
      <c r="B1665" t="s">
        <v>8219</v>
      </c>
      <c r="C1665">
        <v>97</v>
      </c>
      <c r="D1665">
        <v>2</v>
      </c>
      <c r="E1665" t="s">
        <v>8404</v>
      </c>
      <c r="F1665">
        <v>6</v>
      </c>
    </row>
    <row r="1666" spans="1:6" x14ac:dyDescent="0.25">
      <c r="A1666">
        <v>1</v>
      </c>
      <c r="B1666" t="s">
        <v>8219</v>
      </c>
      <c r="C1666">
        <v>73</v>
      </c>
      <c r="D1666">
        <v>2</v>
      </c>
      <c r="E1666" t="s">
        <v>8404</v>
      </c>
      <c r="F1666">
        <v>0</v>
      </c>
    </row>
    <row r="1667" spans="1:6" x14ac:dyDescent="0.25">
      <c r="A1667">
        <v>1</v>
      </c>
      <c r="B1667" t="s">
        <v>8219</v>
      </c>
      <c r="C1667">
        <v>49</v>
      </c>
      <c r="D1667">
        <v>2</v>
      </c>
      <c r="E1667" t="s">
        <v>8404</v>
      </c>
      <c r="F1667">
        <v>6</v>
      </c>
    </row>
    <row r="1668" spans="1:6" x14ac:dyDescent="0.25">
      <c r="A1668">
        <v>1</v>
      </c>
      <c r="B1668" t="s">
        <v>8219</v>
      </c>
      <c r="C1668">
        <v>134</v>
      </c>
      <c r="D1668">
        <v>2</v>
      </c>
      <c r="E1668" t="s">
        <v>8404</v>
      </c>
      <c r="F1668">
        <v>0</v>
      </c>
    </row>
    <row r="1669" spans="1:6" x14ac:dyDescent="0.25">
      <c r="A1669">
        <v>1</v>
      </c>
      <c r="B1669" t="s">
        <v>8219</v>
      </c>
      <c r="C1669">
        <v>68</v>
      </c>
      <c r="D1669">
        <v>2</v>
      </c>
      <c r="E1669" t="s">
        <v>8404</v>
      </c>
      <c r="F1669">
        <v>0</v>
      </c>
    </row>
    <row r="1670" spans="1:6" x14ac:dyDescent="0.25">
      <c r="A1670">
        <v>1</v>
      </c>
      <c r="B1670" t="s">
        <v>8219</v>
      </c>
      <c r="C1670">
        <v>49</v>
      </c>
      <c r="D1670">
        <v>2</v>
      </c>
      <c r="E1670" t="s">
        <v>8404</v>
      </c>
      <c r="F1670">
        <v>3</v>
      </c>
    </row>
    <row r="1671" spans="1:6" x14ac:dyDescent="0.25">
      <c r="A1671">
        <v>1</v>
      </c>
      <c r="B1671" t="s">
        <v>8219</v>
      </c>
      <c r="C1671">
        <v>63</v>
      </c>
      <c r="D1671">
        <v>2</v>
      </c>
      <c r="E1671" t="s">
        <v>8404</v>
      </c>
      <c r="F1671">
        <v>0</v>
      </c>
    </row>
    <row r="1672" spans="1:6" x14ac:dyDescent="0.25">
      <c r="A1672">
        <v>1</v>
      </c>
      <c r="B1672" t="s">
        <v>8219</v>
      </c>
      <c r="C1672">
        <v>163</v>
      </c>
      <c r="D1672">
        <v>2</v>
      </c>
      <c r="E1672" t="s">
        <v>8404</v>
      </c>
      <c r="F1672">
        <v>8</v>
      </c>
    </row>
    <row r="1673" spans="1:6" x14ac:dyDescent="0.25">
      <c r="A1673">
        <v>1</v>
      </c>
      <c r="B1673" t="s">
        <v>8219</v>
      </c>
      <c r="C1673">
        <v>288</v>
      </c>
      <c r="D1673">
        <v>2</v>
      </c>
      <c r="E1673" t="s">
        <v>8404</v>
      </c>
      <c r="F1673">
        <v>34</v>
      </c>
    </row>
    <row r="1674" spans="1:6" x14ac:dyDescent="0.25">
      <c r="A1674">
        <v>1</v>
      </c>
      <c r="B1674" t="s">
        <v>8219</v>
      </c>
      <c r="C1674">
        <v>42</v>
      </c>
      <c r="D1674">
        <v>2</v>
      </c>
      <c r="E1674" t="s">
        <v>8404</v>
      </c>
      <c r="F1674">
        <v>1</v>
      </c>
    </row>
    <row r="1675" spans="1:6" x14ac:dyDescent="0.25">
      <c r="A1675">
        <v>1</v>
      </c>
      <c r="B1675" t="s">
        <v>8219</v>
      </c>
      <c r="C1675">
        <v>70</v>
      </c>
      <c r="D1675">
        <v>2</v>
      </c>
      <c r="E1675" t="s">
        <v>8404</v>
      </c>
      <c r="F1675">
        <v>38</v>
      </c>
    </row>
    <row r="1676" spans="1:6" x14ac:dyDescent="0.25">
      <c r="A1676">
        <v>1</v>
      </c>
      <c r="B1676" t="s">
        <v>8219</v>
      </c>
      <c r="C1676">
        <v>30</v>
      </c>
      <c r="D1676">
        <v>2</v>
      </c>
      <c r="E1676" t="s">
        <v>8404</v>
      </c>
      <c r="F1676">
        <v>104</v>
      </c>
    </row>
    <row r="1677" spans="1:6" x14ac:dyDescent="0.25">
      <c r="A1677">
        <v>1</v>
      </c>
      <c r="B1677" t="s">
        <v>8219</v>
      </c>
      <c r="C1677">
        <v>51</v>
      </c>
      <c r="D1677">
        <v>2</v>
      </c>
      <c r="E1677" t="s">
        <v>8404</v>
      </c>
      <c r="F1677">
        <v>86</v>
      </c>
    </row>
    <row r="1678" spans="1:6" x14ac:dyDescent="0.25">
      <c r="A1678">
        <v>1</v>
      </c>
      <c r="B1678" t="s">
        <v>8219</v>
      </c>
      <c r="C1678">
        <v>145</v>
      </c>
      <c r="D1678">
        <v>2</v>
      </c>
      <c r="E1678" t="s">
        <v>8404</v>
      </c>
      <c r="F1678">
        <v>356</v>
      </c>
    </row>
    <row r="1679" spans="1:6" x14ac:dyDescent="0.25">
      <c r="A1679">
        <v>1</v>
      </c>
      <c r="B1679" t="s">
        <v>8219</v>
      </c>
      <c r="C1679">
        <v>21</v>
      </c>
      <c r="D1679">
        <v>2</v>
      </c>
      <c r="E1679" t="s">
        <v>8404</v>
      </c>
      <c r="F1679">
        <v>45</v>
      </c>
    </row>
    <row r="1680" spans="1:6" x14ac:dyDescent="0.25">
      <c r="A1680">
        <v>1</v>
      </c>
      <c r="B1680" t="s">
        <v>8219</v>
      </c>
      <c r="C1680">
        <v>286</v>
      </c>
      <c r="D1680">
        <v>2</v>
      </c>
      <c r="E1680" t="s">
        <v>8404</v>
      </c>
      <c r="F1680">
        <v>38</v>
      </c>
    </row>
    <row r="1681" spans="1:6" x14ac:dyDescent="0.25">
      <c r="A1681">
        <v>1</v>
      </c>
      <c r="B1681" t="s">
        <v>8219</v>
      </c>
      <c r="C1681">
        <v>12</v>
      </c>
      <c r="D1681">
        <v>2</v>
      </c>
      <c r="E1681" t="s">
        <v>8404</v>
      </c>
      <c r="F1681">
        <v>35</v>
      </c>
    </row>
    <row r="1682" spans="1:6" x14ac:dyDescent="0.25">
      <c r="A1682">
        <v>1</v>
      </c>
      <c r="B1682" t="s">
        <v>8219</v>
      </c>
      <c r="C1682">
        <v>100</v>
      </c>
      <c r="D1682">
        <v>2</v>
      </c>
      <c r="E1682" t="s">
        <v>8404</v>
      </c>
      <c r="F1682">
        <v>24</v>
      </c>
    </row>
    <row r="1683" spans="1:6" x14ac:dyDescent="0.25">
      <c r="A1683">
        <v>1</v>
      </c>
      <c r="B1683" t="s">
        <v>8219</v>
      </c>
      <c r="C1683">
        <v>100</v>
      </c>
      <c r="D1683">
        <v>2</v>
      </c>
      <c r="E1683" t="s">
        <v>8404</v>
      </c>
      <c r="F1683">
        <v>100</v>
      </c>
    </row>
    <row r="1684" spans="1:6" x14ac:dyDescent="0.25">
      <c r="A1684">
        <v>1</v>
      </c>
      <c r="B1684" t="s">
        <v>8219</v>
      </c>
      <c r="C1684">
        <v>34</v>
      </c>
      <c r="D1684">
        <v>2</v>
      </c>
      <c r="E1684" t="s">
        <v>8404</v>
      </c>
      <c r="F1684">
        <v>1</v>
      </c>
    </row>
    <row r="1685" spans="1:6" x14ac:dyDescent="0.25">
      <c r="A1685">
        <v>1</v>
      </c>
      <c r="B1685" t="s">
        <v>8219</v>
      </c>
      <c r="C1685">
        <v>63</v>
      </c>
      <c r="D1685">
        <v>2</v>
      </c>
      <c r="E1685" t="s">
        <v>8404</v>
      </c>
      <c r="F1685">
        <v>122</v>
      </c>
    </row>
    <row r="1686" spans="1:6" x14ac:dyDescent="0.25">
      <c r="A1686">
        <v>1</v>
      </c>
      <c r="B1686" t="s">
        <v>8219</v>
      </c>
      <c r="C1686">
        <v>30</v>
      </c>
      <c r="D1686">
        <v>2</v>
      </c>
      <c r="E1686" t="s">
        <v>8404</v>
      </c>
      <c r="F1686">
        <v>11</v>
      </c>
    </row>
    <row r="1687" spans="1:6" x14ac:dyDescent="0.25">
      <c r="A1687">
        <v>1</v>
      </c>
      <c r="B1687" t="s">
        <v>8219</v>
      </c>
      <c r="C1687">
        <v>47</v>
      </c>
      <c r="D1687">
        <v>2</v>
      </c>
      <c r="E1687" t="s">
        <v>8404</v>
      </c>
      <c r="F1687">
        <v>248</v>
      </c>
    </row>
    <row r="1688" spans="1:6" x14ac:dyDescent="0.25">
      <c r="A1688">
        <v>1</v>
      </c>
      <c r="B1688" t="s">
        <v>8219</v>
      </c>
      <c r="C1688">
        <v>237</v>
      </c>
      <c r="D1688">
        <v>2</v>
      </c>
      <c r="E1688" t="s">
        <v>8404</v>
      </c>
      <c r="F1688">
        <v>1</v>
      </c>
    </row>
    <row r="1689" spans="1:6" x14ac:dyDescent="0.25">
      <c r="A1689">
        <v>1</v>
      </c>
      <c r="B1689" t="s">
        <v>8219</v>
      </c>
      <c r="C1689">
        <v>47</v>
      </c>
      <c r="D1689">
        <v>2</v>
      </c>
      <c r="E1689" t="s">
        <v>8404</v>
      </c>
      <c r="F1689">
        <v>19</v>
      </c>
    </row>
    <row r="1690" spans="1:6" x14ac:dyDescent="0.25">
      <c r="A1690">
        <v>1</v>
      </c>
      <c r="B1690" t="s">
        <v>8219</v>
      </c>
      <c r="C1690">
        <v>15</v>
      </c>
      <c r="D1690">
        <v>2</v>
      </c>
      <c r="E1690" t="s">
        <v>8404</v>
      </c>
      <c r="F1690">
        <v>135</v>
      </c>
    </row>
    <row r="1691" spans="1:6" x14ac:dyDescent="0.25">
      <c r="A1691">
        <v>1</v>
      </c>
      <c r="B1691" t="s">
        <v>8219</v>
      </c>
      <c r="C1691">
        <v>81</v>
      </c>
      <c r="D1691">
        <v>2</v>
      </c>
      <c r="E1691" t="s">
        <v>8404</v>
      </c>
      <c r="F1691">
        <v>9</v>
      </c>
    </row>
    <row r="1692" spans="1:6" x14ac:dyDescent="0.25">
      <c r="A1692">
        <v>1</v>
      </c>
      <c r="B1692" t="s">
        <v>8219</v>
      </c>
      <c r="C1692">
        <v>122</v>
      </c>
      <c r="D1692">
        <v>2</v>
      </c>
      <c r="E1692" t="s">
        <v>8404</v>
      </c>
      <c r="F1692">
        <v>3</v>
      </c>
    </row>
    <row r="1693" spans="1:6" x14ac:dyDescent="0.25">
      <c r="A1693">
        <v>1</v>
      </c>
      <c r="B1693" t="s">
        <v>8219</v>
      </c>
      <c r="C1693">
        <v>34</v>
      </c>
      <c r="D1693">
        <v>2</v>
      </c>
      <c r="E1693" t="s">
        <v>8404</v>
      </c>
      <c r="F1693">
        <v>7</v>
      </c>
    </row>
    <row r="1694" spans="1:6" x14ac:dyDescent="0.25">
      <c r="A1694">
        <v>1</v>
      </c>
      <c r="B1694" t="s">
        <v>8219</v>
      </c>
      <c r="C1694">
        <v>207</v>
      </c>
      <c r="D1694">
        <v>2</v>
      </c>
      <c r="E1694" t="s">
        <v>8404</v>
      </c>
      <c r="F1694">
        <v>4</v>
      </c>
    </row>
    <row r="1695" spans="1:6" x14ac:dyDescent="0.25">
      <c r="A1695">
        <v>1</v>
      </c>
      <c r="B1695" t="s">
        <v>8219</v>
      </c>
      <c r="C1695">
        <v>25</v>
      </c>
      <c r="D1695">
        <v>2</v>
      </c>
      <c r="E1695" t="s">
        <v>8404</v>
      </c>
      <c r="F1695">
        <v>44</v>
      </c>
    </row>
    <row r="1696" spans="1:6" x14ac:dyDescent="0.25">
      <c r="A1696">
        <v>1</v>
      </c>
      <c r="B1696" t="s">
        <v>8219</v>
      </c>
      <c r="C1696">
        <v>72</v>
      </c>
      <c r="D1696">
        <v>2</v>
      </c>
      <c r="E1696" t="s">
        <v>8404</v>
      </c>
      <c r="F1696">
        <v>90</v>
      </c>
    </row>
    <row r="1697" spans="1:6" x14ac:dyDescent="0.25">
      <c r="A1697">
        <v>1</v>
      </c>
      <c r="B1697" t="s">
        <v>8219</v>
      </c>
      <c r="C1697">
        <v>14</v>
      </c>
      <c r="D1697">
        <v>2</v>
      </c>
      <c r="E1697" t="s">
        <v>8404</v>
      </c>
      <c r="F1697">
        <v>8</v>
      </c>
    </row>
    <row r="1698" spans="1:6" x14ac:dyDescent="0.25">
      <c r="A1698">
        <v>1</v>
      </c>
      <c r="B1698" t="s">
        <v>8219</v>
      </c>
      <c r="C1698">
        <v>15</v>
      </c>
      <c r="D1698">
        <v>2</v>
      </c>
      <c r="E1698" t="s">
        <v>8404</v>
      </c>
      <c r="F1698">
        <v>11</v>
      </c>
    </row>
    <row r="1699" spans="1:6" x14ac:dyDescent="0.25">
      <c r="A1699">
        <v>1</v>
      </c>
      <c r="B1699" t="s">
        <v>8219</v>
      </c>
      <c r="C1699">
        <v>91</v>
      </c>
      <c r="D1699">
        <v>2</v>
      </c>
      <c r="E1699" t="s">
        <v>8404</v>
      </c>
      <c r="F1699">
        <v>41</v>
      </c>
    </row>
    <row r="1700" spans="1:6" x14ac:dyDescent="0.25">
      <c r="A1700">
        <v>1</v>
      </c>
      <c r="B1700" t="s">
        <v>8219</v>
      </c>
      <c r="C1700">
        <v>24</v>
      </c>
      <c r="D1700">
        <v>2</v>
      </c>
      <c r="E1700" t="s">
        <v>8404</v>
      </c>
      <c r="F1700">
        <v>15</v>
      </c>
    </row>
    <row r="1701" spans="1:6" x14ac:dyDescent="0.25">
      <c r="A1701">
        <v>1</v>
      </c>
      <c r="B1701" t="s">
        <v>8219</v>
      </c>
      <c r="C1701">
        <v>27</v>
      </c>
      <c r="D1701">
        <v>2</v>
      </c>
      <c r="E1701" t="s">
        <v>8404</v>
      </c>
      <c r="F1701">
        <v>9</v>
      </c>
    </row>
    <row r="1702" spans="1:6" x14ac:dyDescent="0.25">
      <c r="A1702">
        <v>1</v>
      </c>
      <c r="B1702" t="s">
        <v>8219</v>
      </c>
      <c r="C1702">
        <v>47</v>
      </c>
      <c r="D1702">
        <v>2</v>
      </c>
      <c r="E1702" t="s">
        <v>8404</v>
      </c>
      <c r="F1702">
        <v>50</v>
      </c>
    </row>
    <row r="1703" spans="1:6" x14ac:dyDescent="0.25">
      <c r="A1703">
        <v>1</v>
      </c>
      <c r="B1703" t="s">
        <v>8219</v>
      </c>
      <c r="C1703">
        <v>44</v>
      </c>
      <c r="D1703">
        <v>2</v>
      </c>
      <c r="E1703" t="s">
        <v>8404</v>
      </c>
      <c r="F1703">
        <v>34</v>
      </c>
    </row>
    <row r="1704" spans="1:6" x14ac:dyDescent="0.25">
      <c r="A1704">
        <v>1</v>
      </c>
      <c r="B1704" t="s">
        <v>8219</v>
      </c>
      <c r="C1704">
        <v>72</v>
      </c>
      <c r="D1704">
        <v>2</v>
      </c>
      <c r="E1704" t="s">
        <v>8404</v>
      </c>
      <c r="F1704">
        <v>0</v>
      </c>
    </row>
    <row r="1705" spans="1:6" x14ac:dyDescent="0.25">
      <c r="A1705">
        <v>1</v>
      </c>
      <c r="B1705" t="s">
        <v>8219</v>
      </c>
      <c r="C1705">
        <v>63</v>
      </c>
      <c r="D1705">
        <v>2</v>
      </c>
      <c r="E1705" t="s">
        <v>8404</v>
      </c>
      <c r="F1705">
        <v>0</v>
      </c>
    </row>
    <row r="1706" spans="1:6" x14ac:dyDescent="0.25">
      <c r="A1706">
        <v>1</v>
      </c>
      <c r="B1706" t="s">
        <v>8219</v>
      </c>
      <c r="C1706">
        <v>88</v>
      </c>
      <c r="D1706">
        <v>2</v>
      </c>
      <c r="E1706" t="s">
        <v>8404</v>
      </c>
      <c r="F1706">
        <v>276</v>
      </c>
    </row>
    <row r="1707" spans="1:6" x14ac:dyDescent="0.25">
      <c r="A1707">
        <v>1</v>
      </c>
      <c r="B1707" t="s">
        <v>8219</v>
      </c>
      <c r="C1707">
        <v>70</v>
      </c>
      <c r="D1707">
        <v>2</v>
      </c>
      <c r="E1707" t="s">
        <v>8404</v>
      </c>
      <c r="F1707">
        <v>16</v>
      </c>
    </row>
    <row r="1708" spans="1:6" x14ac:dyDescent="0.25">
      <c r="A1708">
        <v>1</v>
      </c>
      <c r="B1708" t="s">
        <v>8219</v>
      </c>
      <c r="C1708">
        <v>50</v>
      </c>
      <c r="D1708">
        <v>2</v>
      </c>
      <c r="E1708" t="s">
        <v>8404</v>
      </c>
      <c r="F1708">
        <v>224</v>
      </c>
    </row>
    <row r="1709" spans="1:6" x14ac:dyDescent="0.25">
      <c r="A1709">
        <v>1</v>
      </c>
      <c r="B1709" t="s">
        <v>8219</v>
      </c>
      <c r="C1709">
        <v>35</v>
      </c>
      <c r="D1709">
        <v>2</v>
      </c>
      <c r="E1709" t="s">
        <v>8404</v>
      </c>
      <c r="F1709">
        <v>140</v>
      </c>
    </row>
    <row r="1710" spans="1:6" x14ac:dyDescent="0.25">
      <c r="A1710">
        <v>1</v>
      </c>
      <c r="B1710" t="s">
        <v>8219</v>
      </c>
      <c r="C1710">
        <v>175</v>
      </c>
      <c r="D1710">
        <v>2</v>
      </c>
      <c r="E1710" t="s">
        <v>8404</v>
      </c>
      <c r="F1710">
        <v>15</v>
      </c>
    </row>
    <row r="1711" spans="1:6" x14ac:dyDescent="0.25">
      <c r="A1711">
        <v>1</v>
      </c>
      <c r="B1711" t="s">
        <v>8219</v>
      </c>
      <c r="C1711">
        <v>20</v>
      </c>
      <c r="D1711">
        <v>2</v>
      </c>
      <c r="E1711" t="s">
        <v>8404</v>
      </c>
      <c r="F1711">
        <v>37</v>
      </c>
    </row>
    <row r="1712" spans="1:6" x14ac:dyDescent="0.25">
      <c r="A1712">
        <v>1</v>
      </c>
      <c r="B1712" t="s">
        <v>8219</v>
      </c>
      <c r="C1712">
        <v>54</v>
      </c>
      <c r="D1712">
        <v>2</v>
      </c>
      <c r="E1712" t="s">
        <v>8404</v>
      </c>
      <c r="F1712">
        <v>0</v>
      </c>
    </row>
    <row r="1713" spans="1:6" x14ac:dyDescent="0.25">
      <c r="A1713">
        <v>1</v>
      </c>
      <c r="B1713" t="s">
        <v>8219</v>
      </c>
      <c r="C1713">
        <v>20</v>
      </c>
      <c r="D1713">
        <v>2</v>
      </c>
      <c r="E1713" t="s">
        <v>8404</v>
      </c>
      <c r="F1713">
        <v>46</v>
      </c>
    </row>
    <row r="1714" spans="1:6" x14ac:dyDescent="0.25">
      <c r="A1714">
        <v>1</v>
      </c>
      <c r="B1714" t="s">
        <v>8219</v>
      </c>
      <c r="C1714">
        <v>57</v>
      </c>
      <c r="D1714">
        <v>2</v>
      </c>
      <c r="E1714" t="s">
        <v>8404</v>
      </c>
      <c r="F1714">
        <v>1</v>
      </c>
    </row>
    <row r="1715" spans="1:6" x14ac:dyDescent="0.25">
      <c r="A1715">
        <v>1</v>
      </c>
      <c r="B1715" t="s">
        <v>8219</v>
      </c>
      <c r="C1715">
        <v>31</v>
      </c>
      <c r="D1715">
        <v>2</v>
      </c>
      <c r="E1715" t="s">
        <v>8404</v>
      </c>
      <c r="F1715">
        <v>323</v>
      </c>
    </row>
    <row r="1716" spans="1:6" x14ac:dyDescent="0.25">
      <c r="A1716">
        <v>1</v>
      </c>
      <c r="B1716" t="s">
        <v>8219</v>
      </c>
      <c r="C1716">
        <v>31</v>
      </c>
      <c r="D1716">
        <v>2</v>
      </c>
      <c r="E1716" t="s">
        <v>8404</v>
      </c>
      <c r="F1716">
        <v>2</v>
      </c>
    </row>
    <row r="1717" spans="1:6" x14ac:dyDescent="0.25">
      <c r="A1717">
        <v>1</v>
      </c>
      <c r="B1717" t="s">
        <v>8219</v>
      </c>
      <c r="C1717">
        <v>45</v>
      </c>
      <c r="D1717">
        <v>2</v>
      </c>
      <c r="E1717" t="s">
        <v>8404</v>
      </c>
      <c r="F1717">
        <v>0</v>
      </c>
    </row>
    <row r="1718" spans="1:6" x14ac:dyDescent="0.25">
      <c r="A1718">
        <v>1</v>
      </c>
      <c r="B1718" t="s">
        <v>8219</v>
      </c>
      <c r="C1718">
        <v>41</v>
      </c>
      <c r="D1718">
        <v>2</v>
      </c>
      <c r="E1718" t="s">
        <v>8404</v>
      </c>
      <c r="F1718">
        <v>0</v>
      </c>
    </row>
    <row r="1719" spans="1:6" x14ac:dyDescent="0.25">
      <c r="A1719">
        <v>1</v>
      </c>
      <c r="B1719" t="s">
        <v>8219</v>
      </c>
      <c r="C1719">
        <v>29</v>
      </c>
      <c r="D1719">
        <v>2</v>
      </c>
      <c r="E1719" t="s">
        <v>8404</v>
      </c>
      <c r="F1719">
        <v>1</v>
      </c>
    </row>
    <row r="1720" spans="1:6" x14ac:dyDescent="0.25">
      <c r="A1720">
        <v>1</v>
      </c>
      <c r="B1720" t="s">
        <v>8219</v>
      </c>
      <c r="C1720">
        <v>58</v>
      </c>
      <c r="D1720">
        <v>2</v>
      </c>
      <c r="E1720" t="s">
        <v>8404</v>
      </c>
      <c r="F1720">
        <v>7</v>
      </c>
    </row>
    <row r="1721" spans="1:6" x14ac:dyDescent="0.25">
      <c r="A1721">
        <v>1</v>
      </c>
      <c r="B1721" t="s">
        <v>8219</v>
      </c>
      <c r="C1721">
        <v>89</v>
      </c>
      <c r="D1721">
        <v>2</v>
      </c>
      <c r="E1721" t="s">
        <v>8404</v>
      </c>
      <c r="F1721">
        <v>3</v>
      </c>
    </row>
    <row r="1722" spans="1:6" x14ac:dyDescent="0.25">
      <c r="A1722">
        <v>1</v>
      </c>
      <c r="B1722" t="s">
        <v>8219</v>
      </c>
      <c r="C1722">
        <v>125</v>
      </c>
      <c r="D1722">
        <v>2</v>
      </c>
      <c r="E1722" t="s">
        <v>8404</v>
      </c>
      <c r="F1722">
        <v>0</v>
      </c>
    </row>
    <row r="1723" spans="1:6" x14ac:dyDescent="0.25">
      <c r="A1723">
        <v>1</v>
      </c>
      <c r="B1723" t="s">
        <v>8219</v>
      </c>
      <c r="C1723">
        <v>18</v>
      </c>
      <c r="D1723">
        <v>2</v>
      </c>
      <c r="E1723" t="s">
        <v>8404</v>
      </c>
      <c r="F1723">
        <v>0</v>
      </c>
    </row>
    <row r="1724" spans="1:6" x14ac:dyDescent="0.25">
      <c r="A1724">
        <v>1</v>
      </c>
      <c r="B1724" t="s">
        <v>8219</v>
      </c>
      <c r="C1724">
        <v>32</v>
      </c>
      <c r="D1724">
        <v>2</v>
      </c>
      <c r="E1724" t="s">
        <v>8404</v>
      </c>
      <c r="F1724">
        <v>0</v>
      </c>
    </row>
    <row r="1725" spans="1:6" x14ac:dyDescent="0.25">
      <c r="A1725">
        <v>1</v>
      </c>
      <c r="B1725" t="s">
        <v>8219</v>
      </c>
      <c r="C1725">
        <v>16</v>
      </c>
      <c r="D1725">
        <v>2</v>
      </c>
      <c r="E1725" t="s">
        <v>8404</v>
      </c>
      <c r="F1725">
        <v>0</v>
      </c>
    </row>
    <row r="1726" spans="1:6" x14ac:dyDescent="0.25">
      <c r="A1726">
        <v>1</v>
      </c>
      <c r="B1726" t="s">
        <v>8219</v>
      </c>
      <c r="C1726">
        <v>38</v>
      </c>
      <c r="D1726">
        <v>2</v>
      </c>
      <c r="E1726" t="s">
        <v>8404</v>
      </c>
      <c r="F1726">
        <v>1</v>
      </c>
    </row>
    <row r="1727" spans="1:6" x14ac:dyDescent="0.25">
      <c r="A1727">
        <v>1</v>
      </c>
      <c r="B1727" t="s">
        <v>8219</v>
      </c>
      <c r="C1727">
        <v>15</v>
      </c>
      <c r="D1727">
        <v>2</v>
      </c>
      <c r="E1727" t="s">
        <v>8404</v>
      </c>
      <c r="F1727">
        <v>0</v>
      </c>
    </row>
    <row r="1728" spans="1:6" x14ac:dyDescent="0.25">
      <c r="A1728">
        <v>1</v>
      </c>
      <c r="B1728" t="s">
        <v>8219</v>
      </c>
      <c r="C1728">
        <v>23</v>
      </c>
      <c r="D1728">
        <v>2</v>
      </c>
      <c r="E1728" t="s">
        <v>8404</v>
      </c>
      <c r="F1728">
        <v>2</v>
      </c>
    </row>
    <row r="1729" spans="1:6" x14ac:dyDescent="0.25">
      <c r="A1729">
        <v>1</v>
      </c>
      <c r="B1729" t="s">
        <v>8219</v>
      </c>
      <c r="C1729">
        <v>49</v>
      </c>
      <c r="D1729">
        <v>2</v>
      </c>
      <c r="E1729" t="s">
        <v>8404</v>
      </c>
      <c r="F1729">
        <v>1</v>
      </c>
    </row>
    <row r="1730" spans="1:6" x14ac:dyDescent="0.25">
      <c r="A1730">
        <v>1</v>
      </c>
      <c r="B1730" t="s">
        <v>8219</v>
      </c>
      <c r="C1730">
        <v>10</v>
      </c>
      <c r="D1730">
        <v>2</v>
      </c>
      <c r="E1730" t="s">
        <v>8404</v>
      </c>
      <c r="F1730">
        <v>1</v>
      </c>
    </row>
    <row r="1731" spans="1:6" x14ac:dyDescent="0.25">
      <c r="A1731">
        <v>1</v>
      </c>
      <c r="B1731" t="s">
        <v>8219</v>
      </c>
      <c r="C1731">
        <v>15</v>
      </c>
      <c r="D1731">
        <v>2</v>
      </c>
      <c r="E1731" t="s">
        <v>8404</v>
      </c>
      <c r="F1731">
        <v>59</v>
      </c>
    </row>
    <row r="1732" spans="1:6" x14ac:dyDescent="0.25">
      <c r="A1732">
        <v>1</v>
      </c>
      <c r="B1732" t="s">
        <v>8219</v>
      </c>
      <c r="C1732">
        <v>57</v>
      </c>
      <c r="D1732">
        <v>2</v>
      </c>
      <c r="E1732" t="s">
        <v>8404</v>
      </c>
      <c r="F1732">
        <v>13</v>
      </c>
    </row>
    <row r="1733" spans="1:6" x14ac:dyDescent="0.25">
      <c r="A1733">
        <v>1</v>
      </c>
      <c r="B1733" t="s">
        <v>8219</v>
      </c>
      <c r="C1733">
        <v>33</v>
      </c>
      <c r="D1733">
        <v>2</v>
      </c>
      <c r="E1733" t="s">
        <v>8404</v>
      </c>
      <c r="F1733">
        <v>22</v>
      </c>
    </row>
    <row r="1734" spans="1:6" x14ac:dyDescent="0.25">
      <c r="A1734">
        <v>1</v>
      </c>
      <c r="B1734" t="s">
        <v>8219</v>
      </c>
      <c r="C1734">
        <v>9</v>
      </c>
      <c r="D1734">
        <v>2</v>
      </c>
      <c r="E1734" t="s">
        <v>8404</v>
      </c>
      <c r="F1734">
        <v>0</v>
      </c>
    </row>
    <row r="1735" spans="1:6" x14ac:dyDescent="0.25">
      <c r="A1735">
        <v>1</v>
      </c>
      <c r="B1735" t="s">
        <v>8219</v>
      </c>
      <c r="C1735">
        <v>26</v>
      </c>
      <c r="D1735">
        <v>2</v>
      </c>
      <c r="E1735" t="s">
        <v>8404</v>
      </c>
      <c r="F1735">
        <v>52</v>
      </c>
    </row>
    <row r="1736" spans="1:6" x14ac:dyDescent="0.25">
      <c r="A1736">
        <v>1</v>
      </c>
      <c r="B1736" t="s">
        <v>8219</v>
      </c>
      <c r="C1736">
        <v>69</v>
      </c>
      <c r="D1736">
        <v>2</v>
      </c>
      <c r="E1736" t="s">
        <v>8404</v>
      </c>
      <c r="F1736">
        <v>4</v>
      </c>
    </row>
    <row r="1737" spans="1:6" x14ac:dyDescent="0.25">
      <c r="A1737">
        <v>1</v>
      </c>
      <c r="B1737" t="s">
        <v>8219</v>
      </c>
      <c r="C1737">
        <v>65</v>
      </c>
      <c r="D1737">
        <v>2</v>
      </c>
      <c r="E1737" t="s">
        <v>8404</v>
      </c>
      <c r="F1737">
        <v>3</v>
      </c>
    </row>
    <row r="1738" spans="1:6" x14ac:dyDescent="0.25">
      <c r="A1738">
        <v>1</v>
      </c>
      <c r="B1738" t="s">
        <v>8219</v>
      </c>
      <c r="C1738">
        <v>83</v>
      </c>
      <c r="D1738">
        <v>2</v>
      </c>
      <c r="E1738" t="s">
        <v>8404</v>
      </c>
      <c r="F1738">
        <v>3</v>
      </c>
    </row>
    <row r="1739" spans="1:6" x14ac:dyDescent="0.25">
      <c r="A1739">
        <v>1</v>
      </c>
      <c r="B1739" t="s">
        <v>8219</v>
      </c>
      <c r="C1739">
        <v>111</v>
      </c>
      <c r="D1739">
        <v>2</v>
      </c>
      <c r="E1739" t="s">
        <v>8404</v>
      </c>
      <c r="F1739">
        <v>6</v>
      </c>
    </row>
    <row r="1740" spans="1:6" x14ac:dyDescent="0.25">
      <c r="A1740">
        <v>1</v>
      </c>
      <c r="B1740" t="s">
        <v>8219</v>
      </c>
      <c r="C1740">
        <v>46</v>
      </c>
      <c r="D1740">
        <v>2</v>
      </c>
      <c r="E1740" t="s">
        <v>8404</v>
      </c>
      <c r="F1740">
        <v>35</v>
      </c>
    </row>
    <row r="1741" spans="1:6" x14ac:dyDescent="0.25">
      <c r="A1741">
        <v>1</v>
      </c>
      <c r="B1741" t="s">
        <v>8219</v>
      </c>
      <c r="C1741">
        <v>63</v>
      </c>
      <c r="D1741">
        <v>2</v>
      </c>
      <c r="E1741" t="s">
        <v>8404</v>
      </c>
      <c r="F1741">
        <v>10</v>
      </c>
    </row>
    <row r="1742" spans="1:6" x14ac:dyDescent="0.25">
      <c r="A1742">
        <v>1</v>
      </c>
      <c r="B1742" t="s">
        <v>8219</v>
      </c>
      <c r="C1742">
        <v>9</v>
      </c>
      <c r="D1742">
        <v>2</v>
      </c>
      <c r="E1742" t="s">
        <v>8404</v>
      </c>
      <c r="F1742">
        <v>2</v>
      </c>
    </row>
    <row r="1743" spans="1:6" x14ac:dyDescent="0.25">
      <c r="A1743">
        <v>1</v>
      </c>
      <c r="B1743" t="s">
        <v>8219</v>
      </c>
      <c r="C1743">
        <v>34</v>
      </c>
      <c r="D1743">
        <v>2</v>
      </c>
      <c r="E1743" t="s">
        <v>8404</v>
      </c>
      <c r="F1743">
        <v>4</v>
      </c>
    </row>
    <row r="1744" spans="1:6" x14ac:dyDescent="0.25">
      <c r="A1744">
        <v>1</v>
      </c>
      <c r="B1744" t="s">
        <v>8219</v>
      </c>
      <c r="C1744">
        <v>112</v>
      </c>
      <c r="D1744">
        <v>2</v>
      </c>
      <c r="E1744" t="s">
        <v>8404</v>
      </c>
      <c r="F1744">
        <v>2</v>
      </c>
    </row>
    <row r="1745" spans="1:6" x14ac:dyDescent="0.25">
      <c r="A1745">
        <v>1</v>
      </c>
      <c r="B1745" t="s">
        <v>8219</v>
      </c>
      <c r="C1745">
        <v>47</v>
      </c>
      <c r="D1745">
        <v>2</v>
      </c>
      <c r="E1745" t="s">
        <v>8404</v>
      </c>
      <c r="F1745">
        <v>0</v>
      </c>
    </row>
    <row r="1746" spans="1:6" x14ac:dyDescent="0.25">
      <c r="A1746">
        <v>1</v>
      </c>
      <c r="B1746" t="s">
        <v>8219</v>
      </c>
      <c r="C1746">
        <v>38</v>
      </c>
      <c r="D1746">
        <v>2</v>
      </c>
      <c r="E1746" t="s">
        <v>8404</v>
      </c>
      <c r="F1746">
        <v>0</v>
      </c>
    </row>
    <row r="1747" spans="1:6" x14ac:dyDescent="0.25">
      <c r="A1747">
        <v>1</v>
      </c>
      <c r="B1747" t="s">
        <v>8219</v>
      </c>
      <c r="C1747">
        <v>28</v>
      </c>
      <c r="D1747">
        <v>2</v>
      </c>
      <c r="E1747" t="s">
        <v>8404</v>
      </c>
      <c r="F1747">
        <v>0</v>
      </c>
    </row>
    <row r="1748" spans="1:6" x14ac:dyDescent="0.25">
      <c r="A1748">
        <v>1</v>
      </c>
      <c r="B1748" t="s">
        <v>8219</v>
      </c>
      <c r="C1748">
        <v>78</v>
      </c>
      <c r="D1748">
        <v>2</v>
      </c>
      <c r="E1748" t="s">
        <v>8404</v>
      </c>
      <c r="F1748">
        <v>1</v>
      </c>
    </row>
    <row r="1749" spans="1:6" x14ac:dyDescent="0.25">
      <c r="A1749">
        <v>1</v>
      </c>
      <c r="B1749" t="s">
        <v>8219</v>
      </c>
      <c r="C1749">
        <v>23</v>
      </c>
      <c r="D1749">
        <v>2</v>
      </c>
      <c r="E1749" t="s">
        <v>8404</v>
      </c>
      <c r="F1749">
        <v>1</v>
      </c>
    </row>
    <row r="1750" spans="1:6" x14ac:dyDescent="0.25">
      <c r="A1750">
        <v>1</v>
      </c>
      <c r="B1750" t="s">
        <v>8219</v>
      </c>
      <c r="C1750">
        <v>40</v>
      </c>
      <c r="D1750">
        <v>2</v>
      </c>
      <c r="E1750" t="s">
        <v>8404</v>
      </c>
      <c r="F1750">
        <v>0</v>
      </c>
    </row>
    <row r="1751" spans="1:6" x14ac:dyDescent="0.25">
      <c r="A1751">
        <v>1</v>
      </c>
      <c r="B1751" t="s">
        <v>8219</v>
      </c>
      <c r="C1751">
        <v>13</v>
      </c>
      <c r="D1751">
        <v>2</v>
      </c>
      <c r="E1751" t="s">
        <v>8404</v>
      </c>
      <c r="F1751">
        <v>3</v>
      </c>
    </row>
    <row r="1752" spans="1:6" x14ac:dyDescent="0.25">
      <c r="A1752">
        <v>1</v>
      </c>
      <c r="B1752" t="s">
        <v>8219</v>
      </c>
      <c r="C1752">
        <v>18</v>
      </c>
      <c r="D1752">
        <v>2</v>
      </c>
      <c r="E1752" t="s">
        <v>8404</v>
      </c>
      <c r="F1752">
        <v>1</v>
      </c>
    </row>
    <row r="1753" spans="1:6" x14ac:dyDescent="0.25">
      <c r="A1753">
        <v>1</v>
      </c>
      <c r="B1753" t="s">
        <v>8219</v>
      </c>
      <c r="C1753">
        <v>22</v>
      </c>
      <c r="D1753">
        <v>2</v>
      </c>
      <c r="E1753" t="s">
        <v>8404</v>
      </c>
      <c r="F1753">
        <v>5</v>
      </c>
    </row>
    <row r="1754" spans="1:6" x14ac:dyDescent="0.25">
      <c r="A1754">
        <v>1</v>
      </c>
      <c r="B1754" t="s">
        <v>8219</v>
      </c>
      <c r="C1754">
        <v>79</v>
      </c>
      <c r="D1754">
        <v>2</v>
      </c>
      <c r="E1754" t="s">
        <v>8404</v>
      </c>
      <c r="F1754">
        <v>0</v>
      </c>
    </row>
    <row r="1755" spans="1:6" x14ac:dyDescent="0.25">
      <c r="A1755">
        <v>1</v>
      </c>
      <c r="B1755" t="s">
        <v>8219</v>
      </c>
      <c r="C1755">
        <v>14</v>
      </c>
      <c r="D1755">
        <v>2</v>
      </c>
      <c r="E1755" t="s">
        <v>8404</v>
      </c>
      <c r="F1755">
        <v>0</v>
      </c>
    </row>
    <row r="1756" spans="1:6" x14ac:dyDescent="0.25">
      <c r="A1756">
        <v>1</v>
      </c>
      <c r="B1756" t="s">
        <v>8219</v>
      </c>
      <c r="C1756">
        <v>51</v>
      </c>
      <c r="D1756">
        <v>2</v>
      </c>
      <c r="E1756" t="s">
        <v>8404</v>
      </c>
      <c r="F1756">
        <v>7</v>
      </c>
    </row>
    <row r="1757" spans="1:6" x14ac:dyDescent="0.25">
      <c r="A1757">
        <v>1</v>
      </c>
      <c r="B1757" t="s">
        <v>8219</v>
      </c>
      <c r="C1757">
        <v>54</v>
      </c>
      <c r="D1757">
        <v>2</v>
      </c>
      <c r="E1757" t="s">
        <v>8404</v>
      </c>
      <c r="F1757">
        <v>0</v>
      </c>
    </row>
    <row r="1758" spans="1:6" x14ac:dyDescent="0.25">
      <c r="A1758">
        <v>1</v>
      </c>
      <c r="B1758" t="s">
        <v>8219</v>
      </c>
      <c r="C1758">
        <v>70</v>
      </c>
      <c r="D1758">
        <v>2</v>
      </c>
      <c r="E1758" t="s">
        <v>8404</v>
      </c>
      <c r="F1758">
        <v>0</v>
      </c>
    </row>
    <row r="1759" spans="1:6" x14ac:dyDescent="0.25">
      <c r="A1759">
        <v>1</v>
      </c>
      <c r="B1759" t="s">
        <v>8219</v>
      </c>
      <c r="C1759">
        <v>44</v>
      </c>
      <c r="D1759">
        <v>2</v>
      </c>
      <c r="E1759" t="s">
        <v>8404</v>
      </c>
      <c r="F1759">
        <v>1</v>
      </c>
    </row>
    <row r="1760" spans="1:6" x14ac:dyDescent="0.25">
      <c r="A1760">
        <v>1</v>
      </c>
      <c r="B1760" t="s">
        <v>8219</v>
      </c>
      <c r="C1760">
        <v>55</v>
      </c>
      <c r="D1760">
        <v>2</v>
      </c>
      <c r="E1760" t="s">
        <v>8404</v>
      </c>
      <c r="F1760">
        <v>2</v>
      </c>
    </row>
    <row r="1761" spans="1:6" x14ac:dyDescent="0.25">
      <c r="A1761">
        <v>1</v>
      </c>
      <c r="B1761" t="s">
        <v>8219</v>
      </c>
      <c r="C1761">
        <v>15</v>
      </c>
      <c r="D1761">
        <v>2</v>
      </c>
      <c r="E1761" t="s">
        <v>8404</v>
      </c>
      <c r="F1761">
        <v>0</v>
      </c>
    </row>
    <row r="1762" spans="1:6" x14ac:dyDescent="0.25">
      <c r="A1762">
        <v>1</v>
      </c>
      <c r="B1762" t="s">
        <v>8219</v>
      </c>
      <c r="C1762">
        <v>27</v>
      </c>
      <c r="D1762">
        <v>2</v>
      </c>
      <c r="E1762" t="s">
        <v>8404</v>
      </c>
      <c r="F1762">
        <v>0</v>
      </c>
    </row>
    <row r="1763" spans="1:6" x14ac:dyDescent="0.25">
      <c r="A1763">
        <v>1</v>
      </c>
      <c r="B1763" t="s">
        <v>8219</v>
      </c>
      <c r="C1763">
        <v>21</v>
      </c>
      <c r="D1763">
        <v>2</v>
      </c>
      <c r="E1763" t="s">
        <v>8404</v>
      </c>
      <c r="F1763">
        <v>0</v>
      </c>
    </row>
    <row r="1764" spans="1:6" x14ac:dyDescent="0.25">
      <c r="A1764">
        <v>1</v>
      </c>
      <c r="B1764" t="s">
        <v>8219</v>
      </c>
      <c r="C1764">
        <v>162</v>
      </c>
      <c r="D1764">
        <v>2</v>
      </c>
      <c r="E1764" t="s">
        <v>8404</v>
      </c>
      <c r="F1764">
        <v>3</v>
      </c>
    </row>
    <row r="1765" spans="1:6" x14ac:dyDescent="0.25">
      <c r="A1765">
        <v>1</v>
      </c>
      <c r="B1765" t="s">
        <v>8219</v>
      </c>
      <c r="C1765">
        <v>23</v>
      </c>
      <c r="D1765">
        <v>2</v>
      </c>
      <c r="E1765" t="s">
        <v>8404</v>
      </c>
      <c r="F1765">
        <v>1</v>
      </c>
    </row>
    <row r="1766" spans="1:6" x14ac:dyDescent="0.25">
      <c r="A1766">
        <v>1</v>
      </c>
      <c r="B1766" t="s">
        <v>8219</v>
      </c>
      <c r="C1766">
        <v>72</v>
      </c>
      <c r="D1766">
        <v>2</v>
      </c>
      <c r="E1766" t="s">
        <v>8404</v>
      </c>
      <c r="F1766">
        <v>0</v>
      </c>
    </row>
    <row r="1767" spans="1:6" x14ac:dyDescent="0.25">
      <c r="A1767">
        <v>1</v>
      </c>
      <c r="B1767" t="s">
        <v>8219</v>
      </c>
      <c r="C1767">
        <v>68</v>
      </c>
      <c r="D1767">
        <v>2</v>
      </c>
      <c r="E1767" t="s">
        <v>8404</v>
      </c>
      <c r="F1767">
        <v>2</v>
      </c>
    </row>
    <row r="1768" spans="1:6" x14ac:dyDescent="0.25">
      <c r="A1768">
        <v>1</v>
      </c>
      <c r="B1768" t="s">
        <v>8219</v>
      </c>
      <c r="C1768">
        <v>20</v>
      </c>
      <c r="D1768">
        <v>2</v>
      </c>
      <c r="E1768" t="s">
        <v>8404</v>
      </c>
      <c r="F1768">
        <v>0</v>
      </c>
    </row>
    <row r="1769" spans="1:6" x14ac:dyDescent="0.25">
      <c r="A1769">
        <v>1</v>
      </c>
      <c r="B1769" t="s">
        <v>8219</v>
      </c>
      <c r="C1769">
        <v>26</v>
      </c>
      <c r="D1769">
        <v>2</v>
      </c>
      <c r="E1769" t="s">
        <v>8404</v>
      </c>
      <c r="F1769">
        <v>0</v>
      </c>
    </row>
    <row r="1770" spans="1:6" x14ac:dyDescent="0.25">
      <c r="A1770">
        <v>1</v>
      </c>
      <c r="B1770" t="s">
        <v>8219</v>
      </c>
      <c r="C1770">
        <v>72</v>
      </c>
      <c r="D1770">
        <v>2</v>
      </c>
      <c r="E1770" t="s">
        <v>8404</v>
      </c>
      <c r="F1770">
        <v>0</v>
      </c>
    </row>
    <row r="1771" spans="1:6" x14ac:dyDescent="0.25">
      <c r="A1771">
        <v>1</v>
      </c>
      <c r="B1771" t="s">
        <v>8219</v>
      </c>
      <c r="C1771">
        <v>3</v>
      </c>
      <c r="D1771">
        <v>2</v>
      </c>
      <c r="E1771" t="s">
        <v>8404</v>
      </c>
      <c r="F1771">
        <v>27</v>
      </c>
    </row>
    <row r="1772" spans="1:6" x14ac:dyDescent="0.25">
      <c r="A1772">
        <v>1</v>
      </c>
      <c r="B1772" t="s">
        <v>8219</v>
      </c>
      <c r="C1772">
        <v>18</v>
      </c>
      <c r="D1772">
        <v>2</v>
      </c>
      <c r="E1772" t="s">
        <v>8404</v>
      </c>
      <c r="F1772">
        <v>14</v>
      </c>
    </row>
    <row r="1773" spans="1:6" x14ac:dyDescent="0.25">
      <c r="A1773">
        <v>1</v>
      </c>
      <c r="B1773" t="s">
        <v>8219</v>
      </c>
      <c r="C1773">
        <v>30</v>
      </c>
      <c r="D1773">
        <v>2</v>
      </c>
      <c r="E1773" t="s">
        <v>8404</v>
      </c>
      <c r="F1773">
        <v>2</v>
      </c>
    </row>
    <row r="1774" spans="1:6" x14ac:dyDescent="0.25">
      <c r="A1774">
        <v>1</v>
      </c>
      <c r="B1774" t="s">
        <v>8219</v>
      </c>
      <c r="C1774">
        <v>23</v>
      </c>
      <c r="D1774">
        <v>2</v>
      </c>
      <c r="E1774" t="s">
        <v>8404</v>
      </c>
      <c r="F1774">
        <v>0</v>
      </c>
    </row>
    <row r="1775" spans="1:6" x14ac:dyDescent="0.25">
      <c r="A1775">
        <v>1</v>
      </c>
      <c r="B1775" t="s">
        <v>8219</v>
      </c>
      <c r="C1775">
        <v>54</v>
      </c>
      <c r="D1775">
        <v>2</v>
      </c>
      <c r="E1775" t="s">
        <v>8404</v>
      </c>
      <c r="F1775">
        <v>4</v>
      </c>
    </row>
    <row r="1776" spans="1:6" x14ac:dyDescent="0.25">
      <c r="A1776">
        <v>1</v>
      </c>
      <c r="B1776" t="s">
        <v>8219</v>
      </c>
      <c r="C1776">
        <v>26</v>
      </c>
      <c r="D1776">
        <v>2</v>
      </c>
      <c r="E1776" t="s">
        <v>8404</v>
      </c>
      <c r="F1776">
        <v>0</v>
      </c>
    </row>
    <row r="1777" spans="1:6" x14ac:dyDescent="0.25">
      <c r="A1777">
        <v>1</v>
      </c>
      <c r="B1777" t="s">
        <v>8219</v>
      </c>
      <c r="C1777">
        <v>9</v>
      </c>
      <c r="D1777">
        <v>2</v>
      </c>
      <c r="E1777" t="s">
        <v>8404</v>
      </c>
      <c r="F1777">
        <v>6</v>
      </c>
    </row>
    <row r="1778" spans="1:6" x14ac:dyDescent="0.25">
      <c r="A1778">
        <v>1</v>
      </c>
      <c r="B1778" t="s">
        <v>8219</v>
      </c>
      <c r="C1778">
        <v>27</v>
      </c>
      <c r="D1778">
        <v>2</v>
      </c>
      <c r="E1778" t="s">
        <v>8404</v>
      </c>
      <c r="F1778">
        <v>1</v>
      </c>
    </row>
    <row r="1779" spans="1:6" x14ac:dyDescent="0.25">
      <c r="A1779">
        <v>1</v>
      </c>
      <c r="B1779" t="s">
        <v>8219</v>
      </c>
      <c r="C1779">
        <v>30</v>
      </c>
      <c r="D1779">
        <v>2</v>
      </c>
      <c r="E1779" t="s">
        <v>8404</v>
      </c>
      <c r="F1779">
        <v>1</v>
      </c>
    </row>
    <row r="1780" spans="1:6" x14ac:dyDescent="0.25">
      <c r="A1780">
        <v>1</v>
      </c>
      <c r="B1780" t="s">
        <v>8219</v>
      </c>
      <c r="C1780">
        <v>52</v>
      </c>
      <c r="D1780">
        <v>2</v>
      </c>
      <c r="E1780" t="s">
        <v>8404</v>
      </c>
      <c r="F1780">
        <v>0</v>
      </c>
    </row>
    <row r="1781" spans="1:6" x14ac:dyDescent="0.25">
      <c r="A1781">
        <v>1</v>
      </c>
      <c r="B1781" t="s">
        <v>8219</v>
      </c>
      <c r="C1781">
        <v>17</v>
      </c>
      <c r="D1781">
        <v>2</v>
      </c>
      <c r="E1781" t="s">
        <v>8404</v>
      </c>
      <c r="F1781">
        <v>4</v>
      </c>
    </row>
    <row r="1782" spans="1:6" x14ac:dyDescent="0.25">
      <c r="A1782">
        <v>1</v>
      </c>
      <c r="B1782" t="s">
        <v>8219</v>
      </c>
      <c r="C1782">
        <v>19</v>
      </c>
      <c r="D1782">
        <v>2</v>
      </c>
      <c r="E1782" t="s">
        <v>8404</v>
      </c>
      <c r="F1782">
        <v>0</v>
      </c>
    </row>
    <row r="1783" spans="1:6" x14ac:dyDescent="0.25">
      <c r="A1783">
        <v>1</v>
      </c>
      <c r="B1783" t="s">
        <v>8219</v>
      </c>
      <c r="C1783">
        <v>77</v>
      </c>
      <c r="D1783">
        <v>2</v>
      </c>
      <c r="E1783" t="s">
        <v>8404</v>
      </c>
      <c r="F1783">
        <v>0</v>
      </c>
    </row>
    <row r="1784" spans="1:6" x14ac:dyDescent="0.25">
      <c r="A1784">
        <v>1</v>
      </c>
      <c r="B1784" t="s">
        <v>8219</v>
      </c>
      <c r="C1784">
        <v>21</v>
      </c>
      <c r="D1784">
        <v>2</v>
      </c>
      <c r="E1784" t="s">
        <v>8404</v>
      </c>
      <c r="F1784">
        <v>0</v>
      </c>
    </row>
    <row r="1785" spans="1:6" x14ac:dyDescent="0.25">
      <c r="A1785">
        <v>1</v>
      </c>
      <c r="B1785" t="s">
        <v>8219</v>
      </c>
      <c r="C1785">
        <v>38</v>
      </c>
      <c r="D1785">
        <v>2</v>
      </c>
      <c r="E1785" t="s">
        <v>8404</v>
      </c>
      <c r="F1785">
        <v>3</v>
      </c>
    </row>
    <row r="1786" spans="1:6" x14ac:dyDescent="0.25">
      <c r="A1786">
        <v>1</v>
      </c>
      <c r="B1786" t="s">
        <v>8219</v>
      </c>
      <c r="C1786">
        <v>28</v>
      </c>
      <c r="D1786">
        <v>2</v>
      </c>
      <c r="E1786" t="s">
        <v>8404</v>
      </c>
      <c r="F1786">
        <v>7</v>
      </c>
    </row>
    <row r="1787" spans="1:6" x14ac:dyDescent="0.25">
      <c r="A1787">
        <v>1</v>
      </c>
      <c r="B1787" t="s">
        <v>8219</v>
      </c>
      <c r="C1787">
        <v>48</v>
      </c>
      <c r="D1787">
        <v>2</v>
      </c>
      <c r="E1787" t="s">
        <v>8404</v>
      </c>
      <c r="F1787">
        <v>2</v>
      </c>
    </row>
    <row r="1788" spans="1:6" x14ac:dyDescent="0.25">
      <c r="A1788">
        <v>1</v>
      </c>
      <c r="B1788" t="s">
        <v>8219</v>
      </c>
      <c r="C1788">
        <v>46</v>
      </c>
      <c r="D1788">
        <v>2</v>
      </c>
      <c r="E1788" t="s">
        <v>8404</v>
      </c>
      <c r="F1788">
        <v>3</v>
      </c>
    </row>
    <row r="1789" spans="1:6" x14ac:dyDescent="0.25">
      <c r="A1789">
        <v>1</v>
      </c>
      <c r="B1789" t="s">
        <v>8219</v>
      </c>
      <c r="C1789">
        <v>30</v>
      </c>
      <c r="D1789">
        <v>2</v>
      </c>
      <c r="E1789" t="s">
        <v>8404</v>
      </c>
      <c r="F1789">
        <v>8</v>
      </c>
    </row>
    <row r="1790" spans="1:6" x14ac:dyDescent="0.25">
      <c r="A1790">
        <v>1</v>
      </c>
      <c r="B1790" t="s">
        <v>8219</v>
      </c>
      <c r="C1790">
        <v>64</v>
      </c>
      <c r="D1790">
        <v>2</v>
      </c>
      <c r="E1790" t="s">
        <v>8404</v>
      </c>
      <c r="F1790">
        <v>7</v>
      </c>
    </row>
    <row r="1791" spans="1:6" x14ac:dyDescent="0.25">
      <c r="A1791">
        <v>1</v>
      </c>
      <c r="B1791" t="s">
        <v>8219</v>
      </c>
      <c r="C1791">
        <v>15</v>
      </c>
      <c r="D1791">
        <v>2</v>
      </c>
      <c r="E1791" t="s">
        <v>8404</v>
      </c>
      <c r="F1791">
        <v>0</v>
      </c>
    </row>
    <row r="1792" spans="1:6" x14ac:dyDescent="0.25">
      <c r="A1792">
        <v>1</v>
      </c>
      <c r="B1792" t="s">
        <v>8219</v>
      </c>
      <c r="C1792">
        <v>41</v>
      </c>
      <c r="D1792">
        <v>2</v>
      </c>
      <c r="E1792" t="s">
        <v>8404</v>
      </c>
      <c r="F1792">
        <v>3</v>
      </c>
    </row>
    <row r="1793" spans="1:6" x14ac:dyDescent="0.25">
      <c r="A1793">
        <v>1</v>
      </c>
      <c r="B1793" t="s">
        <v>8219</v>
      </c>
      <c r="C1793">
        <v>35</v>
      </c>
      <c r="D1793">
        <v>2</v>
      </c>
      <c r="E1793" t="s">
        <v>8404</v>
      </c>
      <c r="F1793">
        <v>8</v>
      </c>
    </row>
    <row r="1794" spans="1:6" x14ac:dyDescent="0.25">
      <c r="A1794">
        <v>1</v>
      </c>
      <c r="B1794" t="s">
        <v>8219</v>
      </c>
      <c r="C1794">
        <v>45</v>
      </c>
      <c r="D1794">
        <v>2</v>
      </c>
      <c r="E1794" t="s">
        <v>8404</v>
      </c>
      <c r="F1794">
        <v>1</v>
      </c>
    </row>
    <row r="1795" spans="1:6" x14ac:dyDescent="0.25">
      <c r="A1795">
        <v>1</v>
      </c>
      <c r="B1795" t="s">
        <v>8219</v>
      </c>
      <c r="C1795">
        <v>62</v>
      </c>
      <c r="D1795">
        <v>2</v>
      </c>
      <c r="E1795" t="s">
        <v>8404</v>
      </c>
      <c r="F1795">
        <v>0</v>
      </c>
    </row>
    <row r="1796" spans="1:6" x14ac:dyDescent="0.25">
      <c r="A1796">
        <v>1</v>
      </c>
      <c r="B1796" t="s">
        <v>8219</v>
      </c>
      <c r="C1796">
        <v>22</v>
      </c>
      <c r="D1796">
        <v>2</v>
      </c>
      <c r="E1796" t="s">
        <v>8404</v>
      </c>
      <c r="F1796">
        <v>1</v>
      </c>
    </row>
    <row r="1797" spans="1:6" x14ac:dyDescent="0.25">
      <c r="A1797">
        <v>1</v>
      </c>
      <c r="B1797" t="s">
        <v>8219</v>
      </c>
      <c r="C1797">
        <v>18</v>
      </c>
      <c r="D1797">
        <v>2</v>
      </c>
      <c r="E1797" t="s">
        <v>8404</v>
      </c>
      <c r="F1797">
        <v>0</v>
      </c>
    </row>
    <row r="1798" spans="1:6" x14ac:dyDescent="0.25">
      <c r="A1798">
        <v>1</v>
      </c>
      <c r="B1798" t="s">
        <v>8219</v>
      </c>
      <c r="C1798">
        <v>12</v>
      </c>
      <c r="D1798">
        <v>2</v>
      </c>
      <c r="E1798" t="s">
        <v>8404</v>
      </c>
      <c r="F1798">
        <v>1</v>
      </c>
    </row>
    <row r="1799" spans="1:6" x14ac:dyDescent="0.25">
      <c r="A1799">
        <v>1</v>
      </c>
      <c r="B1799" t="s">
        <v>8219</v>
      </c>
      <c r="C1799">
        <v>44</v>
      </c>
      <c r="D1799">
        <v>2</v>
      </c>
      <c r="E1799" t="s">
        <v>8404</v>
      </c>
      <c r="F1799">
        <v>2</v>
      </c>
    </row>
    <row r="1800" spans="1:6" x14ac:dyDescent="0.25">
      <c r="A1800">
        <v>1</v>
      </c>
      <c r="B1800" t="s">
        <v>8219</v>
      </c>
      <c r="C1800">
        <v>27</v>
      </c>
      <c r="D1800">
        <v>2</v>
      </c>
      <c r="E1800" t="s">
        <v>8404</v>
      </c>
      <c r="F1800">
        <v>0</v>
      </c>
    </row>
    <row r="1801" spans="1:6" x14ac:dyDescent="0.25">
      <c r="A1801">
        <v>1</v>
      </c>
      <c r="B1801" t="s">
        <v>8219</v>
      </c>
      <c r="C1801">
        <v>38</v>
      </c>
      <c r="D1801">
        <v>2</v>
      </c>
      <c r="E1801" t="s">
        <v>8404</v>
      </c>
      <c r="F1801">
        <v>1</v>
      </c>
    </row>
    <row r="1802" spans="1:6" x14ac:dyDescent="0.25">
      <c r="A1802">
        <v>1</v>
      </c>
      <c r="B1802" t="s">
        <v>8219</v>
      </c>
      <c r="C1802">
        <v>28</v>
      </c>
      <c r="D1802">
        <v>2</v>
      </c>
      <c r="E1802" t="s">
        <v>8404</v>
      </c>
      <c r="F1802">
        <v>0</v>
      </c>
    </row>
    <row r="1803" spans="1:6" x14ac:dyDescent="0.25">
      <c r="A1803">
        <v>1</v>
      </c>
      <c r="B1803" t="s">
        <v>8219</v>
      </c>
      <c r="C1803">
        <v>24</v>
      </c>
      <c r="D1803">
        <v>2</v>
      </c>
      <c r="E1803" t="s">
        <v>8404</v>
      </c>
      <c r="F1803">
        <v>0</v>
      </c>
    </row>
    <row r="1804" spans="1:6" x14ac:dyDescent="0.25">
      <c r="A1804">
        <v>1</v>
      </c>
      <c r="B1804" t="s">
        <v>8219</v>
      </c>
      <c r="C1804">
        <v>65</v>
      </c>
      <c r="D1804">
        <v>2</v>
      </c>
      <c r="E1804" t="s">
        <v>8404</v>
      </c>
      <c r="F1804">
        <v>0</v>
      </c>
    </row>
    <row r="1805" spans="1:6" x14ac:dyDescent="0.25">
      <c r="A1805">
        <v>1</v>
      </c>
      <c r="B1805" t="s">
        <v>8219</v>
      </c>
      <c r="C1805">
        <v>46</v>
      </c>
      <c r="D1805">
        <v>2</v>
      </c>
      <c r="E1805" t="s">
        <v>8404</v>
      </c>
      <c r="F1805">
        <v>0</v>
      </c>
    </row>
    <row r="1806" spans="1:6" x14ac:dyDescent="0.25">
      <c r="A1806">
        <v>1</v>
      </c>
      <c r="B1806" t="s">
        <v>8219</v>
      </c>
      <c r="C1806">
        <v>85</v>
      </c>
      <c r="D1806">
        <v>2</v>
      </c>
      <c r="E1806" t="s">
        <v>8404</v>
      </c>
      <c r="F1806">
        <v>0</v>
      </c>
    </row>
    <row r="1807" spans="1:6" x14ac:dyDescent="0.25">
      <c r="A1807">
        <v>1</v>
      </c>
      <c r="B1807" t="s">
        <v>8219</v>
      </c>
      <c r="C1807">
        <v>66</v>
      </c>
      <c r="D1807">
        <v>2</v>
      </c>
      <c r="E1807" t="s">
        <v>8404</v>
      </c>
      <c r="F1807">
        <v>3</v>
      </c>
    </row>
    <row r="1808" spans="1:6" x14ac:dyDescent="0.25">
      <c r="A1808">
        <v>1</v>
      </c>
      <c r="B1808" t="s">
        <v>8219</v>
      </c>
      <c r="C1808">
        <v>165</v>
      </c>
      <c r="D1808">
        <v>2</v>
      </c>
      <c r="E1808" t="s">
        <v>8404</v>
      </c>
      <c r="F1808">
        <v>0</v>
      </c>
    </row>
    <row r="1809" spans="1:6" x14ac:dyDescent="0.25">
      <c r="A1809">
        <v>1</v>
      </c>
      <c r="B1809" t="s">
        <v>8219</v>
      </c>
      <c r="C1809">
        <v>17</v>
      </c>
      <c r="D1809">
        <v>2</v>
      </c>
      <c r="E1809" t="s">
        <v>8404</v>
      </c>
      <c r="F1809">
        <v>0</v>
      </c>
    </row>
    <row r="1810" spans="1:6" x14ac:dyDescent="0.25">
      <c r="A1810">
        <v>1</v>
      </c>
      <c r="B1810" t="s">
        <v>8219</v>
      </c>
      <c r="C1810">
        <v>3</v>
      </c>
      <c r="D1810">
        <v>2</v>
      </c>
      <c r="E1810" t="s">
        <v>8404</v>
      </c>
      <c r="F1810">
        <v>1</v>
      </c>
    </row>
    <row r="1811" spans="1:6" x14ac:dyDescent="0.25">
      <c r="A1811">
        <v>1</v>
      </c>
      <c r="B1811" t="s">
        <v>8219</v>
      </c>
      <c r="C1811">
        <v>17</v>
      </c>
      <c r="D1811">
        <v>2</v>
      </c>
      <c r="E1811" t="s">
        <v>8404</v>
      </c>
      <c r="F1811">
        <v>0</v>
      </c>
    </row>
    <row r="1812" spans="1:6" x14ac:dyDescent="0.25">
      <c r="A1812">
        <v>1</v>
      </c>
      <c r="B1812" t="s">
        <v>8219</v>
      </c>
      <c r="C1812">
        <v>91</v>
      </c>
      <c r="D1812">
        <v>2</v>
      </c>
      <c r="E1812" t="s">
        <v>8404</v>
      </c>
      <c r="F1812">
        <v>2</v>
      </c>
    </row>
    <row r="1813" spans="1:6" x14ac:dyDescent="0.25">
      <c r="A1813">
        <v>1</v>
      </c>
      <c r="B1813" t="s">
        <v>8219</v>
      </c>
      <c r="C1813">
        <v>67</v>
      </c>
      <c r="D1813">
        <v>2</v>
      </c>
      <c r="E1813" t="s">
        <v>8404</v>
      </c>
      <c r="F1813">
        <v>1</v>
      </c>
    </row>
    <row r="1814" spans="1:6" x14ac:dyDescent="0.25">
      <c r="A1814">
        <v>1</v>
      </c>
      <c r="B1814" t="s">
        <v>8219</v>
      </c>
      <c r="C1814">
        <v>18</v>
      </c>
      <c r="D1814">
        <v>2</v>
      </c>
      <c r="E1814" t="s">
        <v>8404</v>
      </c>
      <c r="F1814">
        <v>2</v>
      </c>
    </row>
    <row r="1815" spans="1:6" x14ac:dyDescent="0.25">
      <c r="A1815">
        <v>1</v>
      </c>
      <c r="B1815" t="s">
        <v>8219</v>
      </c>
      <c r="C1815">
        <v>21</v>
      </c>
      <c r="D1815">
        <v>2</v>
      </c>
      <c r="E1815" t="s">
        <v>8404</v>
      </c>
      <c r="F1815">
        <v>2</v>
      </c>
    </row>
    <row r="1816" spans="1:6" x14ac:dyDescent="0.25">
      <c r="A1816">
        <v>1</v>
      </c>
      <c r="B1816" t="s">
        <v>8219</v>
      </c>
      <c r="C1816">
        <v>40</v>
      </c>
      <c r="D1816">
        <v>2</v>
      </c>
      <c r="E1816" t="s">
        <v>8404</v>
      </c>
      <c r="F1816">
        <v>4</v>
      </c>
    </row>
    <row r="1817" spans="1:6" x14ac:dyDescent="0.25">
      <c r="A1817">
        <v>1</v>
      </c>
      <c r="B1817" t="s">
        <v>8219</v>
      </c>
      <c r="C1817">
        <v>78</v>
      </c>
      <c r="D1817">
        <v>2</v>
      </c>
      <c r="E1817" t="s">
        <v>8404</v>
      </c>
      <c r="F1817">
        <v>0</v>
      </c>
    </row>
    <row r="1818" spans="1:6" x14ac:dyDescent="0.25">
      <c r="A1818">
        <v>1</v>
      </c>
      <c r="B1818" t="s">
        <v>8219</v>
      </c>
      <c r="C1818">
        <v>26</v>
      </c>
      <c r="D1818">
        <v>2</v>
      </c>
      <c r="E1818" t="s">
        <v>8404</v>
      </c>
      <c r="F1818">
        <v>0</v>
      </c>
    </row>
    <row r="1819" spans="1:6" x14ac:dyDescent="0.25">
      <c r="A1819">
        <v>1</v>
      </c>
      <c r="B1819" t="s">
        <v>8219</v>
      </c>
      <c r="C1819">
        <v>14</v>
      </c>
      <c r="D1819">
        <v>2</v>
      </c>
      <c r="E1819" t="s">
        <v>8404</v>
      </c>
      <c r="F1819">
        <v>0</v>
      </c>
    </row>
    <row r="1820" spans="1:6" x14ac:dyDescent="0.25">
      <c r="A1820">
        <v>1</v>
      </c>
      <c r="B1820" t="s">
        <v>8219</v>
      </c>
      <c r="C1820">
        <v>44</v>
      </c>
      <c r="D1820">
        <v>2</v>
      </c>
      <c r="E1820" t="s">
        <v>8404</v>
      </c>
      <c r="F1820">
        <v>0</v>
      </c>
    </row>
    <row r="1821" spans="1:6" x14ac:dyDescent="0.25">
      <c r="A1821">
        <v>1</v>
      </c>
      <c r="B1821" t="s">
        <v>8219</v>
      </c>
      <c r="C1821">
        <v>9</v>
      </c>
      <c r="D1821">
        <v>2</v>
      </c>
      <c r="E1821" t="s">
        <v>8404</v>
      </c>
      <c r="F1821">
        <v>0</v>
      </c>
    </row>
    <row r="1822" spans="1:6" x14ac:dyDescent="0.25">
      <c r="A1822">
        <v>1</v>
      </c>
      <c r="B1822" t="s">
        <v>8219</v>
      </c>
      <c r="C1822">
        <v>30</v>
      </c>
      <c r="D1822">
        <v>2</v>
      </c>
      <c r="E1822" t="s">
        <v>8404</v>
      </c>
      <c r="F1822">
        <v>0</v>
      </c>
    </row>
    <row r="1823" spans="1:6" x14ac:dyDescent="0.25">
      <c r="A1823">
        <v>1</v>
      </c>
      <c r="B1823" t="s">
        <v>8219</v>
      </c>
      <c r="C1823">
        <v>45</v>
      </c>
      <c r="D1823">
        <v>2</v>
      </c>
      <c r="E1823" t="s">
        <v>8404</v>
      </c>
      <c r="F1823">
        <v>0</v>
      </c>
    </row>
    <row r="1824" spans="1:6" x14ac:dyDescent="0.25">
      <c r="A1824">
        <v>1</v>
      </c>
      <c r="B1824" t="s">
        <v>8219</v>
      </c>
      <c r="C1824">
        <v>56</v>
      </c>
      <c r="D1824">
        <v>2</v>
      </c>
      <c r="E1824" t="s">
        <v>8404</v>
      </c>
      <c r="F1824">
        <v>12</v>
      </c>
    </row>
    <row r="1825" spans="1:6" x14ac:dyDescent="0.25">
      <c r="A1825">
        <v>1</v>
      </c>
      <c r="B1825" t="s">
        <v>8219</v>
      </c>
      <c r="C1825">
        <v>46</v>
      </c>
      <c r="D1825">
        <v>2</v>
      </c>
      <c r="E1825" t="s">
        <v>8404</v>
      </c>
      <c r="F1825">
        <v>2</v>
      </c>
    </row>
    <row r="1826" spans="1:6" x14ac:dyDescent="0.25">
      <c r="A1826">
        <v>1</v>
      </c>
      <c r="B1826" t="s">
        <v>8219</v>
      </c>
      <c r="C1826">
        <v>34</v>
      </c>
      <c r="D1826">
        <v>2</v>
      </c>
      <c r="E1826" t="s">
        <v>8404</v>
      </c>
      <c r="F1826">
        <v>1501</v>
      </c>
    </row>
    <row r="1827" spans="1:6" x14ac:dyDescent="0.25">
      <c r="A1827">
        <v>1</v>
      </c>
      <c r="B1827" t="s">
        <v>8219</v>
      </c>
      <c r="C1827">
        <v>98</v>
      </c>
      <c r="D1827">
        <v>2</v>
      </c>
      <c r="E1827" t="s">
        <v>8404</v>
      </c>
      <c r="F1827">
        <v>52</v>
      </c>
    </row>
    <row r="1828" spans="1:6" x14ac:dyDescent="0.25">
      <c r="A1828">
        <v>1</v>
      </c>
      <c r="B1828" t="s">
        <v>8219</v>
      </c>
      <c r="C1828">
        <v>46</v>
      </c>
      <c r="D1828">
        <v>2</v>
      </c>
      <c r="E1828" t="s">
        <v>8404</v>
      </c>
      <c r="F1828">
        <v>23</v>
      </c>
    </row>
    <row r="1829" spans="1:6" x14ac:dyDescent="0.25">
      <c r="A1829">
        <v>1</v>
      </c>
      <c r="B1829" t="s">
        <v>8219</v>
      </c>
      <c r="C1829">
        <v>10</v>
      </c>
      <c r="D1829">
        <v>2</v>
      </c>
      <c r="E1829" t="s">
        <v>8404</v>
      </c>
      <c r="F1829">
        <v>535</v>
      </c>
    </row>
    <row r="1830" spans="1:6" x14ac:dyDescent="0.25">
      <c r="A1830">
        <v>1</v>
      </c>
      <c r="B1830" t="s">
        <v>8219</v>
      </c>
      <c r="C1830">
        <v>76</v>
      </c>
      <c r="D1830">
        <v>2</v>
      </c>
      <c r="E1830" t="s">
        <v>8404</v>
      </c>
      <c r="F1830">
        <v>3</v>
      </c>
    </row>
    <row r="1831" spans="1:6" x14ac:dyDescent="0.25">
      <c r="A1831">
        <v>1</v>
      </c>
      <c r="B1831" t="s">
        <v>8219</v>
      </c>
      <c r="C1831">
        <v>104</v>
      </c>
      <c r="D1831">
        <v>2</v>
      </c>
      <c r="E1831" t="s">
        <v>8404</v>
      </c>
      <c r="F1831">
        <v>6</v>
      </c>
    </row>
    <row r="1832" spans="1:6" x14ac:dyDescent="0.25">
      <c r="A1832">
        <v>1</v>
      </c>
      <c r="B1832" t="s">
        <v>8219</v>
      </c>
      <c r="C1832">
        <v>87</v>
      </c>
      <c r="D1832">
        <v>2</v>
      </c>
      <c r="E1832" t="s">
        <v>8404</v>
      </c>
      <c r="F1832">
        <v>3</v>
      </c>
    </row>
    <row r="1833" spans="1:6" x14ac:dyDescent="0.25">
      <c r="A1833">
        <v>1</v>
      </c>
      <c r="B1833" t="s">
        <v>8219</v>
      </c>
      <c r="C1833">
        <v>29</v>
      </c>
      <c r="D1833">
        <v>2</v>
      </c>
      <c r="E1833" t="s">
        <v>8404</v>
      </c>
      <c r="F1833">
        <v>5</v>
      </c>
    </row>
    <row r="1834" spans="1:6" x14ac:dyDescent="0.25">
      <c r="A1834">
        <v>1</v>
      </c>
      <c r="B1834" t="s">
        <v>8219</v>
      </c>
      <c r="C1834">
        <v>51</v>
      </c>
      <c r="D1834">
        <v>2</v>
      </c>
      <c r="E1834" t="s">
        <v>8404</v>
      </c>
      <c r="F1834">
        <v>17</v>
      </c>
    </row>
    <row r="1835" spans="1:6" x14ac:dyDescent="0.25">
      <c r="A1835">
        <v>1</v>
      </c>
      <c r="B1835" t="s">
        <v>8219</v>
      </c>
      <c r="C1835">
        <v>12</v>
      </c>
      <c r="D1835">
        <v>2</v>
      </c>
      <c r="E1835" t="s">
        <v>8404</v>
      </c>
      <c r="F1835">
        <v>11</v>
      </c>
    </row>
    <row r="1836" spans="1:6" x14ac:dyDescent="0.25">
      <c r="A1836">
        <v>1</v>
      </c>
      <c r="B1836" t="s">
        <v>8219</v>
      </c>
      <c r="C1836">
        <v>72</v>
      </c>
      <c r="D1836">
        <v>2</v>
      </c>
      <c r="E1836" t="s">
        <v>8404</v>
      </c>
      <c r="F1836">
        <v>70</v>
      </c>
    </row>
    <row r="1837" spans="1:6" x14ac:dyDescent="0.25">
      <c r="A1837">
        <v>1</v>
      </c>
      <c r="B1837" t="s">
        <v>8219</v>
      </c>
      <c r="C1837">
        <v>21</v>
      </c>
      <c r="D1837">
        <v>2</v>
      </c>
      <c r="E1837" t="s">
        <v>8404</v>
      </c>
      <c r="F1837">
        <v>6</v>
      </c>
    </row>
    <row r="1838" spans="1:6" x14ac:dyDescent="0.25">
      <c r="A1838">
        <v>1</v>
      </c>
      <c r="B1838" t="s">
        <v>8219</v>
      </c>
      <c r="C1838">
        <v>42</v>
      </c>
      <c r="D1838">
        <v>2</v>
      </c>
      <c r="E1838" t="s">
        <v>8404</v>
      </c>
      <c r="F1838">
        <v>43</v>
      </c>
    </row>
    <row r="1839" spans="1:6" x14ac:dyDescent="0.25">
      <c r="A1839">
        <v>1</v>
      </c>
      <c r="B1839" t="s">
        <v>8219</v>
      </c>
      <c r="C1839">
        <v>71</v>
      </c>
      <c r="D1839">
        <v>2</v>
      </c>
      <c r="E1839" t="s">
        <v>8404</v>
      </c>
      <c r="F1839">
        <v>152</v>
      </c>
    </row>
    <row r="1840" spans="1:6" x14ac:dyDescent="0.25">
      <c r="A1840">
        <v>1</v>
      </c>
      <c r="B1840" t="s">
        <v>8219</v>
      </c>
      <c r="C1840">
        <v>168</v>
      </c>
      <c r="D1840">
        <v>2</v>
      </c>
      <c r="E1840" t="s">
        <v>8404</v>
      </c>
      <c r="F1840">
        <v>59</v>
      </c>
    </row>
    <row r="1841" spans="1:6" x14ac:dyDescent="0.25">
      <c r="A1841">
        <v>1</v>
      </c>
      <c r="B1841" t="s">
        <v>8219</v>
      </c>
      <c r="C1841">
        <v>19</v>
      </c>
      <c r="D1841">
        <v>2</v>
      </c>
      <c r="E1841" t="s">
        <v>8404</v>
      </c>
      <c r="F1841">
        <v>4</v>
      </c>
    </row>
    <row r="1842" spans="1:6" x14ac:dyDescent="0.25">
      <c r="A1842">
        <v>1</v>
      </c>
      <c r="B1842" t="s">
        <v>8219</v>
      </c>
      <c r="C1842">
        <v>37</v>
      </c>
      <c r="D1842">
        <v>2</v>
      </c>
      <c r="E1842" t="s">
        <v>8404</v>
      </c>
      <c r="F1842">
        <v>10</v>
      </c>
    </row>
    <row r="1843" spans="1:6" x14ac:dyDescent="0.25">
      <c r="A1843">
        <v>1</v>
      </c>
      <c r="B1843" t="s">
        <v>8219</v>
      </c>
      <c r="C1843">
        <v>36</v>
      </c>
      <c r="D1843">
        <v>2</v>
      </c>
      <c r="E1843" t="s">
        <v>8404</v>
      </c>
      <c r="F1843">
        <v>5</v>
      </c>
    </row>
    <row r="1844" spans="1:6" x14ac:dyDescent="0.25">
      <c r="A1844">
        <v>1</v>
      </c>
      <c r="B1844" t="s">
        <v>8219</v>
      </c>
      <c r="C1844">
        <v>14</v>
      </c>
      <c r="D1844">
        <v>2</v>
      </c>
      <c r="E1844" t="s">
        <v>8404</v>
      </c>
      <c r="F1844">
        <v>58</v>
      </c>
    </row>
    <row r="1845" spans="1:6" x14ac:dyDescent="0.25">
      <c r="A1845">
        <v>1</v>
      </c>
      <c r="B1845" t="s">
        <v>8219</v>
      </c>
      <c r="C1845">
        <v>18</v>
      </c>
      <c r="D1845">
        <v>2</v>
      </c>
      <c r="E1845" t="s">
        <v>8404</v>
      </c>
      <c r="F1845">
        <v>8</v>
      </c>
    </row>
    <row r="1846" spans="1:6" x14ac:dyDescent="0.25">
      <c r="A1846">
        <v>1</v>
      </c>
      <c r="B1846" t="s">
        <v>8219</v>
      </c>
      <c r="C1846">
        <v>82</v>
      </c>
      <c r="D1846">
        <v>2</v>
      </c>
      <c r="E1846" t="s">
        <v>8404</v>
      </c>
      <c r="F1846">
        <v>3</v>
      </c>
    </row>
    <row r="1847" spans="1:6" x14ac:dyDescent="0.25">
      <c r="A1847">
        <v>1</v>
      </c>
      <c r="B1847" t="s">
        <v>8219</v>
      </c>
      <c r="C1847">
        <v>43</v>
      </c>
      <c r="D1847">
        <v>2</v>
      </c>
      <c r="E1847" t="s">
        <v>8404</v>
      </c>
      <c r="F1847">
        <v>0</v>
      </c>
    </row>
    <row r="1848" spans="1:6" x14ac:dyDescent="0.25">
      <c r="A1848">
        <v>1</v>
      </c>
      <c r="B1848" t="s">
        <v>8219</v>
      </c>
      <c r="C1848">
        <v>8</v>
      </c>
      <c r="D1848">
        <v>2</v>
      </c>
      <c r="E1848" t="s">
        <v>8404</v>
      </c>
      <c r="F1848">
        <v>11</v>
      </c>
    </row>
    <row r="1849" spans="1:6" x14ac:dyDescent="0.25">
      <c r="A1849">
        <v>1</v>
      </c>
      <c r="B1849" t="s">
        <v>8219</v>
      </c>
      <c r="C1849">
        <v>45</v>
      </c>
      <c r="D1849">
        <v>2</v>
      </c>
      <c r="E1849" t="s">
        <v>8404</v>
      </c>
      <c r="F1849">
        <v>20</v>
      </c>
    </row>
    <row r="1850" spans="1:6" x14ac:dyDescent="0.25">
      <c r="A1850">
        <v>1</v>
      </c>
      <c r="B1850" t="s">
        <v>8219</v>
      </c>
      <c r="C1850">
        <v>20</v>
      </c>
      <c r="D1850">
        <v>2</v>
      </c>
      <c r="E1850" t="s">
        <v>8404</v>
      </c>
      <c r="F1850">
        <v>3</v>
      </c>
    </row>
    <row r="1851" spans="1:6" x14ac:dyDescent="0.25">
      <c r="A1851">
        <v>1</v>
      </c>
      <c r="B1851" t="s">
        <v>8219</v>
      </c>
      <c r="C1851">
        <v>31</v>
      </c>
      <c r="D1851">
        <v>2</v>
      </c>
      <c r="E1851" t="s">
        <v>8404</v>
      </c>
      <c r="F1851">
        <v>0</v>
      </c>
    </row>
    <row r="1852" spans="1:6" x14ac:dyDescent="0.25">
      <c r="A1852">
        <v>1</v>
      </c>
      <c r="B1852" t="s">
        <v>8219</v>
      </c>
      <c r="C1852">
        <v>25</v>
      </c>
      <c r="D1852">
        <v>2</v>
      </c>
      <c r="E1852" t="s">
        <v>8404</v>
      </c>
      <c r="F1852">
        <v>0</v>
      </c>
    </row>
    <row r="1853" spans="1:6" x14ac:dyDescent="0.25">
      <c r="A1853">
        <v>1</v>
      </c>
      <c r="B1853" t="s">
        <v>8219</v>
      </c>
      <c r="C1853">
        <v>14</v>
      </c>
      <c r="D1853">
        <v>2</v>
      </c>
      <c r="E1853" t="s">
        <v>8404</v>
      </c>
      <c r="F1853">
        <v>0</v>
      </c>
    </row>
    <row r="1854" spans="1:6" x14ac:dyDescent="0.25">
      <c r="A1854">
        <v>1</v>
      </c>
      <c r="B1854" t="s">
        <v>8219</v>
      </c>
      <c r="C1854">
        <v>45</v>
      </c>
      <c r="D1854">
        <v>2</v>
      </c>
      <c r="E1854" t="s">
        <v>8404</v>
      </c>
      <c r="F1854">
        <v>1</v>
      </c>
    </row>
    <row r="1855" spans="1:6" x14ac:dyDescent="0.25">
      <c r="A1855">
        <v>1</v>
      </c>
      <c r="B1855" t="s">
        <v>8219</v>
      </c>
      <c r="C1855">
        <v>20</v>
      </c>
      <c r="D1855">
        <v>2</v>
      </c>
      <c r="E1855" t="s">
        <v>8404</v>
      </c>
      <c r="F1855">
        <v>2</v>
      </c>
    </row>
    <row r="1856" spans="1:6" x14ac:dyDescent="0.25">
      <c r="A1856">
        <v>1</v>
      </c>
      <c r="B1856" t="s">
        <v>8219</v>
      </c>
      <c r="C1856">
        <v>39</v>
      </c>
      <c r="D1856">
        <v>2</v>
      </c>
      <c r="E1856" t="s">
        <v>8404</v>
      </c>
      <c r="F1856">
        <v>348</v>
      </c>
    </row>
    <row r="1857" spans="1:6" x14ac:dyDescent="0.25">
      <c r="A1857">
        <v>1</v>
      </c>
      <c r="B1857" t="s">
        <v>8219</v>
      </c>
      <c r="C1857">
        <v>16</v>
      </c>
      <c r="D1857">
        <v>2</v>
      </c>
      <c r="E1857" t="s">
        <v>8404</v>
      </c>
      <c r="F1857">
        <v>4</v>
      </c>
    </row>
    <row r="1858" spans="1:6" x14ac:dyDescent="0.25">
      <c r="A1858">
        <v>1</v>
      </c>
      <c r="B1858" t="s">
        <v>8219</v>
      </c>
      <c r="C1858">
        <v>37</v>
      </c>
      <c r="D1858">
        <v>2</v>
      </c>
      <c r="E1858" t="s">
        <v>8404</v>
      </c>
      <c r="F1858">
        <v>0</v>
      </c>
    </row>
    <row r="1859" spans="1:6" x14ac:dyDescent="0.25">
      <c r="A1859">
        <v>1</v>
      </c>
      <c r="B1859" t="s">
        <v>8219</v>
      </c>
      <c r="C1859">
        <v>14</v>
      </c>
      <c r="D1859">
        <v>2</v>
      </c>
      <c r="E1859" t="s">
        <v>8404</v>
      </c>
      <c r="F1859">
        <v>17</v>
      </c>
    </row>
    <row r="1860" spans="1:6" x14ac:dyDescent="0.25">
      <c r="A1860">
        <v>1</v>
      </c>
      <c r="B1860" t="s">
        <v>8219</v>
      </c>
      <c r="C1860">
        <v>21</v>
      </c>
      <c r="D1860">
        <v>2</v>
      </c>
      <c r="E1860" t="s">
        <v>8404</v>
      </c>
      <c r="F1860">
        <v>0</v>
      </c>
    </row>
    <row r="1861" spans="1:6" x14ac:dyDescent="0.25">
      <c r="A1861">
        <v>1</v>
      </c>
      <c r="B1861" t="s">
        <v>8219</v>
      </c>
      <c r="C1861">
        <v>69</v>
      </c>
      <c r="D1861">
        <v>2</v>
      </c>
      <c r="E1861" t="s">
        <v>8404</v>
      </c>
      <c r="F1861">
        <v>1</v>
      </c>
    </row>
    <row r="1862" spans="1:6" x14ac:dyDescent="0.25">
      <c r="A1862">
        <v>1</v>
      </c>
      <c r="B1862" t="s">
        <v>8219</v>
      </c>
      <c r="C1862">
        <v>16</v>
      </c>
      <c r="D1862">
        <v>2</v>
      </c>
      <c r="E1862" t="s">
        <v>8404</v>
      </c>
      <c r="F1862">
        <v>15</v>
      </c>
    </row>
    <row r="1863" spans="1:6" x14ac:dyDescent="0.25">
      <c r="A1863">
        <v>1</v>
      </c>
      <c r="B1863" t="s">
        <v>8219</v>
      </c>
      <c r="C1863">
        <v>55</v>
      </c>
      <c r="D1863">
        <v>2</v>
      </c>
      <c r="E1863" t="s">
        <v>8404</v>
      </c>
      <c r="F1863">
        <v>10</v>
      </c>
    </row>
    <row r="1864" spans="1:6" x14ac:dyDescent="0.25">
      <c r="A1864">
        <v>1</v>
      </c>
      <c r="B1864" t="s">
        <v>8219</v>
      </c>
      <c r="C1864">
        <v>27</v>
      </c>
      <c r="D1864">
        <v>2</v>
      </c>
      <c r="E1864" t="s">
        <v>8404</v>
      </c>
      <c r="F1864">
        <v>3</v>
      </c>
    </row>
    <row r="1865" spans="1:6" x14ac:dyDescent="0.25">
      <c r="A1865">
        <v>1</v>
      </c>
      <c r="B1865" t="s">
        <v>8219</v>
      </c>
      <c r="C1865">
        <v>36</v>
      </c>
      <c r="D1865">
        <v>2</v>
      </c>
      <c r="E1865" t="s">
        <v>8404</v>
      </c>
      <c r="F1865">
        <v>0</v>
      </c>
    </row>
    <row r="1866" spans="1:6" x14ac:dyDescent="0.25">
      <c r="A1866">
        <v>1</v>
      </c>
      <c r="B1866" t="s">
        <v>8219</v>
      </c>
      <c r="C1866">
        <v>19</v>
      </c>
      <c r="D1866">
        <v>2</v>
      </c>
      <c r="E1866" t="s">
        <v>8404</v>
      </c>
      <c r="F1866">
        <v>0</v>
      </c>
    </row>
    <row r="1867" spans="1:6" x14ac:dyDescent="0.25">
      <c r="A1867">
        <v>1</v>
      </c>
      <c r="B1867" t="s">
        <v>8219</v>
      </c>
      <c r="C1867">
        <v>12</v>
      </c>
      <c r="D1867">
        <v>2</v>
      </c>
      <c r="E1867" t="s">
        <v>8404</v>
      </c>
      <c r="F1867">
        <v>0</v>
      </c>
    </row>
    <row r="1868" spans="1:6" x14ac:dyDescent="0.25">
      <c r="A1868">
        <v>1</v>
      </c>
      <c r="B1868" t="s">
        <v>8219</v>
      </c>
      <c r="C1868">
        <v>17</v>
      </c>
      <c r="D1868">
        <v>2</v>
      </c>
      <c r="E1868" t="s">
        <v>8404</v>
      </c>
      <c r="F1868">
        <v>0</v>
      </c>
    </row>
    <row r="1869" spans="1:6" x14ac:dyDescent="0.25">
      <c r="A1869">
        <v>1</v>
      </c>
      <c r="B1869" t="s">
        <v>8219</v>
      </c>
      <c r="C1869">
        <v>114</v>
      </c>
      <c r="D1869">
        <v>2</v>
      </c>
      <c r="E1869" t="s">
        <v>8404</v>
      </c>
      <c r="F1869">
        <v>46</v>
      </c>
    </row>
    <row r="1870" spans="1:6" x14ac:dyDescent="0.25">
      <c r="A1870">
        <v>1</v>
      </c>
      <c r="B1870" t="s">
        <v>8219</v>
      </c>
      <c r="C1870">
        <v>93</v>
      </c>
      <c r="D1870">
        <v>2</v>
      </c>
      <c r="E1870" t="s">
        <v>8404</v>
      </c>
      <c r="F1870">
        <v>14</v>
      </c>
    </row>
    <row r="1871" spans="1:6" x14ac:dyDescent="0.25">
      <c r="A1871">
        <v>1</v>
      </c>
      <c r="B1871" t="s">
        <v>8219</v>
      </c>
      <c r="C1871">
        <v>36</v>
      </c>
      <c r="D1871">
        <v>2</v>
      </c>
      <c r="E1871" t="s">
        <v>8404</v>
      </c>
      <c r="F1871">
        <v>1</v>
      </c>
    </row>
    <row r="1872" spans="1:6" x14ac:dyDescent="0.25">
      <c r="A1872">
        <v>1</v>
      </c>
      <c r="B1872" t="s">
        <v>8219</v>
      </c>
      <c r="C1872">
        <v>61</v>
      </c>
      <c r="D1872">
        <v>2</v>
      </c>
      <c r="E1872" t="s">
        <v>8404</v>
      </c>
      <c r="F1872">
        <v>0</v>
      </c>
    </row>
    <row r="1873" spans="1:6" x14ac:dyDescent="0.25">
      <c r="A1873">
        <v>1</v>
      </c>
      <c r="B1873" t="s">
        <v>8219</v>
      </c>
      <c r="C1873">
        <v>47</v>
      </c>
      <c r="D1873">
        <v>2</v>
      </c>
      <c r="E1873" t="s">
        <v>8404</v>
      </c>
      <c r="F1873">
        <v>17</v>
      </c>
    </row>
    <row r="1874" spans="1:6" x14ac:dyDescent="0.25">
      <c r="A1874">
        <v>1</v>
      </c>
      <c r="B1874" t="s">
        <v>8219</v>
      </c>
      <c r="C1874">
        <v>17</v>
      </c>
      <c r="D1874">
        <v>2</v>
      </c>
      <c r="E1874" t="s">
        <v>8404</v>
      </c>
      <c r="F1874">
        <v>1</v>
      </c>
    </row>
    <row r="1875" spans="1:6" x14ac:dyDescent="0.25">
      <c r="A1875">
        <v>1</v>
      </c>
      <c r="B1875" t="s">
        <v>8219</v>
      </c>
      <c r="C1875">
        <v>63</v>
      </c>
      <c r="D1875">
        <v>2</v>
      </c>
      <c r="E1875" t="s">
        <v>8404</v>
      </c>
      <c r="F1875">
        <v>0</v>
      </c>
    </row>
    <row r="1876" spans="1:6" x14ac:dyDescent="0.25">
      <c r="A1876">
        <v>1</v>
      </c>
      <c r="B1876" t="s">
        <v>8219</v>
      </c>
      <c r="C1876">
        <v>9</v>
      </c>
      <c r="D1876">
        <v>2</v>
      </c>
      <c r="E1876" t="s">
        <v>8404</v>
      </c>
      <c r="F1876">
        <v>0</v>
      </c>
    </row>
    <row r="1877" spans="1:6" x14ac:dyDescent="0.25">
      <c r="A1877">
        <v>1</v>
      </c>
      <c r="B1877" t="s">
        <v>8219</v>
      </c>
      <c r="C1877">
        <v>30</v>
      </c>
      <c r="D1877">
        <v>2</v>
      </c>
      <c r="E1877" t="s">
        <v>8404</v>
      </c>
      <c r="F1877">
        <v>0</v>
      </c>
    </row>
    <row r="1878" spans="1:6" x14ac:dyDescent="0.25">
      <c r="A1878">
        <v>1</v>
      </c>
      <c r="B1878" t="s">
        <v>8219</v>
      </c>
      <c r="C1878">
        <v>23</v>
      </c>
      <c r="D1878">
        <v>2</v>
      </c>
      <c r="E1878" t="s">
        <v>8404</v>
      </c>
      <c r="F1878">
        <v>0</v>
      </c>
    </row>
    <row r="1879" spans="1:6" x14ac:dyDescent="0.25">
      <c r="A1879">
        <v>1</v>
      </c>
      <c r="B1879" t="s">
        <v>8219</v>
      </c>
      <c r="C1879">
        <v>33</v>
      </c>
      <c r="D1879">
        <v>2</v>
      </c>
      <c r="E1879" t="s">
        <v>8404</v>
      </c>
      <c r="F1879">
        <v>0</v>
      </c>
    </row>
    <row r="1880" spans="1:6" x14ac:dyDescent="0.25">
      <c r="A1880">
        <v>1</v>
      </c>
      <c r="B1880" t="s">
        <v>8219</v>
      </c>
      <c r="C1880">
        <v>39</v>
      </c>
      <c r="D1880">
        <v>2</v>
      </c>
      <c r="E1880" t="s">
        <v>8404</v>
      </c>
      <c r="F1880">
        <v>2</v>
      </c>
    </row>
    <row r="1881" spans="1:6" x14ac:dyDescent="0.25">
      <c r="A1881">
        <v>1</v>
      </c>
      <c r="B1881" t="s">
        <v>8219</v>
      </c>
      <c r="C1881">
        <v>17</v>
      </c>
      <c r="E1881" t="s">
        <v>8404</v>
      </c>
    </row>
    <row r="1882" spans="1:6" x14ac:dyDescent="0.25">
      <c r="A1882">
        <v>1</v>
      </c>
      <c r="B1882" t="s">
        <v>8219</v>
      </c>
      <c r="C1882">
        <v>6</v>
      </c>
      <c r="E1882" t="s">
        <v>8404</v>
      </c>
    </row>
    <row r="1883" spans="1:6" x14ac:dyDescent="0.25">
      <c r="A1883">
        <v>1</v>
      </c>
      <c r="B1883" t="s">
        <v>8219</v>
      </c>
      <c r="C1883">
        <v>39</v>
      </c>
      <c r="E1883" t="s">
        <v>8404</v>
      </c>
    </row>
    <row r="1884" spans="1:6" x14ac:dyDescent="0.25">
      <c r="A1884">
        <v>1</v>
      </c>
      <c r="B1884" t="s">
        <v>8219</v>
      </c>
      <c r="C1884">
        <v>57</v>
      </c>
      <c r="E1884" t="s">
        <v>8404</v>
      </c>
    </row>
    <row r="1885" spans="1:6" x14ac:dyDescent="0.25">
      <c r="A1885">
        <v>1</v>
      </c>
      <c r="B1885" t="s">
        <v>8219</v>
      </c>
      <c r="C1885">
        <v>56</v>
      </c>
      <c r="E1885" t="s">
        <v>8404</v>
      </c>
    </row>
    <row r="1886" spans="1:6" x14ac:dyDescent="0.25">
      <c r="A1886">
        <v>1</v>
      </c>
      <c r="B1886" t="s">
        <v>8219</v>
      </c>
      <c r="C1886">
        <v>13</v>
      </c>
      <c r="E1886" t="s">
        <v>8404</v>
      </c>
    </row>
    <row r="1887" spans="1:6" x14ac:dyDescent="0.25">
      <c r="A1887">
        <v>1</v>
      </c>
      <c r="B1887" t="s">
        <v>8219</v>
      </c>
      <c r="C1887">
        <v>95</v>
      </c>
      <c r="E1887" t="s">
        <v>8404</v>
      </c>
    </row>
    <row r="1888" spans="1:6" x14ac:dyDescent="0.25">
      <c r="A1888">
        <v>1</v>
      </c>
      <c r="B1888" t="s">
        <v>8219</v>
      </c>
      <c r="C1888">
        <v>80</v>
      </c>
      <c r="E1888" t="s">
        <v>8404</v>
      </c>
    </row>
    <row r="1889" spans="1:5" x14ac:dyDescent="0.25">
      <c r="A1889">
        <v>1</v>
      </c>
      <c r="B1889" t="s">
        <v>8219</v>
      </c>
      <c r="C1889">
        <v>133</v>
      </c>
      <c r="E1889" t="s">
        <v>8404</v>
      </c>
    </row>
    <row r="1890" spans="1:5" x14ac:dyDescent="0.25">
      <c r="A1890">
        <v>1</v>
      </c>
      <c r="B1890" t="s">
        <v>8219</v>
      </c>
      <c r="C1890">
        <v>44</v>
      </c>
      <c r="E1890" t="s">
        <v>8404</v>
      </c>
    </row>
    <row r="1891" spans="1:5" x14ac:dyDescent="0.25">
      <c r="A1891">
        <v>1</v>
      </c>
      <c r="B1891" t="s">
        <v>8219</v>
      </c>
      <c r="C1891">
        <v>30</v>
      </c>
      <c r="E1891" t="s">
        <v>8404</v>
      </c>
    </row>
    <row r="1892" spans="1:5" x14ac:dyDescent="0.25">
      <c r="A1892">
        <v>1</v>
      </c>
      <c r="B1892" t="s">
        <v>8219</v>
      </c>
      <c r="C1892">
        <v>56</v>
      </c>
      <c r="E1892" t="s">
        <v>8404</v>
      </c>
    </row>
    <row r="1893" spans="1:5" x14ac:dyDescent="0.25">
      <c r="A1893">
        <v>1</v>
      </c>
      <c r="B1893" t="s">
        <v>8219</v>
      </c>
      <c r="C1893">
        <v>66</v>
      </c>
      <c r="E1893" t="s">
        <v>8404</v>
      </c>
    </row>
    <row r="1894" spans="1:5" x14ac:dyDescent="0.25">
      <c r="A1894">
        <v>1</v>
      </c>
      <c r="B1894" t="s">
        <v>8219</v>
      </c>
      <c r="C1894">
        <v>29</v>
      </c>
      <c r="E1894" t="s">
        <v>8404</v>
      </c>
    </row>
    <row r="1895" spans="1:5" x14ac:dyDescent="0.25">
      <c r="A1895">
        <v>1</v>
      </c>
      <c r="B1895" t="s">
        <v>8219</v>
      </c>
      <c r="C1895">
        <v>72</v>
      </c>
      <c r="E1895" t="s">
        <v>8404</v>
      </c>
    </row>
    <row r="1896" spans="1:5" x14ac:dyDescent="0.25">
      <c r="A1896">
        <v>1</v>
      </c>
      <c r="B1896" t="s">
        <v>8219</v>
      </c>
      <c r="C1896">
        <v>27</v>
      </c>
      <c r="E1896" t="s">
        <v>8404</v>
      </c>
    </row>
    <row r="1897" spans="1:5" x14ac:dyDescent="0.25">
      <c r="A1897">
        <v>1</v>
      </c>
      <c r="B1897" t="s">
        <v>8219</v>
      </c>
      <c r="C1897">
        <v>10</v>
      </c>
      <c r="E1897" t="s">
        <v>8404</v>
      </c>
    </row>
    <row r="1898" spans="1:5" x14ac:dyDescent="0.25">
      <c r="A1898">
        <v>1</v>
      </c>
      <c r="B1898" t="s">
        <v>8219</v>
      </c>
      <c r="C1898">
        <v>35</v>
      </c>
      <c r="E1898" t="s">
        <v>8404</v>
      </c>
    </row>
    <row r="1899" spans="1:5" x14ac:dyDescent="0.25">
      <c r="A1899">
        <v>1</v>
      </c>
      <c r="B1899" t="s">
        <v>8219</v>
      </c>
      <c r="C1899">
        <v>29</v>
      </c>
      <c r="E1899" t="s">
        <v>8404</v>
      </c>
    </row>
    <row r="1900" spans="1:5" x14ac:dyDescent="0.25">
      <c r="A1900">
        <v>1</v>
      </c>
      <c r="B1900" t="s">
        <v>8219</v>
      </c>
      <c r="C1900">
        <v>13</v>
      </c>
      <c r="E1900" t="s">
        <v>8404</v>
      </c>
    </row>
    <row r="1901" spans="1:5" x14ac:dyDescent="0.25">
      <c r="A1901">
        <v>1</v>
      </c>
      <c r="B1901" t="s">
        <v>8219</v>
      </c>
      <c r="C1901">
        <v>72</v>
      </c>
      <c r="E1901" t="s">
        <v>8404</v>
      </c>
    </row>
    <row r="1902" spans="1:5" x14ac:dyDescent="0.25">
      <c r="A1902">
        <v>1</v>
      </c>
      <c r="B1902" t="s">
        <v>8219</v>
      </c>
      <c r="C1902">
        <v>78</v>
      </c>
      <c r="E1902" t="s">
        <v>8404</v>
      </c>
    </row>
    <row r="1903" spans="1:5" x14ac:dyDescent="0.25">
      <c r="A1903">
        <v>1</v>
      </c>
      <c r="B1903" t="s">
        <v>8219</v>
      </c>
      <c r="C1903">
        <v>49</v>
      </c>
      <c r="E1903" t="s">
        <v>8404</v>
      </c>
    </row>
    <row r="1904" spans="1:5" x14ac:dyDescent="0.25">
      <c r="A1904">
        <v>1</v>
      </c>
      <c r="B1904" t="s">
        <v>8219</v>
      </c>
      <c r="C1904">
        <v>42</v>
      </c>
      <c r="E1904" t="s">
        <v>8404</v>
      </c>
    </row>
    <row r="1905" spans="1:5" x14ac:dyDescent="0.25">
      <c r="A1905">
        <v>1</v>
      </c>
      <c r="B1905" t="s">
        <v>8219</v>
      </c>
      <c r="C1905">
        <v>35</v>
      </c>
      <c r="E1905" t="s">
        <v>8404</v>
      </c>
    </row>
    <row r="1906" spans="1:5" x14ac:dyDescent="0.25">
      <c r="A1906">
        <v>1</v>
      </c>
      <c r="B1906" t="s">
        <v>8219</v>
      </c>
      <c r="C1906">
        <v>42</v>
      </c>
      <c r="E1906" t="s">
        <v>8404</v>
      </c>
    </row>
    <row r="1907" spans="1:5" x14ac:dyDescent="0.25">
      <c r="A1907">
        <v>1</v>
      </c>
      <c r="B1907" t="s">
        <v>8219</v>
      </c>
      <c r="C1907">
        <v>42</v>
      </c>
      <c r="E1907" t="s">
        <v>8404</v>
      </c>
    </row>
    <row r="1908" spans="1:5" x14ac:dyDescent="0.25">
      <c r="A1908">
        <v>1</v>
      </c>
      <c r="B1908" t="s">
        <v>8219</v>
      </c>
      <c r="C1908">
        <v>31</v>
      </c>
      <c r="E1908" t="s">
        <v>8404</v>
      </c>
    </row>
    <row r="1909" spans="1:5" x14ac:dyDescent="0.25">
      <c r="A1909">
        <v>1</v>
      </c>
      <c r="B1909" t="s">
        <v>8219</v>
      </c>
      <c r="C1909">
        <v>38</v>
      </c>
      <c r="E1909" t="s">
        <v>8404</v>
      </c>
    </row>
    <row r="1910" spans="1:5" x14ac:dyDescent="0.25">
      <c r="A1910">
        <v>1</v>
      </c>
      <c r="B1910" t="s">
        <v>8219</v>
      </c>
      <c r="C1910">
        <v>8</v>
      </c>
      <c r="E1910" t="s">
        <v>8404</v>
      </c>
    </row>
    <row r="1911" spans="1:5" x14ac:dyDescent="0.25">
      <c r="A1911">
        <v>1</v>
      </c>
      <c r="B1911" t="s">
        <v>8219</v>
      </c>
      <c r="C1911">
        <v>39</v>
      </c>
      <c r="E1911" t="s">
        <v>8404</v>
      </c>
    </row>
    <row r="1912" spans="1:5" x14ac:dyDescent="0.25">
      <c r="A1912">
        <v>1</v>
      </c>
      <c r="B1912" t="s">
        <v>8219</v>
      </c>
      <c r="C1912">
        <v>29</v>
      </c>
      <c r="E1912" t="s">
        <v>8404</v>
      </c>
    </row>
    <row r="1913" spans="1:5" x14ac:dyDescent="0.25">
      <c r="A1913">
        <v>1</v>
      </c>
      <c r="B1913" t="s">
        <v>8219</v>
      </c>
      <c r="C1913">
        <v>72</v>
      </c>
      <c r="E1913" t="s">
        <v>8404</v>
      </c>
    </row>
    <row r="1914" spans="1:5" x14ac:dyDescent="0.25">
      <c r="A1914">
        <v>1</v>
      </c>
      <c r="B1914" t="s">
        <v>8219</v>
      </c>
      <c r="C1914">
        <v>15</v>
      </c>
      <c r="E1914" t="s">
        <v>8404</v>
      </c>
    </row>
    <row r="1915" spans="1:5" x14ac:dyDescent="0.25">
      <c r="A1915">
        <v>1</v>
      </c>
      <c r="B1915" t="s">
        <v>8219</v>
      </c>
      <c r="C1915">
        <v>33</v>
      </c>
      <c r="E1915" t="s">
        <v>8404</v>
      </c>
    </row>
    <row r="1916" spans="1:5" x14ac:dyDescent="0.25">
      <c r="A1916">
        <v>1</v>
      </c>
      <c r="B1916" t="s">
        <v>8219</v>
      </c>
      <c r="C1916">
        <v>15</v>
      </c>
      <c r="E1916" t="s">
        <v>8404</v>
      </c>
    </row>
    <row r="1917" spans="1:5" x14ac:dyDescent="0.25">
      <c r="A1917">
        <v>1</v>
      </c>
      <c r="B1917" t="s">
        <v>8219</v>
      </c>
      <c r="C1917">
        <v>19</v>
      </c>
      <c r="E1917" t="s">
        <v>8404</v>
      </c>
    </row>
    <row r="1918" spans="1:5" x14ac:dyDescent="0.25">
      <c r="A1918">
        <v>1</v>
      </c>
      <c r="B1918" t="s">
        <v>8219</v>
      </c>
      <c r="C1918">
        <v>17</v>
      </c>
      <c r="E1918" t="s">
        <v>8404</v>
      </c>
    </row>
    <row r="1919" spans="1:5" x14ac:dyDescent="0.25">
      <c r="A1919">
        <v>1</v>
      </c>
      <c r="B1919" t="s">
        <v>8219</v>
      </c>
      <c r="C1919">
        <v>44</v>
      </c>
      <c r="E1919" t="s">
        <v>8404</v>
      </c>
    </row>
    <row r="1920" spans="1:5" x14ac:dyDescent="0.25">
      <c r="A1920">
        <v>1</v>
      </c>
      <c r="B1920" t="s">
        <v>8219</v>
      </c>
      <c r="C1920">
        <v>10</v>
      </c>
      <c r="E1920" t="s">
        <v>8404</v>
      </c>
    </row>
    <row r="1921" spans="1:5" x14ac:dyDescent="0.25">
      <c r="A1921">
        <v>1</v>
      </c>
      <c r="B1921" t="s">
        <v>8219</v>
      </c>
      <c r="C1921">
        <v>46</v>
      </c>
      <c r="E1921" t="s">
        <v>8404</v>
      </c>
    </row>
    <row r="1922" spans="1:5" x14ac:dyDescent="0.25">
      <c r="A1922">
        <v>1</v>
      </c>
      <c r="B1922" t="s">
        <v>8219</v>
      </c>
      <c r="C1922">
        <v>11</v>
      </c>
      <c r="E1922" t="s">
        <v>8404</v>
      </c>
    </row>
    <row r="1923" spans="1:5" x14ac:dyDescent="0.25">
      <c r="A1923">
        <v>1</v>
      </c>
      <c r="B1923" t="s">
        <v>8219</v>
      </c>
      <c r="C1923">
        <v>13</v>
      </c>
      <c r="E1923" t="s">
        <v>8404</v>
      </c>
    </row>
    <row r="1924" spans="1:5" x14ac:dyDescent="0.25">
      <c r="A1924">
        <v>1</v>
      </c>
      <c r="B1924" t="s">
        <v>8219</v>
      </c>
      <c r="C1924">
        <v>33</v>
      </c>
      <c r="E1924" t="s">
        <v>8404</v>
      </c>
    </row>
    <row r="1925" spans="1:5" x14ac:dyDescent="0.25">
      <c r="A1925">
        <v>1</v>
      </c>
      <c r="B1925" t="s">
        <v>8219</v>
      </c>
      <c r="C1925">
        <v>28</v>
      </c>
      <c r="E1925" t="s">
        <v>8404</v>
      </c>
    </row>
    <row r="1926" spans="1:5" x14ac:dyDescent="0.25">
      <c r="A1926">
        <v>1</v>
      </c>
      <c r="B1926" t="s">
        <v>8219</v>
      </c>
      <c r="C1926">
        <v>21</v>
      </c>
      <c r="E1926" t="s">
        <v>8404</v>
      </c>
    </row>
    <row r="1927" spans="1:5" x14ac:dyDescent="0.25">
      <c r="A1927">
        <v>1</v>
      </c>
      <c r="B1927" t="s">
        <v>8219</v>
      </c>
      <c r="C1927">
        <v>13</v>
      </c>
      <c r="E1927" t="s">
        <v>8404</v>
      </c>
    </row>
    <row r="1928" spans="1:5" x14ac:dyDescent="0.25">
      <c r="A1928">
        <v>1</v>
      </c>
      <c r="B1928" t="s">
        <v>8219</v>
      </c>
      <c r="C1928">
        <v>34</v>
      </c>
      <c r="E1928" t="s">
        <v>8404</v>
      </c>
    </row>
    <row r="1929" spans="1:5" x14ac:dyDescent="0.25">
      <c r="A1929">
        <v>1</v>
      </c>
      <c r="B1929" t="s">
        <v>8219</v>
      </c>
      <c r="C1929">
        <v>80</v>
      </c>
      <c r="E1929" t="s">
        <v>8404</v>
      </c>
    </row>
    <row r="1930" spans="1:5" x14ac:dyDescent="0.25">
      <c r="A1930">
        <v>1</v>
      </c>
      <c r="B1930" t="s">
        <v>8219</v>
      </c>
      <c r="C1930">
        <v>74</v>
      </c>
      <c r="E1930" t="s">
        <v>8404</v>
      </c>
    </row>
    <row r="1931" spans="1:5" x14ac:dyDescent="0.25">
      <c r="A1931">
        <v>1</v>
      </c>
      <c r="B1931" t="s">
        <v>8219</v>
      </c>
      <c r="C1931">
        <v>7</v>
      </c>
      <c r="E1931" t="s">
        <v>8404</v>
      </c>
    </row>
    <row r="1932" spans="1:5" x14ac:dyDescent="0.25">
      <c r="A1932">
        <v>1</v>
      </c>
      <c r="B1932" t="s">
        <v>8219</v>
      </c>
      <c r="C1932">
        <v>34</v>
      </c>
      <c r="E1932" t="s">
        <v>8404</v>
      </c>
    </row>
    <row r="1933" spans="1:5" x14ac:dyDescent="0.25">
      <c r="A1933">
        <v>1</v>
      </c>
      <c r="B1933" t="s">
        <v>8219</v>
      </c>
      <c r="C1933">
        <v>86</v>
      </c>
      <c r="E1933" t="s">
        <v>8404</v>
      </c>
    </row>
    <row r="1934" spans="1:5" x14ac:dyDescent="0.25">
      <c r="A1934">
        <v>1</v>
      </c>
      <c r="B1934" t="s">
        <v>8219</v>
      </c>
      <c r="C1934">
        <v>37</v>
      </c>
      <c r="E1934" t="s">
        <v>8404</v>
      </c>
    </row>
    <row r="1935" spans="1:5" x14ac:dyDescent="0.25">
      <c r="A1935">
        <v>1</v>
      </c>
      <c r="B1935" t="s">
        <v>8219</v>
      </c>
      <c r="C1935">
        <v>18</v>
      </c>
      <c r="E1935" t="s">
        <v>8404</v>
      </c>
    </row>
    <row r="1936" spans="1:5" x14ac:dyDescent="0.25">
      <c r="A1936">
        <v>1</v>
      </c>
      <c r="B1936" t="s">
        <v>8219</v>
      </c>
      <c r="C1936">
        <v>22</v>
      </c>
      <c r="E1936" t="s">
        <v>8404</v>
      </c>
    </row>
    <row r="1937" spans="1:5" x14ac:dyDescent="0.25">
      <c r="A1937">
        <v>1</v>
      </c>
      <c r="B1937" t="s">
        <v>8219</v>
      </c>
      <c r="C1937">
        <v>26</v>
      </c>
      <c r="E1937" t="s">
        <v>8404</v>
      </c>
    </row>
    <row r="1938" spans="1:5" x14ac:dyDescent="0.25">
      <c r="A1938">
        <v>1</v>
      </c>
      <c r="B1938" t="s">
        <v>8219</v>
      </c>
      <c r="C1938">
        <v>27</v>
      </c>
      <c r="E1938" t="s">
        <v>8404</v>
      </c>
    </row>
    <row r="1939" spans="1:5" x14ac:dyDescent="0.25">
      <c r="A1939">
        <v>1</v>
      </c>
      <c r="B1939" t="s">
        <v>8219</v>
      </c>
      <c r="C1939">
        <v>8</v>
      </c>
      <c r="E1939" t="s">
        <v>8404</v>
      </c>
    </row>
    <row r="1940" spans="1:5" x14ac:dyDescent="0.25">
      <c r="A1940">
        <v>1</v>
      </c>
      <c r="B1940" t="s">
        <v>8219</v>
      </c>
      <c r="C1940">
        <v>204</v>
      </c>
      <c r="E1940" t="s">
        <v>8404</v>
      </c>
    </row>
    <row r="1941" spans="1:5" x14ac:dyDescent="0.25">
      <c r="A1941">
        <v>1</v>
      </c>
      <c r="B1941" t="s">
        <v>8219</v>
      </c>
      <c r="C1941">
        <v>46</v>
      </c>
      <c r="E1941" t="s">
        <v>8404</v>
      </c>
    </row>
    <row r="1942" spans="1:5" x14ac:dyDescent="0.25">
      <c r="A1942">
        <v>1</v>
      </c>
      <c r="B1942" t="s">
        <v>8219</v>
      </c>
      <c r="C1942">
        <v>17</v>
      </c>
      <c r="E1942" t="s">
        <v>8404</v>
      </c>
    </row>
    <row r="1943" spans="1:5" x14ac:dyDescent="0.25">
      <c r="A1943">
        <v>1</v>
      </c>
      <c r="B1943" t="s">
        <v>8219</v>
      </c>
      <c r="C1943">
        <v>28</v>
      </c>
      <c r="E1943" t="s">
        <v>8404</v>
      </c>
    </row>
    <row r="1944" spans="1:5" x14ac:dyDescent="0.25">
      <c r="A1944">
        <v>1</v>
      </c>
      <c r="B1944" t="s">
        <v>8219</v>
      </c>
      <c r="C1944">
        <v>83</v>
      </c>
      <c r="E1944" t="s">
        <v>8404</v>
      </c>
    </row>
    <row r="1945" spans="1:5" x14ac:dyDescent="0.25">
      <c r="A1945">
        <v>1</v>
      </c>
      <c r="B1945" t="s">
        <v>8219</v>
      </c>
      <c r="C1945">
        <v>13</v>
      </c>
      <c r="E1945" t="s">
        <v>8404</v>
      </c>
    </row>
    <row r="1946" spans="1:5" x14ac:dyDescent="0.25">
      <c r="A1946">
        <v>1</v>
      </c>
      <c r="B1946" t="s">
        <v>8219</v>
      </c>
      <c r="C1946">
        <v>8</v>
      </c>
      <c r="E1946" t="s">
        <v>8404</v>
      </c>
    </row>
    <row r="1947" spans="1:5" x14ac:dyDescent="0.25">
      <c r="A1947">
        <v>1</v>
      </c>
      <c r="B1947" t="s">
        <v>8219</v>
      </c>
      <c r="C1947">
        <v>32</v>
      </c>
      <c r="E1947" t="s">
        <v>8404</v>
      </c>
    </row>
    <row r="1948" spans="1:5" x14ac:dyDescent="0.25">
      <c r="A1948">
        <v>1</v>
      </c>
      <c r="B1948" t="s">
        <v>8219</v>
      </c>
      <c r="C1948">
        <v>85</v>
      </c>
      <c r="E1948" t="s">
        <v>8404</v>
      </c>
    </row>
    <row r="1949" spans="1:5" x14ac:dyDescent="0.25">
      <c r="A1949">
        <v>1</v>
      </c>
      <c r="B1949" t="s">
        <v>8219</v>
      </c>
      <c r="C1949">
        <v>29</v>
      </c>
      <c r="E1949" t="s">
        <v>8404</v>
      </c>
    </row>
    <row r="1950" spans="1:5" x14ac:dyDescent="0.25">
      <c r="A1950">
        <v>1</v>
      </c>
      <c r="B1950" t="s">
        <v>8219</v>
      </c>
      <c r="C1950">
        <v>24</v>
      </c>
      <c r="E1950" t="s">
        <v>8404</v>
      </c>
    </row>
    <row r="1951" spans="1:5" x14ac:dyDescent="0.25">
      <c r="A1951">
        <v>1</v>
      </c>
      <c r="B1951" t="s">
        <v>8219</v>
      </c>
      <c r="C1951">
        <v>8</v>
      </c>
      <c r="E1951" t="s">
        <v>8404</v>
      </c>
    </row>
    <row r="1952" spans="1:5" x14ac:dyDescent="0.25">
      <c r="A1952">
        <v>1</v>
      </c>
      <c r="B1952" t="s">
        <v>8219</v>
      </c>
      <c r="C1952">
        <v>19</v>
      </c>
      <c r="E1952" t="s">
        <v>8404</v>
      </c>
    </row>
    <row r="1953" spans="1:5" x14ac:dyDescent="0.25">
      <c r="A1953">
        <v>1</v>
      </c>
      <c r="B1953" t="s">
        <v>8219</v>
      </c>
      <c r="C1953">
        <v>336</v>
      </c>
      <c r="E1953" t="s">
        <v>8404</v>
      </c>
    </row>
    <row r="1954" spans="1:5" x14ac:dyDescent="0.25">
      <c r="A1954">
        <v>1</v>
      </c>
      <c r="B1954" t="s">
        <v>8219</v>
      </c>
      <c r="C1954">
        <v>13</v>
      </c>
      <c r="E1954" t="s">
        <v>8404</v>
      </c>
    </row>
    <row r="1955" spans="1:5" x14ac:dyDescent="0.25">
      <c r="A1955">
        <v>1</v>
      </c>
      <c r="B1955" t="s">
        <v>8219</v>
      </c>
      <c r="C1955">
        <v>42</v>
      </c>
      <c r="E1955" t="s">
        <v>8404</v>
      </c>
    </row>
    <row r="1956" spans="1:5" x14ac:dyDescent="0.25">
      <c r="A1956">
        <v>1</v>
      </c>
      <c r="B1956" t="s">
        <v>8219</v>
      </c>
      <c r="C1956">
        <v>64</v>
      </c>
      <c r="E1956" t="s">
        <v>8404</v>
      </c>
    </row>
    <row r="1957" spans="1:5" x14ac:dyDescent="0.25">
      <c r="A1957">
        <v>1</v>
      </c>
      <c r="B1957" t="s">
        <v>8219</v>
      </c>
      <c r="C1957">
        <v>25</v>
      </c>
      <c r="E1957" t="s">
        <v>8404</v>
      </c>
    </row>
    <row r="1958" spans="1:5" x14ac:dyDescent="0.25">
      <c r="A1958">
        <v>1</v>
      </c>
      <c r="B1958" t="s">
        <v>8219</v>
      </c>
      <c r="C1958">
        <v>20</v>
      </c>
      <c r="E1958" t="s">
        <v>8404</v>
      </c>
    </row>
    <row r="1959" spans="1:5" x14ac:dyDescent="0.25">
      <c r="A1959">
        <v>1</v>
      </c>
      <c r="B1959" t="s">
        <v>8219</v>
      </c>
      <c r="C1959">
        <v>104</v>
      </c>
      <c r="E1959" t="s">
        <v>8404</v>
      </c>
    </row>
    <row r="1960" spans="1:5" x14ac:dyDescent="0.25">
      <c r="A1960">
        <v>1</v>
      </c>
      <c r="B1960" t="s">
        <v>8219</v>
      </c>
      <c r="C1960">
        <v>53</v>
      </c>
      <c r="E1960" t="s">
        <v>8404</v>
      </c>
    </row>
    <row r="1961" spans="1:5" x14ac:dyDescent="0.25">
      <c r="A1961">
        <v>1</v>
      </c>
      <c r="B1961" t="s">
        <v>8219</v>
      </c>
      <c r="C1961">
        <v>14</v>
      </c>
      <c r="E1961" t="s">
        <v>8404</v>
      </c>
    </row>
    <row r="1962" spans="1:5" x14ac:dyDescent="0.25">
      <c r="A1962">
        <v>1</v>
      </c>
      <c r="B1962" t="s">
        <v>8219</v>
      </c>
      <c r="C1962">
        <v>20</v>
      </c>
      <c r="E1962" t="s">
        <v>8404</v>
      </c>
    </row>
    <row r="1963" spans="1:5" x14ac:dyDescent="0.25">
      <c r="A1963">
        <v>1</v>
      </c>
      <c r="B1963" t="s">
        <v>8219</v>
      </c>
      <c r="C1963">
        <v>558</v>
      </c>
      <c r="E1963" t="s">
        <v>8404</v>
      </c>
    </row>
    <row r="1964" spans="1:5" x14ac:dyDescent="0.25">
      <c r="A1964">
        <v>1</v>
      </c>
      <c r="B1964" t="s">
        <v>8219</v>
      </c>
      <c r="C1964">
        <v>22</v>
      </c>
      <c r="E1964" t="s">
        <v>8404</v>
      </c>
    </row>
    <row r="1965" spans="1:5" x14ac:dyDescent="0.25">
      <c r="A1965">
        <v>1</v>
      </c>
      <c r="B1965" t="s">
        <v>8219</v>
      </c>
      <c r="C1965">
        <v>24</v>
      </c>
      <c r="E1965" t="s">
        <v>8404</v>
      </c>
    </row>
    <row r="1966" spans="1:5" x14ac:dyDescent="0.25">
      <c r="A1966">
        <v>1</v>
      </c>
      <c r="B1966" t="s">
        <v>8219</v>
      </c>
      <c r="C1966">
        <v>74</v>
      </c>
      <c r="E1966" t="s">
        <v>8404</v>
      </c>
    </row>
    <row r="1967" spans="1:5" x14ac:dyDescent="0.25">
      <c r="A1967">
        <v>1</v>
      </c>
      <c r="B1967" t="s">
        <v>8219</v>
      </c>
      <c r="C1967">
        <v>54</v>
      </c>
      <c r="E1967" t="s">
        <v>8404</v>
      </c>
    </row>
    <row r="1968" spans="1:5" x14ac:dyDescent="0.25">
      <c r="A1968">
        <v>1</v>
      </c>
      <c r="B1968" t="s">
        <v>8219</v>
      </c>
      <c r="C1968">
        <v>31</v>
      </c>
      <c r="E1968" t="s">
        <v>8404</v>
      </c>
    </row>
    <row r="1969" spans="1:5" x14ac:dyDescent="0.25">
      <c r="A1969">
        <v>1</v>
      </c>
      <c r="B1969" t="s">
        <v>8219</v>
      </c>
      <c r="C1969">
        <v>25</v>
      </c>
      <c r="E1969" t="s">
        <v>8404</v>
      </c>
    </row>
    <row r="1970" spans="1:5" x14ac:dyDescent="0.25">
      <c r="A1970">
        <v>1</v>
      </c>
      <c r="B1970" t="s">
        <v>8219</v>
      </c>
      <c r="C1970">
        <v>17</v>
      </c>
      <c r="E1970" t="s">
        <v>8404</v>
      </c>
    </row>
    <row r="1971" spans="1:5" x14ac:dyDescent="0.25">
      <c r="A1971">
        <v>1</v>
      </c>
      <c r="B1971" t="s">
        <v>8219</v>
      </c>
      <c r="C1971">
        <v>12</v>
      </c>
      <c r="E1971" t="s">
        <v>8404</v>
      </c>
    </row>
    <row r="1972" spans="1:5" x14ac:dyDescent="0.25">
      <c r="A1972">
        <v>1</v>
      </c>
      <c r="B1972" t="s">
        <v>8219</v>
      </c>
      <c r="C1972">
        <v>38</v>
      </c>
      <c r="E1972" t="s">
        <v>8404</v>
      </c>
    </row>
    <row r="1973" spans="1:5" x14ac:dyDescent="0.25">
      <c r="A1973">
        <v>1</v>
      </c>
      <c r="B1973" t="s">
        <v>8219</v>
      </c>
      <c r="C1973">
        <v>41</v>
      </c>
      <c r="E1973" t="s">
        <v>8404</v>
      </c>
    </row>
    <row r="1974" spans="1:5" x14ac:dyDescent="0.25">
      <c r="A1974">
        <v>1</v>
      </c>
      <c r="B1974" t="s">
        <v>8219</v>
      </c>
      <c r="C1974">
        <v>19</v>
      </c>
      <c r="E1974" t="s">
        <v>8404</v>
      </c>
    </row>
    <row r="1975" spans="1:5" x14ac:dyDescent="0.25">
      <c r="A1975">
        <v>1</v>
      </c>
      <c r="B1975" t="s">
        <v>8219</v>
      </c>
      <c r="C1975">
        <v>41</v>
      </c>
      <c r="E1975" t="s">
        <v>8404</v>
      </c>
    </row>
    <row r="1976" spans="1:5" x14ac:dyDescent="0.25">
      <c r="A1976">
        <v>1</v>
      </c>
      <c r="B1976" t="s">
        <v>8219</v>
      </c>
      <c r="C1976">
        <v>26</v>
      </c>
      <c r="E1976" t="s">
        <v>8404</v>
      </c>
    </row>
    <row r="1977" spans="1:5" x14ac:dyDescent="0.25">
      <c r="A1977">
        <v>1</v>
      </c>
      <c r="B1977" t="s">
        <v>8219</v>
      </c>
      <c r="C1977">
        <v>25</v>
      </c>
      <c r="E1977" t="s">
        <v>8404</v>
      </c>
    </row>
    <row r="1978" spans="1:5" x14ac:dyDescent="0.25">
      <c r="A1978">
        <v>1</v>
      </c>
      <c r="B1978" t="s">
        <v>8219</v>
      </c>
      <c r="C1978">
        <v>9</v>
      </c>
      <c r="E1978" t="s">
        <v>8404</v>
      </c>
    </row>
    <row r="1979" spans="1:5" x14ac:dyDescent="0.25">
      <c r="A1979">
        <v>1</v>
      </c>
      <c r="B1979" t="s">
        <v>8219</v>
      </c>
      <c r="C1979">
        <v>78</v>
      </c>
      <c r="E1979" t="s">
        <v>8404</v>
      </c>
    </row>
    <row r="1980" spans="1:5" x14ac:dyDescent="0.25">
      <c r="A1980">
        <v>1</v>
      </c>
      <c r="B1980" t="s">
        <v>8219</v>
      </c>
      <c r="C1980">
        <v>45</v>
      </c>
      <c r="E1980" t="s">
        <v>8404</v>
      </c>
    </row>
    <row r="1981" spans="1:5" x14ac:dyDescent="0.25">
      <c r="A1981">
        <v>1</v>
      </c>
      <c r="B1981" t="s">
        <v>8219</v>
      </c>
      <c r="C1981">
        <v>102</v>
      </c>
      <c r="E1981" t="s">
        <v>8404</v>
      </c>
    </row>
    <row r="1982" spans="1:5" x14ac:dyDescent="0.25">
      <c r="A1982">
        <v>1</v>
      </c>
      <c r="B1982" t="s">
        <v>8219</v>
      </c>
      <c r="C1982">
        <v>5</v>
      </c>
      <c r="E1982" t="s">
        <v>8404</v>
      </c>
    </row>
    <row r="1983" spans="1:5" x14ac:dyDescent="0.25">
      <c r="A1983">
        <v>1</v>
      </c>
      <c r="B1983" t="s">
        <v>8219</v>
      </c>
      <c r="C1983">
        <v>27</v>
      </c>
      <c r="E1983" t="s">
        <v>8404</v>
      </c>
    </row>
    <row r="1984" spans="1:5" x14ac:dyDescent="0.25">
      <c r="A1984">
        <v>1</v>
      </c>
      <c r="B1984" t="s">
        <v>8219</v>
      </c>
      <c r="C1984">
        <v>37</v>
      </c>
      <c r="E1984" t="s">
        <v>8404</v>
      </c>
    </row>
    <row r="1985" spans="1:5" x14ac:dyDescent="0.25">
      <c r="A1985">
        <v>1</v>
      </c>
      <c r="B1985" t="s">
        <v>8219</v>
      </c>
      <c r="C1985">
        <v>14</v>
      </c>
      <c r="E1985" t="s">
        <v>8404</v>
      </c>
    </row>
    <row r="1986" spans="1:5" x14ac:dyDescent="0.25">
      <c r="A1986">
        <v>1</v>
      </c>
      <c r="B1986" t="s">
        <v>8219</v>
      </c>
      <c r="C1986">
        <v>27</v>
      </c>
      <c r="E1986" t="s">
        <v>8404</v>
      </c>
    </row>
    <row r="1987" spans="1:5" x14ac:dyDescent="0.25">
      <c r="A1987">
        <v>1</v>
      </c>
      <c r="B1987" t="s">
        <v>8219</v>
      </c>
      <c r="C1987">
        <v>45</v>
      </c>
      <c r="E1987" t="s">
        <v>8404</v>
      </c>
    </row>
    <row r="1988" spans="1:5" x14ac:dyDescent="0.25">
      <c r="A1988">
        <v>1</v>
      </c>
      <c r="B1988" t="s">
        <v>8219</v>
      </c>
      <c r="C1988">
        <v>49</v>
      </c>
      <c r="E1988" t="s">
        <v>8404</v>
      </c>
    </row>
    <row r="1989" spans="1:5" x14ac:dyDescent="0.25">
      <c r="A1989">
        <v>1</v>
      </c>
      <c r="B1989" t="s">
        <v>8219</v>
      </c>
      <c r="C1989">
        <v>24</v>
      </c>
      <c r="E1989" t="s">
        <v>8404</v>
      </c>
    </row>
    <row r="1990" spans="1:5" x14ac:dyDescent="0.25">
      <c r="A1990">
        <v>1</v>
      </c>
      <c r="B1990" t="s">
        <v>8219</v>
      </c>
      <c r="C1990">
        <v>112</v>
      </c>
      <c r="E1990" t="s">
        <v>8404</v>
      </c>
    </row>
    <row r="1991" spans="1:5" x14ac:dyDescent="0.25">
      <c r="A1991">
        <v>1</v>
      </c>
      <c r="B1991" t="s">
        <v>8219</v>
      </c>
      <c r="C1991">
        <v>23</v>
      </c>
      <c r="E1991" t="s">
        <v>8404</v>
      </c>
    </row>
    <row r="1992" spans="1:5" x14ac:dyDescent="0.25">
      <c r="A1992">
        <v>1</v>
      </c>
      <c r="B1992" t="s">
        <v>8219</v>
      </c>
      <c r="C1992">
        <v>54</v>
      </c>
      <c r="E1992" t="s">
        <v>8404</v>
      </c>
    </row>
    <row r="1993" spans="1:5" x14ac:dyDescent="0.25">
      <c r="A1993">
        <v>1</v>
      </c>
      <c r="B1993" t="s">
        <v>8219</v>
      </c>
      <c r="C1993">
        <v>28</v>
      </c>
      <c r="E1993" t="s">
        <v>8404</v>
      </c>
    </row>
    <row r="1994" spans="1:5" x14ac:dyDescent="0.25">
      <c r="A1994">
        <v>1</v>
      </c>
      <c r="B1994" t="s">
        <v>8219</v>
      </c>
      <c r="C1994">
        <v>11</v>
      </c>
      <c r="E1994" t="s">
        <v>8404</v>
      </c>
    </row>
    <row r="1995" spans="1:5" x14ac:dyDescent="0.25">
      <c r="A1995">
        <v>1</v>
      </c>
      <c r="B1995" t="s">
        <v>8219</v>
      </c>
      <c r="C1995">
        <v>62</v>
      </c>
      <c r="E1995" t="s">
        <v>8404</v>
      </c>
    </row>
    <row r="1996" spans="1:5" x14ac:dyDescent="0.25">
      <c r="A1996">
        <v>1</v>
      </c>
      <c r="B1996" t="s">
        <v>8219</v>
      </c>
      <c r="C1996">
        <v>73</v>
      </c>
      <c r="E1996" t="s">
        <v>8404</v>
      </c>
    </row>
    <row r="1997" spans="1:5" x14ac:dyDescent="0.25">
      <c r="A1997">
        <v>1</v>
      </c>
      <c r="B1997" t="s">
        <v>8219</v>
      </c>
      <c r="C1997">
        <v>18</v>
      </c>
      <c r="E1997" t="s">
        <v>8404</v>
      </c>
    </row>
    <row r="1998" spans="1:5" x14ac:dyDescent="0.25">
      <c r="A1998">
        <v>1</v>
      </c>
      <c r="B1998" t="s">
        <v>8219</v>
      </c>
      <c r="C1998">
        <v>35</v>
      </c>
      <c r="E1998" t="s">
        <v>8404</v>
      </c>
    </row>
    <row r="1999" spans="1:5" x14ac:dyDescent="0.25">
      <c r="A1999">
        <v>1</v>
      </c>
      <c r="B1999" t="s">
        <v>8219</v>
      </c>
      <c r="C1999">
        <v>43</v>
      </c>
      <c r="E1999" t="s">
        <v>8404</v>
      </c>
    </row>
    <row r="2000" spans="1:5" x14ac:dyDescent="0.25">
      <c r="A2000">
        <v>1</v>
      </c>
      <c r="B2000" t="s">
        <v>8219</v>
      </c>
      <c r="C2000">
        <v>36</v>
      </c>
      <c r="E2000" t="s">
        <v>8404</v>
      </c>
    </row>
    <row r="2001" spans="1:5" x14ac:dyDescent="0.25">
      <c r="A2001">
        <v>1</v>
      </c>
      <c r="B2001" t="s">
        <v>8219</v>
      </c>
      <c r="C2001">
        <v>62</v>
      </c>
      <c r="E2001" t="s">
        <v>8404</v>
      </c>
    </row>
    <row r="2002" spans="1:5" x14ac:dyDescent="0.25">
      <c r="A2002">
        <v>1</v>
      </c>
      <c r="B2002" t="s">
        <v>8219</v>
      </c>
      <c r="C2002">
        <v>15</v>
      </c>
      <c r="E2002" t="s">
        <v>8404</v>
      </c>
    </row>
    <row r="2003" spans="1:5" x14ac:dyDescent="0.25">
      <c r="A2003">
        <v>1</v>
      </c>
      <c r="B2003" t="s">
        <v>8219</v>
      </c>
      <c r="C2003">
        <v>33</v>
      </c>
      <c r="E2003" t="s">
        <v>8404</v>
      </c>
    </row>
    <row r="2004" spans="1:5" x14ac:dyDescent="0.25">
      <c r="A2004">
        <v>1</v>
      </c>
      <c r="B2004" t="s">
        <v>8219</v>
      </c>
      <c r="C2004">
        <v>27</v>
      </c>
      <c r="E2004" t="s">
        <v>8404</v>
      </c>
    </row>
    <row r="2005" spans="1:5" x14ac:dyDescent="0.25">
      <c r="A2005">
        <v>1</v>
      </c>
      <c r="B2005" t="s">
        <v>8219</v>
      </c>
      <c r="C2005">
        <v>17</v>
      </c>
      <c r="E2005" t="s">
        <v>8404</v>
      </c>
    </row>
    <row r="2006" spans="1:5" x14ac:dyDescent="0.25">
      <c r="A2006">
        <v>1</v>
      </c>
      <c r="B2006" t="s">
        <v>8219</v>
      </c>
      <c r="C2006">
        <v>4</v>
      </c>
      <c r="E2006" t="s">
        <v>8404</v>
      </c>
    </row>
    <row r="2007" spans="1:5" x14ac:dyDescent="0.25">
      <c r="A2007">
        <v>1</v>
      </c>
      <c r="B2007" t="s">
        <v>8219</v>
      </c>
      <c r="C2007">
        <v>53</v>
      </c>
      <c r="E2007" t="s">
        <v>8404</v>
      </c>
    </row>
    <row r="2008" spans="1:5" x14ac:dyDescent="0.25">
      <c r="A2008">
        <v>1</v>
      </c>
      <c r="B2008" t="s">
        <v>8219</v>
      </c>
      <c r="C2008">
        <v>49</v>
      </c>
      <c r="E2008" t="s">
        <v>8404</v>
      </c>
    </row>
    <row r="2009" spans="1:5" x14ac:dyDescent="0.25">
      <c r="A2009">
        <v>1</v>
      </c>
      <c r="B2009" t="s">
        <v>8219</v>
      </c>
      <c r="C2009">
        <v>57</v>
      </c>
      <c r="E2009" t="s">
        <v>8404</v>
      </c>
    </row>
    <row r="2010" spans="1:5" x14ac:dyDescent="0.25">
      <c r="A2010">
        <v>1</v>
      </c>
      <c r="B2010" t="s">
        <v>8219</v>
      </c>
      <c r="C2010">
        <v>69</v>
      </c>
      <c r="E2010" t="s">
        <v>8404</v>
      </c>
    </row>
    <row r="2011" spans="1:5" x14ac:dyDescent="0.25">
      <c r="A2011">
        <v>1</v>
      </c>
      <c r="B2011" t="s">
        <v>8219</v>
      </c>
      <c r="C2011">
        <v>15</v>
      </c>
      <c r="E2011" t="s">
        <v>8404</v>
      </c>
    </row>
    <row r="2012" spans="1:5" x14ac:dyDescent="0.25">
      <c r="A2012">
        <v>1</v>
      </c>
      <c r="B2012" t="s">
        <v>8219</v>
      </c>
      <c r="C2012">
        <v>64</v>
      </c>
      <c r="E2012" t="s">
        <v>8404</v>
      </c>
    </row>
    <row r="2013" spans="1:5" x14ac:dyDescent="0.25">
      <c r="A2013">
        <v>1</v>
      </c>
      <c r="B2013" t="s">
        <v>8219</v>
      </c>
      <c r="C2013">
        <v>20</v>
      </c>
      <c r="E2013" t="s">
        <v>8404</v>
      </c>
    </row>
    <row r="2014" spans="1:5" x14ac:dyDescent="0.25">
      <c r="A2014">
        <v>1</v>
      </c>
      <c r="B2014" t="s">
        <v>8219</v>
      </c>
      <c r="C2014">
        <v>27</v>
      </c>
      <c r="E2014" t="s">
        <v>8404</v>
      </c>
    </row>
    <row r="2015" spans="1:5" x14ac:dyDescent="0.25">
      <c r="A2015">
        <v>1</v>
      </c>
      <c r="B2015" t="s">
        <v>8219</v>
      </c>
      <c r="C2015">
        <v>21</v>
      </c>
      <c r="E2015" t="s">
        <v>8404</v>
      </c>
    </row>
    <row r="2016" spans="1:5" x14ac:dyDescent="0.25">
      <c r="A2016">
        <v>1</v>
      </c>
      <c r="B2016" t="s">
        <v>8219</v>
      </c>
      <c r="C2016">
        <v>31</v>
      </c>
      <c r="E2016" t="s">
        <v>8404</v>
      </c>
    </row>
    <row r="2017" spans="1:5" x14ac:dyDescent="0.25">
      <c r="A2017">
        <v>1</v>
      </c>
      <c r="B2017" t="s">
        <v>8219</v>
      </c>
      <c r="C2017">
        <v>51</v>
      </c>
      <c r="E2017" t="s">
        <v>8404</v>
      </c>
    </row>
    <row r="2018" spans="1:5" x14ac:dyDescent="0.25">
      <c r="A2018">
        <v>1</v>
      </c>
      <c r="B2018" t="s">
        <v>8219</v>
      </c>
      <c r="C2018">
        <v>57</v>
      </c>
      <c r="E2018" t="s">
        <v>8404</v>
      </c>
    </row>
    <row r="2019" spans="1:5" x14ac:dyDescent="0.25">
      <c r="A2019">
        <v>1</v>
      </c>
      <c r="B2019" t="s">
        <v>8219</v>
      </c>
      <c r="C2019">
        <v>20</v>
      </c>
      <c r="E2019" t="s">
        <v>8404</v>
      </c>
    </row>
    <row r="2020" spans="1:5" x14ac:dyDescent="0.25">
      <c r="A2020">
        <v>1</v>
      </c>
      <c r="B2020" t="s">
        <v>8219</v>
      </c>
      <c r="C2020">
        <v>71</v>
      </c>
      <c r="E2020" t="s">
        <v>8404</v>
      </c>
    </row>
    <row r="2021" spans="1:5" x14ac:dyDescent="0.25">
      <c r="A2021">
        <v>1</v>
      </c>
      <c r="B2021" t="s">
        <v>8219</v>
      </c>
      <c r="C2021">
        <v>72</v>
      </c>
      <c r="E2021" t="s">
        <v>8404</v>
      </c>
    </row>
    <row r="2022" spans="1:5" x14ac:dyDescent="0.25">
      <c r="A2022">
        <v>1</v>
      </c>
      <c r="B2022" t="s">
        <v>8219</v>
      </c>
      <c r="C2022">
        <v>45</v>
      </c>
      <c r="E2022" t="s">
        <v>8404</v>
      </c>
    </row>
    <row r="2023" spans="1:5" x14ac:dyDescent="0.25">
      <c r="A2023">
        <v>1</v>
      </c>
      <c r="B2023" t="s">
        <v>8219</v>
      </c>
      <c r="C2023">
        <v>51</v>
      </c>
      <c r="E2023" t="s">
        <v>8404</v>
      </c>
    </row>
    <row r="2024" spans="1:5" x14ac:dyDescent="0.25">
      <c r="A2024">
        <v>1</v>
      </c>
      <c r="B2024" t="s">
        <v>8219</v>
      </c>
      <c r="C2024">
        <v>56</v>
      </c>
      <c r="E2024" t="s">
        <v>8404</v>
      </c>
    </row>
    <row r="2025" spans="1:5" x14ac:dyDescent="0.25">
      <c r="A2025">
        <v>1</v>
      </c>
      <c r="B2025" t="s">
        <v>8219</v>
      </c>
      <c r="C2025">
        <v>17</v>
      </c>
      <c r="E2025" t="s">
        <v>8404</v>
      </c>
    </row>
    <row r="2026" spans="1:5" x14ac:dyDescent="0.25">
      <c r="A2026">
        <v>1</v>
      </c>
      <c r="B2026" t="s">
        <v>8219</v>
      </c>
      <c r="C2026">
        <v>197</v>
      </c>
      <c r="E2026" t="s">
        <v>8404</v>
      </c>
    </row>
    <row r="2027" spans="1:5" x14ac:dyDescent="0.25">
      <c r="A2027">
        <v>1</v>
      </c>
      <c r="B2027" t="s">
        <v>8219</v>
      </c>
      <c r="C2027">
        <v>70</v>
      </c>
      <c r="E2027" t="s">
        <v>8404</v>
      </c>
    </row>
    <row r="2028" spans="1:5" x14ac:dyDescent="0.25">
      <c r="A2028">
        <v>1</v>
      </c>
      <c r="B2028" t="s">
        <v>8219</v>
      </c>
      <c r="C2028">
        <v>21</v>
      </c>
      <c r="E2028" t="s">
        <v>8404</v>
      </c>
    </row>
    <row r="2029" spans="1:5" x14ac:dyDescent="0.25">
      <c r="A2029">
        <v>1</v>
      </c>
      <c r="B2029" t="s">
        <v>8219</v>
      </c>
      <c r="C2029">
        <v>34</v>
      </c>
      <c r="E2029" t="s">
        <v>8404</v>
      </c>
    </row>
    <row r="2030" spans="1:5" x14ac:dyDescent="0.25">
      <c r="A2030">
        <v>1</v>
      </c>
      <c r="B2030" t="s">
        <v>8219</v>
      </c>
      <c r="C2030">
        <v>39</v>
      </c>
      <c r="E2030" t="s">
        <v>8404</v>
      </c>
    </row>
    <row r="2031" spans="1:5" x14ac:dyDescent="0.25">
      <c r="A2031">
        <v>1</v>
      </c>
      <c r="B2031" t="s">
        <v>8219</v>
      </c>
      <c r="C2031">
        <v>78</v>
      </c>
      <c r="E2031" t="s">
        <v>8404</v>
      </c>
    </row>
    <row r="2032" spans="1:5" x14ac:dyDescent="0.25">
      <c r="A2032">
        <v>1</v>
      </c>
      <c r="B2032" t="s">
        <v>8219</v>
      </c>
      <c r="C2032">
        <v>48</v>
      </c>
      <c r="E2032" t="s">
        <v>8404</v>
      </c>
    </row>
    <row r="2033" spans="1:5" x14ac:dyDescent="0.25">
      <c r="A2033">
        <v>1</v>
      </c>
      <c r="B2033" t="s">
        <v>8219</v>
      </c>
      <c r="C2033">
        <v>29</v>
      </c>
      <c r="E2033" t="s">
        <v>8404</v>
      </c>
    </row>
    <row r="2034" spans="1:5" x14ac:dyDescent="0.25">
      <c r="A2034">
        <v>1</v>
      </c>
      <c r="B2034" t="s">
        <v>8219</v>
      </c>
      <c r="C2034">
        <v>73</v>
      </c>
      <c r="E2034" t="s">
        <v>8404</v>
      </c>
    </row>
    <row r="2035" spans="1:5" x14ac:dyDescent="0.25">
      <c r="A2035">
        <v>1</v>
      </c>
      <c r="B2035" t="s">
        <v>8219</v>
      </c>
      <c r="C2035">
        <v>8</v>
      </c>
      <c r="E2035" t="s">
        <v>8404</v>
      </c>
    </row>
    <row r="2036" spans="1:5" x14ac:dyDescent="0.25">
      <c r="A2036">
        <v>1</v>
      </c>
      <c r="B2036" t="s">
        <v>8219</v>
      </c>
      <c r="C2036">
        <v>17</v>
      </c>
      <c r="E2036" t="s">
        <v>8404</v>
      </c>
    </row>
    <row r="2037" spans="1:5" x14ac:dyDescent="0.25">
      <c r="A2037">
        <v>1</v>
      </c>
      <c r="B2037" t="s">
        <v>8219</v>
      </c>
      <c r="C2037">
        <v>9</v>
      </c>
      <c r="E2037" t="s">
        <v>8404</v>
      </c>
    </row>
    <row r="2038" spans="1:5" x14ac:dyDescent="0.25">
      <c r="A2038">
        <v>1</v>
      </c>
      <c r="B2038" t="s">
        <v>8219</v>
      </c>
      <c r="C2038">
        <v>17</v>
      </c>
      <c r="E2038" t="s">
        <v>8404</v>
      </c>
    </row>
    <row r="2039" spans="1:5" x14ac:dyDescent="0.25">
      <c r="A2039">
        <v>1</v>
      </c>
      <c r="B2039" t="s">
        <v>8219</v>
      </c>
      <c r="C2039">
        <v>33</v>
      </c>
      <c r="E2039" t="s">
        <v>8404</v>
      </c>
    </row>
    <row r="2040" spans="1:5" x14ac:dyDescent="0.25">
      <c r="A2040">
        <v>1</v>
      </c>
      <c r="B2040" t="s">
        <v>8219</v>
      </c>
      <c r="C2040">
        <v>38</v>
      </c>
      <c r="E2040" t="s">
        <v>8404</v>
      </c>
    </row>
    <row r="2041" spans="1:5" x14ac:dyDescent="0.25">
      <c r="A2041">
        <v>1</v>
      </c>
      <c r="B2041" t="s">
        <v>8219</v>
      </c>
      <c r="C2041">
        <v>79</v>
      </c>
      <c r="E2041" t="s">
        <v>8404</v>
      </c>
    </row>
    <row r="2042" spans="1:5" x14ac:dyDescent="0.25">
      <c r="A2042">
        <v>1</v>
      </c>
      <c r="B2042" t="s">
        <v>8219</v>
      </c>
      <c r="C2042">
        <v>46</v>
      </c>
      <c r="E2042" t="s">
        <v>8404</v>
      </c>
    </row>
    <row r="2043" spans="1:5" x14ac:dyDescent="0.25">
      <c r="A2043">
        <v>1</v>
      </c>
      <c r="B2043" t="s">
        <v>8219</v>
      </c>
      <c r="C2043">
        <v>20</v>
      </c>
      <c r="E2043" t="s">
        <v>8404</v>
      </c>
    </row>
    <row r="2044" spans="1:5" x14ac:dyDescent="0.25">
      <c r="A2044">
        <v>1</v>
      </c>
      <c r="B2044" t="s">
        <v>8219</v>
      </c>
      <c r="C2044">
        <v>20</v>
      </c>
      <c r="E2044" t="s">
        <v>8404</v>
      </c>
    </row>
    <row r="2045" spans="1:5" x14ac:dyDescent="0.25">
      <c r="A2045">
        <v>1</v>
      </c>
      <c r="B2045" t="s">
        <v>8219</v>
      </c>
      <c r="C2045">
        <v>13</v>
      </c>
      <c r="E2045" t="s">
        <v>8404</v>
      </c>
    </row>
    <row r="2046" spans="1:5" x14ac:dyDescent="0.25">
      <c r="A2046">
        <v>1</v>
      </c>
      <c r="B2046" t="s">
        <v>8219</v>
      </c>
      <c r="C2046">
        <v>22</v>
      </c>
      <c r="E2046" t="s">
        <v>8404</v>
      </c>
    </row>
    <row r="2047" spans="1:5" x14ac:dyDescent="0.25">
      <c r="A2047">
        <v>1</v>
      </c>
      <c r="B2047" t="s">
        <v>8219</v>
      </c>
      <c r="C2047">
        <v>36</v>
      </c>
      <c r="E2047" t="s">
        <v>8404</v>
      </c>
    </row>
    <row r="2048" spans="1:5" x14ac:dyDescent="0.25">
      <c r="A2048">
        <v>1</v>
      </c>
      <c r="B2048" t="s">
        <v>8219</v>
      </c>
      <c r="C2048">
        <v>40</v>
      </c>
      <c r="E2048" t="s">
        <v>8404</v>
      </c>
    </row>
    <row r="2049" spans="1:5" x14ac:dyDescent="0.25">
      <c r="A2049">
        <v>1</v>
      </c>
      <c r="B2049" t="s">
        <v>8219</v>
      </c>
      <c r="C2049">
        <v>9</v>
      </c>
      <c r="E2049" t="s">
        <v>8404</v>
      </c>
    </row>
    <row r="2050" spans="1:5" x14ac:dyDescent="0.25">
      <c r="A2050">
        <v>1</v>
      </c>
      <c r="B2050" t="s">
        <v>8219</v>
      </c>
      <c r="C2050">
        <v>19</v>
      </c>
      <c r="E2050" t="s">
        <v>8404</v>
      </c>
    </row>
    <row r="2051" spans="1:5" x14ac:dyDescent="0.25">
      <c r="A2051">
        <v>1</v>
      </c>
      <c r="B2051" t="s">
        <v>8219</v>
      </c>
      <c r="C2051">
        <v>14</v>
      </c>
      <c r="E2051" t="s">
        <v>8404</v>
      </c>
    </row>
    <row r="2052" spans="1:5" x14ac:dyDescent="0.25">
      <c r="A2052">
        <v>1</v>
      </c>
      <c r="B2052" t="s">
        <v>8219</v>
      </c>
      <c r="C2052">
        <v>38</v>
      </c>
      <c r="E2052" t="s">
        <v>8404</v>
      </c>
    </row>
    <row r="2053" spans="1:5" x14ac:dyDescent="0.25">
      <c r="A2053">
        <v>1</v>
      </c>
      <c r="B2053" t="s">
        <v>8219</v>
      </c>
      <c r="C2053">
        <v>58</v>
      </c>
      <c r="E2053" t="s">
        <v>8404</v>
      </c>
    </row>
    <row r="2054" spans="1:5" x14ac:dyDescent="0.25">
      <c r="A2054">
        <v>1</v>
      </c>
      <c r="B2054" t="s">
        <v>8219</v>
      </c>
      <c r="C2054">
        <v>28</v>
      </c>
      <c r="E2054" t="s">
        <v>8404</v>
      </c>
    </row>
    <row r="2055" spans="1:5" x14ac:dyDescent="0.25">
      <c r="A2055">
        <v>1</v>
      </c>
      <c r="B2055" t="s">
        <v>8219</v>
      </c>
      <c r="C2055">
        <v>17</v>
      </c>
      <c r="E2055" t="s">
        <v>8404</v>
      </c>
    </row>
    <row r="2056" spans="1:5" x14ac:dyDescent="0.25">
      <c r="A2056">
        <v>1</v>
      </c>
      <c r="B2056" t="s">
        <v>8219</v>
      </c>
      <c r="C2056">
        <v>12</v>
      </c>
      <c r="E2056" t="s">
        <v>8404</v>
      </c>
    </row>
    <row r="2057" spans="1:5" x14ac:dyDescent="0.25">
      <c r="A2057">
        <v>1</v>
      </c>
      <c r="B2057" t="s">
        <v>8219</v>
      </c>
      <c r="C2057">
        <v>40</v>
      </c>
      <c r="E2057" t="s">
        <v>8404</v>
      </c>
    </row>
    <row r="2058" spans="1:5" x14ac:dyDescent="0.25">
      <c r="A2058">
        <v>1</v>
      </c>
      <c r="B2058" t="s">
        <v>8219</v>
      </c>
      <c r="C2058">
        <v>57</v>
      </c>
      <c r="E2058" t="s">
        <v>8404</v>
      </c>
    </row>
    <row r="2059" spans="1:5" x14ac:dyDescent="0.25">
      <c r="A2059">
        <v>1</v>
      </c>
      <c r="B2059" t="s">
        <v>8219</v>
      </c>
      <c r="C2059">
        <v>114</v>
      </c>
      <c r="E2059" t="s">
        <v>8404</v>
      </c>
    </row>
    <row r="2060" spans="1:5" x14ac:dyDescent="0.25">
      <c r="A2060">
        <v>1</v>
      </c>
      <c r="B2060" t="s">
        <v>8219</v>
      </c>
      <c r="C2060">
        <v>31</v>
      </c>
      <c r="E2060" t="s">
        <v>8404</v>
      </c>
    </row>
    <row r="2061" spans="1:5" x14ac:dyDescent="0.25">
      <c r="A2061">
        <v>1</v>
      </c>
      <c r="B2061" t="s">
        <v>8219</v>
      </c>
      <c r="C2061">
        <v>3</v>
      </c>
      <c r="E2061" t="s">
        <v>8404</v>
      </c>
    </row>
    <row r="2062" spans="1:5" x14ac:dyDescent="0.25">
      <c r="A2062">
        <v>1</v>
      </c>
      <c r="B2062" t="s">
        <v>8219</v>
      </c>
      <c r="C2062">
        <v>16</v>
      </c>
      <c r="E2062" t="s">
        <v>8404</v>
      </c>
    </row>
    <row r="2063" spans="1:5" x14ac:dyDescent="0.25">
      <c r="A2063">
        <v>1</v>
      </c>
      <c r="B2063" t="s">
        <v>8219</v>
      </c>
      <c r="C2063">
        <v>199</v>
      </c>
      <c r="E2063" t="s">
        <v>8404</v>
      </c>
    </row>
    <row r="2064" spans="1:5" x14ac:dyDescent="0.25">
      <c r="A2064">
        <v>1</v>
      </c>
      <c r="B2064" t="s">
        <v>8219</v>
      </c>
      <c r="C2064">
        <v>31</v>
      </c>
      <c r="E2064" t="s">
        <v>8404</v>
      </c>
    </row>
    <row r="2065" spans="1:5" x14ac:dyDescent="0.25">
      <c r="A2065">
        <v>1</v>
      </c>
      <c r="B2065" t="s">
        <v>8219</v>
      </c>
      <c r="C2065">
        <v>30</v>
      </c>
      <c r="E2065" t="s">
        <v>8404</v>
      </c>
    </row>
    <row r="2066" spans="1:5" x14ac:dyDescent="0.25">
      <c r="A2066">
        <v>1</v>
      </c>
      <c r="B2066" t="s">
        <v>8219</v>
      </c>
      <c r="C2066">
        <v>34</v>
      </c>
      <c r="E2066" t="s">
        <v>8404</v>
      </c>
    </row>
    <row r="2067" spans="1:5" x14ac:dyDescent="0.25">
      <c r="A2067">
        <v>1</v>
      </c>
      <c r="B2067" t="s">
        <v>8219</v>
      </c>
      <c r="C2067">
        <v>18</v>
      </c>
      <c r="E2067" t="s">
        <v>8404</v>
      </c>
    </row>
    <row r="2068" spans="1:5" x14ac:dyDescent="0.25">
      <c r="A2068">
        <v>1</v>
      </c>
      <c r="B2068" t="s">
        <v>8219</v>
      </c>
      <c r="C2068">
        <v>67</v>
      </c>
      <c r="E2068" t="s">
        <v>8404</v>
      </c>
    </row>
    <row r="2069" spans="1:5" x14ac:dyDescent="0.25">
      <c r="A2069">
        <v>1</v>
      </c>
      <c r="B2069" t="s">
        <v>8219</v>
      </c>
      <c r="C2069">
        <v>66</v>
      </c>
      <c r="E2069" t="s">
        <v>8404</v>
      </c>
    </row>
    <row r="2070" spans="1:5" x14ac:dyDescent="0.25">
      <c r="A2070">
        <v>1</v>
      </c>
      <c r="B2070" t="s">
        <v>8219</v>
      </c>
      <c r="C2070">
        <v>23</v>
      </c>
      <c r="E2070" t="s">
        <v>8404</v>
      </c>
    </row>
    <row r="2071" spans="1:5" x14ac:dyDescent="0.25">
      <c r="A2071">
        <v>1</v>
      </c>
      <c r="B2071" t="s">
        <v>8219</v>
      </c>
      <c r="C2071">
        <v>126</v>
      </c>
      <c r="E2071" t="s">
        <v>8404</v>
      </c>
    </row>
    <row r="2072" spans="1:5" x14ac:dyDescent="0.25">
      <c r="A2072">
        <v>1</v>
      </c>
      <c r="B2072" t="s">
        <v>8219</v>
      </c>
      <c r="C2072">
        <v>6</v>
      </c>
      <c r="E2072" t="s">
        <v>8404</v>
      </c>
    </row>
    <row r="2073" spans="1:5" x14ac:dyDescent="0.25">
      <c r="A2073">
        <v>1</v>
      </c>
      <c r="B2073" t="s">
        <v>8219</v>
      </c>
      <c r="C2073">
        <v>25</v>
      </c>
      <c r="E2073" t="s">
        <v>8404</v>
      </c>
    </row>
    <row r="2074" spans="1:5" x14ac:dyDescent="0.25">
      <c r="A2074">
        <v>1</v>
      </c>
      <c r="B2074" t="s">
        <v>8219</v>
      </c>
      <c r="C2074">
        <v>39</v>
      </c>
      <c r="E2074" t="s">
        <v>8404</v>
      </c>
    </row>
    <row r="2075" spans="1:5" x14ac:dyDescent="0.25">
      <c r="A2075">
        <v>1</v>
      </c>
      <c r="B2075" t="s">
        <v>8219</v>
      </c>
      <c r="C2075">
        <v>62</v>
      </c>
      <c r="E2075" t="s">
        <v>8404</v>
      </c>
    </row>
    <row r="2076" spans="1:5" x14ac:dyDescent="0.25">
      <c r="A2076">
        <v>1</v>
      </c>
      <c r="B2076" t="s">
        <v>8219</v>
      </c>
      <c r="C2076">
        <v>31</v>
      </c>
      <c r="E2076" t="s">
        <v>8404</v>
      </c>
    </row>
    <row r="2077" spans="1:5" x14ac:dyDescent="0.25">
      <c r="A2077">
        <v>1</v>
      </c>
      <c r="B2077" t="s">
        <v>8219</v>
      </c>
      <c r="C2077">
        <v>274</v>
      </c>
      <c r="E2077" t="s">
        <v>8404</v>
      </c>
    </row>
    <row r="2078" spans="1:5" x14ac:dyDescent="0.25">
      <c r="A2078">
        <v>1</v>
      </c>
      <c r="B2078" t="s">
        <v>8219</v>
      </c>
      <c r="C2078">
        <v>17</v>
      </c>
      <c r="E2078" t="s">
        <v>8404</v>
      </c>
    </row>
    <row r="2079" spans="1:5" x14ac:dyDescent="0.25">
      <c r="A2079">
        <v>1</v>
      </c>
      <c r="B2079" t="s">
        <v>8219</v>
      </c>
      <c r="C2079">
        <v>14</v>
      </c>
      <c r="E2079" t="s">
        <v>8404</v>
      </c>
    </row>
    <row r="2080" spans="1:5" x14ac:dyDescent="0.25">
      <c r="A2080">
        <v>1</v>
      </c>
      <c r="B2080" t="s">
        <v>8219</v>
      </c>
      <c r="C2080">
        <v>60</v>
      </c>
      <c r="E2080" t="s">
        <v>8404</v>
      </c>
    </row>
    <row r="2081" spans="1:5" x14ac:dyDescent="0.25">
      <c r="A2081">
        <v>1</v>
      </c>
      <c r="B2081" t="s">
        <v>8219</v>
      </c>
      <c r="C2081">
        <v>33</v>
      </c>
      <c r="E2081" t="s">
        <v>8404</v>
      </c>
    </row>
    <row r="2082" spans="1:5" x14ac:dyDescent="0.25">
      <c r="A2082">
        <v>1</v>
      </c>
      <c r="B2082" t="s">
        <v>8219</v>
      </c>
      <c r="C2082">
        <v>78</v>
      </c>
      <c r="E2082" t="s">
        <v>8404</v>
      </c>
    </row>
    <row r="2083" spans="1:5" x14ac:dyDescent="0.25">
      <c r="A2083">
        <v>1</v>
      </c>
      <c r="B2083" t="s">
        <v>8219</v>
      </c>
      <c r="C2083">
        <v>30</v>
      </c>
      <c r="E2083" t="s">
        <v>8404</v>
      </c>
    </row>
    <row r="2084" spans="1:5" x14ac:dyDescent="0.25">
      <c r="A2084">
        <v>1</v>
      </c>
      <c r="B2084" t="s">
        <v>8219</v>
      </c>
      <c r="C2084">
        <v>136</v>
      </c>
      <c r="E2084" t="s">
        <v>8404</v>
      </c>
    </row>
    <row r="2085" spans="1:5" x14ac:dyDescent="0.25">
      <c r="A2085">
        <v>1</v>
      </c>
      <c r="B2085" t="s">
        <v>8219</v>
      </c>
      <c r="C2085">
        <v>40</v>
      </c>
      <c r="E2085" t="s">
        <v>8404</v>
      </c>
    </row>
    <row r="2086" spans="1:5" x14ac:dyDescent="0.25">
      <c r="A2086">
        <v>1</v>
      </c>
      <c r="B2086" t="s">
        <v>8219</v>
      </c>
      <c r="C2086">
        <v>18</v>
      </c>
      <c r="E2086" t="s">
        <v>8404</v>
      </c>
    </row>
    <row r="2087" spans="1:5" x14ac:dyDescent="0.25">
      <c r="A2087">
        <v>1</v>
      </c>
      <c r="B2087" t="s">
        <v>8219</v>
      </c>
      <c r="C2087">
        <v>39</v>
      </c>
      <c r="E2087" t="s">
        <v>8404</v>
      </c>
    </row>
    <row r="2088" spans="1:5" x14ac:dyDescent="0.25">
      <c r="A2088">
        <v>1</v>
      </c>
      <c r="B2088" t="s">
        <v>8219</v>
      </c>
      <c r="C2088">
        <v>21</v>
      </c>
      <c r="E2088" t="s">
        <v>8404</v>
      </c>
    </row>
    <row r="2089" spans="1:5" x14ac:dyDescent="0.25">
      <c r="A2089">
        <v>1</v>
      </c>
      <c r="B2089" t="s">
        <v>8219</v>
      </c>
      <c r="C2089">
        <v>30</v>
      </c>
      <c r="E2089" t="s">
        <v>8404</v>
      </c>
    </row>
    <row r="2090" spans="1:5" x14ac:dyDescent="0.25">
      <c r="A2090">
        <v>1</v>
      </c>
      <c r="B2090" t="s">
        <v>8219</v>
      </c>
      <c r="C2090">
        <v>27</v>
      </c>
      <c r="E2090" t="s">
        <v>8404</v>
      </c>
    </row>
    <row r="2091" spans="1:5" x14ac:dyDescent="0.25">
      <c r="A2091">
        <v>1</v>
      </c>
      <c r="B2091" t="s">
        <v>8219</v>
      </c>
      <c r="C2091">
        <v>35</v>
      </c>
      <c r="E2091" t="s">
        <v>8404</v>
      </c>
    </row>
    <row r="2092" spans="1:5" x14ac:dyDescent="0.25">
      <c r="A2092">
        <v>1</v>
      </c>
      <c r="B2092" t="s">
        <v>8219</v>
      </c>
      <c r="C2092">
        <v>13</v>
      </c>
      <c r="E2092" t="s">
        <v>8404</v>
      </c>
    </row>
    <row r="2093" spans="1:5" x14ac:dyDescent="0.25">
      <c r="A2093">
        <v>1</v>
      </c>
      <c r="B2093" t="s">
        <v>8219</v>
      </c>
      <c r="C2093">
        <v>23</v>
      </c>
      <c r="E2093" t="s">
        <v>8404</v>
      </c>
    </row>
    <row r="2094" spans="1:5" x14ac:dyDescent="0.25">
      <c r="A2094">
        <v>1</v>
      </c>
      <c r="B2094" t="s">
        <v>8219</v>
      </c>
      <c r="C2094">
        <v>39</v>
      </c>
      <c r="E2094" t="s">
        <v>8404</v>
      </c>
    </row>
    <row r="2095" spans="1:5" x14ac:dyDescent="0.25">
      <c r="A2095">
        <v>1</v>
      </c>
      <c r="B2095" t="s">
        <v>8219</v>
      </c>
      <c r="C2095">
        <v>35</v>
      </c>
      <c r="E2095" t="s">
        <v>8404</v>
      </c>
    </row>
    <row r="2096" spans="1:5" x14ac:dyDescent="0.25">
      <c r="A2096">
        <v>1</v>
      </c>
      <c r="B2096" t="s">
        <v>8219</v>
      </c>
      <c r="C2096">
        <v>27</v>
      </c>
      <c r="E2096" t="s">
        <v>8404</v>
      </c>
    </row>
    <row r="2097" spans="1:5" x14ac:dyDescent="0.25">
      <c r="A2097">
        <v>1</v>
      </c>
      <c r="B2097" t="s">
        <v>8219</v>
      </c>
      <c r="C2097">
        <v>21</v>
      </c>
      <c r="E2097" t="s">
        <v>8404</v>
      </c>
    </row>
    <row r="2098" spans="1:5" x14ac:dyDescent="0.25">
      <c r="A2098">
        <v>1</v>
      </c>
      <c r="B2098" t="s">
        <v>8219</v>
      </c>
      <c r="C2098">
        <v>104</v>
      </c>
      <c r="E2098" t="s">
        <v>8404</v>
      </c>
    </row>
    <row r="2099" spans="1:5" x14ac:dyDescent="0.25">
      <c r="A2099">
        <v>1</v>
      </c>
      <c r="B2099" t="s">
        <v>8219</v>
      </c>
      <c r="C2099">
        <v>19</v>
      </c>
      <c r="E2099" t="s">
        <v>8404</v>
      </c>
    </row>
    <row r="2100" spans="1:5" x14ac:dyDescent="0.25">
      <c r="A2100">
        <v>1</v>
      </c>
      <c r="B2100" t="s">
        <v>8219</v>
      </c>
      <c r="C2100">
        <v>97</v>
      </c>
      <c r="E2100" t="s">
        <v>8404</v>
      </c>
    </row>
    <row r="2101" spans="1:5" x14ac:dyDescent="0.25">
      <c r="A2101">
        <v>1</v>
      </c>
      <c r="B2101" t="s">
        <v>8219</v>
      </c>
      <c r="C2101">
        <v>27</v>
      </c>
      <c r="E2101" t="s">
        <v>8404</v>
      </c>
    </row>
    <row r="2102" spans="1:5" x14ac:dyDescent="0.25">
      <c r="A2102">
        <v>1</v>
      </c>
      <c r="B2102" t="s">
        <v>8219</v>
      </c>
      <c r="C2102">
        <v>24</v>
      </c>
      <c r="E2102" t="s">
        <v>8404</v>
      </c>
    </row>
    <row r="2103" spans="1:5" x14ac:dyDescent="0.25">
      <c r="A2103">
        <v>1</v>
      </c>
      <c r="B2103" t="s">
        <v>8219</v>
      </c>
      <c r="C2103">
        <v>13</v>
      </c>
      <c r="E2103" t="s">
        <v>8404</v>
      </c>
    </row>
    <row r="2104" spans="1:5" x14ac:dyDescent="0.25">
      <c r="A2104">
        <v>1</v>
      </c>
      <c r="B2104" t="s">
        <v>8219</v>
      </c>
      <c r="C2104">
        <v>46</v>
      </c>
      <c r="E2104" t="s">
        <v>8404</v>
      </c>
    </row>
    <row r="2105" spans="1:5" x14ac:dyDescent="0.25">
      <c r="A2105">
        <v>1</v>
      </c>
      <c r="B2105" t="s">
        <v>8219</v>
      </c>
      <c r="C2105">
        <v>4</v>
      </c>
      <c r="E2105" t="s">
        <v>8404</v>
      </c>
    </row>
    <row r="2106" spans="1:5" x14ac:dyDescent="0.25">
      <c r="A2106">
        <v>1</v>
      </c>
      <c r="B2106" t="s">
        <v>8219</v>
      </c>
      <c r="C2106">
        <v>40</v>
      </c>
      <c r="E2106" t="s">
        <v>8404</v>
      </c>
    </row>
    <row r="2107" spans="1:5" x14ac:dyDescent="0.25">
      <c r="A2107">
        <v>1</v>
      </c>
      <c r="B2107" t="s">
        <v>8219</v>
      </c>
      <c r="C2107">
        <v>44</v>
      </c>
      <c r="E2107" t="s">
        <v>8404</v>
      </c>
    </row>
    <row r="2108" spans="1:5" x14ac:dyDescent="0.25">
      <c r="A2108">
        <v>1</v>
      </c>
      <c r="B2108" t="s">
        <v>8219</v>
      </c>
      <c r="C2108">
        <v>35</v>
      </c>
      <c r="E2108" t="s">
        <v>8404</v>
      </c>
    </row>
    <row r="2109" spans="1:5" x14ac:dyDescent="0.25">
      <c r="A2109">
        <v>1</v>
      </c>
      <c r="B2109" t="s">
        <v>8219</v>
      </c>
      <c r="C2109">
        <v>63</v>
      </c>
      <c r="E2109" t="s">
        <v>8404</v>
      </c>
    </row>
    <row r="2110" spans="1:5" x14ac:dyDescent="0.25">
      <c r="A2110">
        <v>1</v>
      </c>
      <c r="B2110" t="s">
        <v>8219</v>
      </c>
      <c r="C2110">
        <v>89</v>
      </c>
      <c r="E2110" t="s">
        <v>8404</v>
      </c>
    </row>
    <row r="2111" spans="1:5" x14ac:dyDescent="0.25">
      <c r="A2111">
        <v>1</v>
      </c>
      <c r="B2111" t="s">
        <v>8219</v>
      </c>
      <c r="C2111">
        <v>15</v>
      </c>
      <c r="E2111" t="s">
        <v>8404</v>
      </c>
    </row>
    <row r="2112" spans="1:5" x14ac:dyDescent="0.25">
      <c r="A2112">
        <v>1</v>
      </c>
      <c r="B2112" t="s">
        <v>8219</v>
      </c>
      <c r="C2112">
        <v>46</v>
      </c>
      <c r="E2112" t="s">
        <v>8404</v>
      </c>
    </row>
    <row r="2113" spans="1:5" x14ac:dyDescent="0.25">
      <c r="A2113">
        <v>1</v>
      </c>
      <c r="B2113" t="s">
        <v>8219</v>
      </c>
      <c r="C2113">
        <v>33</v>
      </c>
      <c r="E2113" t="s">
        <v>8404</v>
      </c>
    </row>
    <row r="2114" spans="1:5" x14ac:dyDescent="0.25">
      <c r="A2114">
        <v>1</v>
      </c>
      <c r="B2114" t="s">
        <v>8219</v>
      </c>
      <c r="C2114">
        <v>52</v>
      </c>
      <c r="E2114" t="s">
        <v>8404</v>
      </c>
    </row>
    <row r="2115" spans="1:5" x14ac:dyDescent="0.25">
      <c r="A2115">
        <v>1</v>
      </c>
      <c r="B2115" t="s">
        <v>8219</v>
      </c>
      <c r="C2115">
        <v>7</v>
      </c>
      <c r="E2115" t="s">
        <v>8404</v>
      </c>
    </row>
    <row r="2116" spans="1:5" x14ac:dyDescent="0.25">
      <c r="A2116">
        <v>1</v>
      </c>
      <c r="B2116" t="s">
        <v>8219</v>
      </c>
      <c r="C2116">
        <v>28</v>
      </c>
      <c r="E2116" t="s">
        <v>8404</v>
      </c>
    </row>
    <row r="2117" spans="1:5" x14ac:dyDescent="0.25">
      <c r="A2117">
        <v>1</v>
      </c>
      <c r="B2117" t="s">
        <v>8219</v>
      </c>
      <c r="C2117">
        <v>11</v>
      </c>
      <c r="E2117" t="s">
        <v>8404</v>
      </c>
    </row>
    <row r="2118" spans="1:5" x14ac:dyDescent="0.25">
      <c r="A2118">
        <v>1</v>
      </c>
      <c r="B2118" t="s">
        <v>8219</v>
      </c>
      <c r="C2118">
        <v>15</v>
      </c>
      <c r="E2118" t="s">
        <v>8404</v>
      </c>
    </row>
    <row r="2119" spans="1:5" x14ac:dyDescent="0.25">
      <c r="A2119">
        <v>1</v>
      </c>
      <c r="B2119" t="s">
        <v>8219</v>
      </c>
      <c r="C2119">
        <v>30</v>
      </c>
      <c r="E2119" t="s">
        <v>8404</v>
      </c>
    </row>
    <row r="2120" spans="1:5" x14ac:dyDescent="0.25">
      <c r="A2120">
        <v>1</v>
      </c>
      <c r="B2120" t="s">
        <v>8219</v>
      </c>
      <c r="C2120">
        <v>27</v>
      </c>
      <c r="E2120" t="s">
        <v>8404</v>
      </c>
    </row>
    <row r="2121" spans="1:5" x14ac:dyDescent="0.25">
      <c r="A2121">
        <v>1</v>
      </c>
      <c r="B2121" t="s">
        <v>8219</v>
      </c>
      <c r="C2121">
        <v>28</v>
      </c>
      <c r="E2121" t="s">
        <v>8404</v>
      </c>
    </row>
    <row r="2122" spans="1:5" x14ac:dyDescent="0.25">
      <c r="A2122">
        <v>1</v>
      </c>
      <c r="B2122" t="s">
        <v>8219</v>
      </c>
      <c r="C2122">
        <v>17</v>
      </c>
      <c r="E2122" t="s">
        <v>8404</v>
      </c>
    </row>
    <row r="2123" spans="1:5" x14ac:dyDescent="0.25">
      <c r="A2123">
        <v>1</v>
      </c>
      <c r="B2123" t="s">
        <v>8219</v>
      </c>
      <c r="C2123">
        <v>50</v>
      </c>
      <c r="E2123" t="s">
        <v>8404</v>
      </c>
    </row>
    <row r="2124" spans="1:5" x14ac:dyDescent="0.25">
      <c r="A2124">
        <v>1</v>
      </c>
      <c r="B2124" t="s">
        <v>8219</v>
      </c>
      <c r="C2124">
        <v>26</v>
      </c>
      <c r="E2124" t="s">
        <v>8404</v>
      </c>
    </row>
    <row r="2125" spans="1:5" x14ac:dyDescent="0.25">
      <c r="A2125">
        <v>1</v>
      </c>
      <c r="B2125" t="s">
        <v>8219</v>
      </c>
      <c r="C2125">
        <v>88</v>
      </c>
      <c r="E2125" t="s">
        <v>8404</v>
      </c>
    </row>
    <row r="2126" spans="1:5" x14ac:dyDescent="0.25">
      <c r="A2126">
        <v>1</v>
      </c>
      <c r="B2126" t="s">
        <v>8219</v>
      </c>
      <c r="C2126">
        <v>91</v>
      </c>
      <c r="E2126" t="s">
        <v>8404</v>
      </c>
    </row>
    <row r="2127" spans="1:5" x14ac:dyDescent="0.25">
      <c r="A2127">
        <v>1</v>
      </c>
      <c r="B2127" t="s">
        <v>8219</v>
      </c>
      <c r="C2127">
        <v>3</v>
      </c>
      <c r="E2127" t="s">
        <v>8404</v>
      </c>
    </row>
    <row r="2128" spans="1:5" x14ac:dyDescent="0.25">
      <c r="A2128">
        <v>1</v>
      </c>
      <c r="B2128" t="s">
        <v>8219</v>
      </c>
      <c r="C2128">
        <v>28</v>
      </c>
      <c r="E2128" t="s">
        <v>8404</v>
      </c>
    </row>
    <row r="2129" spans="1:5" x14ac:dyDescent="0.25">
      <c r="A2129">
        <v>1</v>
      </c>
      <c r="B2129" t="s">
        <v>8219</v>
      </c>
      <c r="C2129">
        <v>77</v>
      </c>
      <c r="E2129" t="s">
        <v>8404</v>
      </c>
    </row>
    <row r="2130" spans="1:5" x14ac:dyDescent="0.25">
      <c r="A2130">
        <v>1</v>
      </c>
      <c r="B2130" t="s">
        <v>8219</v>
      </c>
      <c r="C2130">
        <v>27</v>
      </c>
      <c r="E2130" t="s">
        <v>8404</v>
      </c>
    </row>
    <row r="2131" spans="1:5" x14ac:dyDescent="0.25">
      <c r="A2131">
        <v>1</v>
      </c>
      <c r="B2131" t="s">
        <v>8219</v>
      </c>
      <c r="C2131">
        <v>107</v>
      </c>
      <c r="E2131" t="s">
        <v>8404</v>
      </c>
    </row>
    <row r="2132" spans="1:5" x14ac:dyDescent="0.25">
      <c r="A2132">
        <v>1</v>
      </c>
      <c r="B2132" t="s">
        <v>8219</v>
      </c>
      <c r="C2132">
        <v>96</v>
      </c>
      <c r="E2132" t="s">
        <v>8404</v>
      </c>
    </row>
    <row r="2133" spans="1:5" x14ac:dyDescent="0.25">
      <c r="A2133">
        <v>1</v>
      </c>
      <c r="B2133" t="s">
        <v>8219</v>
      </c>
      <c r="C2133">
        <v>56</v>
      </c>
      <c r="E2133" t="s">
        <v>8404</v>
      </c>
    </row>
    <row r="2134" spans="1:5" x14ac:dyDescent="0.25">
      <c r="A2134">
        <v>1</v>
      </c>
      <c r="B2134" t="s">
        <v>8219</v>
      </c>
      <c r="C2134">
        <v>58</v>
      </c>
      <c r="E2134" t="s">
        <v>8404</v>
      </c>
    </row>
    <row r="2135" spans="1:5" x14ac:dyDescent="0.25">
      <c r="A2135">
        <v>1</v>
      </c>
      <c r="B2135" t="s">
        <v>8219</v>
      </c>
      <c r="C2135">
        <v>15</v>
      </c>
      <c r="E2135" t="s">
        <v>8404</v>
      </c>
    </row>
    <row r="2136" spans="1:5" x14ac:dyDescent="0.25">
      <c r="A2136">
        <v>1</v>
      </c>
      <c r="B2136" t="s">
        <v>8219</v>
      </c>
      <c r="C2136">
        <v>20</v>
      </c>
      <c r="E2136" t="s">
        <v>8404</v>
      </c>
    </row>
    <row r="2137" spans="1:5" x14ac:dyDescent="0.25">
      <c r="A2137">
        <v>1</v>
      </c>
      <c r="B2137" t="s">
        <v>8219</v>
      </c>
      <c r="C2137">
        <v>38</v>
      </c>
      <c r="E2137" t="s">
        <v>8404</v>
      </c>
    </row>
    <row r="2138" spans="1:5" x14ac:dyDescent="0.25">
      <c r="A2138">
        <v>1</v>
      </c>
      <c r="B2138" t="s">
        <v>8219</v>
      </c>
      <c r="C2138">
        <v>33</v>
      </c>
      <c r="E2138" t="s">
        <v>8404</v>
      </c>
    </row>
    <row r="2139" spans="1:5" x14ac:dyDescent="0.25">
      <c r="A2139">
        <v>1</v>
      </c>
      <c r="B2139" t="s">
        <v>8219</v>
      </c>
      <c r="C2139">
        <v>57</v>
      </c>
      <c r="E2139" t="s">
        <v>8404</v>
      </c>
    </row>
    <row r="2140" spans="1:5" x14ac:dyDescent="0.25">
      <c r="A2140">
        <v>1</v>
      </c>
      <c r="B2140" t="s">
        <v>8219</v>
      </c>
      <c r="C2140">
        <v>25</v>
      </c>
      <c r="E2140" t="s">
        <v>8404</v>
      </c>
    </row>
    <row r="2141" spans="1:5" x14ac:dyDescent="0.25">
      <c r="A2141">
        <v>1</v>
      </c>
      <c r="B2141" t="s">
        <v>8219</v>
      </c>
      <c r="C2141">
        <v>14</v>
      </c>
      <c r="E2141" t="s">
        <v>8404</v>
      </c>
    </row>
    <row r="2142" spans="1:5" x14ac:dyDescent="0.25">
      <c r="A2142">
        <v>1</v>
      </c>
      <c r="B2142" t="s">
        <v>8219</v>
      </c>
      <c r="C2142">
        <v>94</v>
      </c>
      <c r="E2142" t="s">
        <v>8404</v>
      </c>
    </row>
    <row r="2143" spans="1:5" x14ac:dyDescent="0.25">
      <c r="A2143">
        <v>1</v>
      </c>
      <c r="B2143" t="s">
        <v>8219</v>
      </c>
      <c r="C2143">
        <v>59</v>
      </c>
      <c r="E2143" t="s">
        <v>8404</v>
      </c>
    </row>
    <row r="2144" spans="1:5" x14ac:dyDescent="0.25">
      <c r="A2144">
        <v>1</v>
      </c>
      <c r="B2144" t="s">
        <v>8219</v>
      </c>
      <c r="C2144">
        <v>36</v>
      </c>
      <c r="E2144" t="s">
        <v>8404</v>
      </c>
    </row>
    <row r="2145" spans="1:5" x14ac:dyDescent="0.25">
      <c r="A2145">
        <v>1</v>
      </c>
      <c r="B2145" t="s">
        <v>8219</v>
      </c>
      <c r="C2145">
        <v>115</v>
      </c>
      <c r="E2145" t="s">
        <v>8404</v>
      </c>
    </row>
    <row r="2146" spans="1:5" x14ac:dyDescent="0.25">
      <c r="A2146">
        <v>1</v>
      </c>
      <c r="B2146" t="s">
        <v>8219</v>
      </c>
      <c r="C2146">
        <v>30</v>
      </c>
      <c r="E2146" t="s">
        <v>8404</v>
      </c>
    </row>
    <row r="2147" spans="1:5" x14ac:dyDescent="0.25">
      <c r="A2147">
        <v>1</v>
      </c>
      <c r="B2147" t="s">
        <v>8219</v>
      </c>
      <c r="C2147">
        <v>52</v>
      </c>
      <c r="E2147" t="s">
        <v>8404</v>
      </c>
    </row>
    <row r="2148" spans="1:5" x14ac:dyDescent="0.25">
      <c r="A2148">
        <v>1</v>
      </c>
      <c r="B2148" t="s">
        <v>8219</v>
      </c>
      <c r="C2148">
        <v>27</v>
      </c>
      <c r="E2148" t="s">
        <v>8404</v>
      </c>
    </row>
    <row r="2149" spans="1:5" x14ac:dyDescent="0.25">
      <c r="A2149">
        <v>1</v>
      </c>
      <c r="B2149" t="s">
        <v>8219</v>
      </c>
      <c r="C2149">
        <v>24</v>
      </c>
      <c r="E2149" t="s">
        <v>8404</v>
      </c>
    </row>
    <row r="2150" spans="1:5" x14ac:dyDescent="0.25">
      <c r="A2150">
        <v>1</v>
      </c>
      <c r="B2150" t="s">
        <v>8219</v>
      </c>
      <c r="C2150">
        <v>10</v>
      </c>
      <c r="E2150" t="s">
        <v>8404</v>
      </c>
    </row>
    <row r="2151" spans="1:5" x14ac:dyDescent="0.25">
      <c r="A2151">
        <v>1</v>
      </c>
      <c r="B2151" t="s">
        <v>8219</v>
      </c>
      <c r="C2151">
        <v>30</v>
      </c>
      <c r="E2151" t="s">
        <v>8404</v>
      </c>
    </row>
    <row r="2152" spans="1:5" x14ac:dyDescent="0.25">
      <c r="A2152">
        <v>1</v>
      </c>
      <c r="B2152" t="s">
        <v>8219</v>
      </c>
      <c r="C2152">
        <v>71</v>
      </c>
      <c r="E2152" t="s">
        <v>8404</v>
      </c>
    </row>
    <row r="2153" spans="1:5" x14ac:dyDescent="0.25">
      <c r="A2153">
        <v>1</v>
      </c>
      <c r="B2153" t="s">
        <v>8219</v>
      </c>
      <c r="C2153">
        <v>10</v>
      </c>
      <c r="E2153" t="s">
        <v>8404</v>
      </c>
    </row>
    <row r="2154" spans="1:5" x14ac:dyDescent="0.25">
      <c r="A2154">
        <v>1</v>
      </c>
      <c r="B2154" t="s">
        <v>8219</v>
      </c>
      <c r="C2154">
        <v>24</v>
      </c>
      <c r="E2154" t="s">
        <v>8404</v>
      </c>
    </row>
    <row r="2155" spans="1:5" x14ac:dyDescent="0.25">
      <c r="A2155">
        <v>1</v>
      </c>
      <c r="B2155" t="s">
        <v>8219</v>
      </c>
      <c r="C2155">
        <v>38</v>
      </c>
      <c r="E2155" t="s">
        <v>8404</v>
      </c>
    </row>
    <row r="2156" spans="1:5" x14ac:dyDescent="0.25">
      <c r="A2156">
        <v>1</v>
      </c>
      <c r="B2156" t="s">
        <v>8219</v>
      </c>
      <c r="C2156">
        <v>26</v>
      </c>
      <c r="E2156" t="s">
        <v>8404</v>
      </c>
    </row>
    <row r="2157" spans="1:5" x14ac:dyDescent="0.25">
      <c r="A2157">
        <v>1</v>
      </c>
      <c r="B2157" t="s">
        <v>8219</v>
      </c>
      <c r="C2157">
        <v>19</v>
      </c>
      <c r="E2157" t="s">
        <v>8404</v>
      </c>
    </row>
    <row r="2158" spans="1:5" x14ac:dyDescent="0.25">
      <c r="A2158">
        <v>1</v>
      </c>
      <c r="B2158" t="s">
        <v>8219</v>
      </c>
      <c r="C2158">
        <v>11</v>
      </c>
      <c r="E2158" t="s">
        <v>8404</v>
      </c>
    </row>
    <row r="2159" spans="1:5" x14ac:dyDescent="0.25">
      <c r="A2159">
        <v>1</v>
      </c>
      <c r="B2159" t="s">
        <v>8219</v>
      </c>
      <c r="C2159">
        <v>27</v>
      </c>
      <c r="E2159" t="s">
        <v>8404</v>
      </c>
    </row>
    <row r="2160" spans="1:5" x14ac:dyDescent="0.25">
      <c r="A2160">
        <v>1</v>
      </c>
      <c r="B2160" t="s">
        <v>8219</v>
      </c>
      <c r="C2160">
        <v>34</v>
      </c>
      <c r="E2160" t="s">
        <v>8404</v>
      </c>
    </row>
    <row r="2161" spans="1:5" x14ac:dyDescent="0.25">
      <c r="A2161">
        <v>1</v>
      </c>
      <c r="B2161" t="s">
        <v>8219</v>
      </c>
      <c r="C2161">
        <v>20</v>
      </c>
      <c r="E2161" t="s">
        <v>8404</v>
      </c>
    </row>
    <row r="2162" spans="1:5" x14ac:dyDescent="0.25">
      <c r="A2162">
        <v>1</v>
      </c>
      <c r="B2162" t="s">
        <v>8219</v>
      </c>
      <c r="C2162">
        <v>37</v>
      </c>
      <c r="E2162" t="s">
        <v>8404</v>
      </c>
    </row>
    <row r="2163" spans="1:5" x14ac:dyDescent="0.25">
      <c r="A2163">
        <v>1</v>
      </c>
      <c r="B2163" t="s">
        <v>8219</v>
      </c>
      <c r="C2163">
        <v>20</v>
      </c>
      <c r="E2163" t="s">
        <v>8404</v>
      </c>
    </row>
    <row r="2164" spans="1:5" x14ac:dyDescent="0.25">
      <c r="A2164">
        <v>1</v>
      </c>
      <c r="B2164" t="s">
        <v>8219</v>
      </c>
      <c r="C2164">
        <v>10</v>
      </c>
      <c r="E2164" t="s">
        <v>8404</v>
      </c>
    </row>
    <row r="2165" spans="1:5" x14ac:dyDescent="0.25">
      <c r="A2165">
        <v>1</v>
      </c>
      <c r="B2165" t="s">
        <v>8219</v>
      </c>
      <c r="C2165">
        <v>26</v>
      </c>
      <c r="E2165" t="s">
        <v>8404</v>
      </c>
    </row>
    <row r="2166" spans="1:5" x14ac:dyDescent="0.25">
      <c r="A2166">
        <v>1</v>
      </c>
      <c r="B2166" t="s">
        <v>8219</v>
      </c>
      <c r="C2166">
        <v>20</v>
      </c>
      <c r="E2166" t="s">
        <v>8404</v>
      </c>
    </row>
    <row r="2167" spans="1:5" x14ac:dyDescent="0.25">
      <c r="A2167">
        <v>1</v>
      </c>
      <c r="B2167" t="s">
        <v>8219</v>
      </c>
      <c r="C2167">
        <v>46</v>
      </c>
      <c r="E2167" t="s">
        <v>8404</v>
      </c>
    </row>
    <row r="2168" spans="1:5" x14ac:dyDescent="0.25">
      <c r="A2168">
        <v>1</v>
      </c>
      <c r="B2168" t="s">
        <v>8219</v>
      </c>
      <c r="C2168">
        <v>76</v>
      </c>
      <c r="E2168" t="s">
        <v>8404</v>
      </c>
    </row>
    <row r="2169" spans="1:5" x14ac:dyDescent="0.25">
      <c r="A2169">
        <v>1</v>
      </c>
      <c r="B2169" t="s">
        <v>8219</v>
      </c>
      <c r="C2169">
        <v>41</v>
      </c>
      <c r="E2169" t="s">
        <v>8404</v>
      </c>
    </row>
    <row r="2170" spans="1:5" x14ac:dyDescent="0.25">
      <c r="A2170">
        <v>1</v>
      </c>
      <c r="B2170" t="s">
        <v>8219</v>
      </c>
      <c r="C2170">
        <v>7</v>
      </c>
      <c r="E2170" t="s">
        <v>8404</v>
      </c>
    </row>
    <row r="2171" spans="1:5" x14ac:dyDescent="0.25">
      <c r="A2171">
        <v>1</v>
      </c>
      <c r="B2171" t="s">
        <v>8219</v>
      </c>
      <c r="C2171">
        <v>49</v>
      </c>
      <c r="E2171" t="s">
        <v>8404</v>
      </c>
    </row>
    <row r="2172" spans="1:5" x14ac:dyDescent="0.25">
      <c r="A2172">
        <v>1</v>
      </c>
      <c r="B2172" t="s">
        <v>8219</v>
      </c>
      <c r="C2172">
        <v>26</v>
      </c>
      <c r="E2172" t="s">
        <v>8404</v>
      </c>
    </row>
    <row r="2173" spans="1:5" x14ac:dyDescent="0.25">
      <c r="A2173">
        <v>1</v>
      </c>
      <c r="B2173" t="s">
        <v>8219</v>
      </c>
      <c r="C2173">
        <v>65</v>
      </c>
      <c r="E2173" t="s">
        <v>8404</v>
      </c>
    </row>
    <row r="2174" spans="1:5" x14ac:dyDescent="0.25">
      <c r="A2174">
        <v>1</v>
      </c>
      <c r="B2174" t="s">
        <v>8219</v>
      </c>
      <c r="C2174">
        <v>28</v>
      </c>
      <c r="E2174" t="s">
        <v>8404</v>
      </c>
    </row>
    <row r="2175" spans="1:5" x14ac:dyDescent="0.25">
      <c r="A2175">
        <v>1</v>
      </c>
      <c r="B2175" t="s">
        <v>8219</v>
      </c>
      <c r="C2175">
        <v>8</v>
      </c>
      <c r="E2175" t="s">
        <v>8404</v>
      </c>
    </row>
    <row r="2176" spans="1:5" x14ac:dyDescent="0.25">
      <c r="A2176">
        <v>1</v>
      </c>
      <c r="B2176" t="s">
        <v>8219</v>
      </c>
      <c r="C2176">
        <v>3</v>
      </c>
      <c r="E2176" t="s">
        <v>8404</v>
      </c>
    </row>
    <row r="2177" spans="1:5" x14ac:dyDescent="0.25">
      <c r="A2177">
        <v>1</v>
      </c>
      <c r="B2177" t="s">
        <v>8219</v>
      </c>
      <c r="C2177">
        <v>9</v>
      </c>
      <c r="E2177" t="s">
        <v>8404</v>
      </c>
    </row>
    <row r="2178" spans="1:5" x14ac:dyDescent="0.25">
      <c r="A2178">
        <v>1</v>
      </c>
      <c r="B2178" t="s">
        <v>8219</v>
      </c>
      <c r="C2178">
        <v>9</v>
      </c>
      <c r="E2178" t="s">
        <v>8404</v>
      </c>
    </row>
    <row r="2179" spans="1:5" x14ac:dyDescent="0.25">
      <c r="A2179">
        <v>1</v>
      </c>
      <c r="B2179" t="s">
        <v>8219</v>
      </c>
      <c r="C2179">
        <v>20</v>
      </c>
      <c r="E2179" t="s">
        <v>8404</v>
      </c>
    </row>
    <row r="2180" spans="1:5" x14ac:dyDescent="0.25">
      <c r="A2180">
        <v>1</v>
      </c>
      <c r="B2180" t="s">
        <v>8219</v>
      </c>
      <c r="C2180">
        <v>57</v>
      </c>
      <c r="E2180" t="s">
        <v>8404</v>
      </c>
    </row>
    <row r="2181" spans="1:5" x14ac:dyDescent="0.25">
      <c r="A2181">
        <v>1</v>
      </c>
      <c r="B2181" t="s">
        <v>8219</v>
      </c>
      <c r="C2181">
        <v>8</v>
      </c>
      <c r="E2181" t="s">
        <v>8404</v>
      </c>
    </row>
    <row r="2182" spans="1:5" x14ac:dyDescent="0.25">
      <c r="A2182">
        <v>1</v>
      </c>
      <c r="B2182" t="s">
        <v>8219</v>
      </c>
      <c r="C2182">
        <v>14</v>
      </c>
      <c r="E2182" t="s">
        <v>8404</v>
      </c>
    </row>
    <row r="2183" spans="1:5" x14ac:dyDescent="0.25">
      <c r="A2183">
        <v>1</v>
      </c>
      <c r="B2183" t="s">
        <v>8219</v>
      </c>
      <c r="C2183">
        <v>17</v>
      </c>
      <c r="E2183" t="s">
        <v>8404</v>
      </c>
    </row>
    <row r="2184" spans="1:5" x14ac:dyDescent="0.25">
      <c r="A2184">
        <v>1</v>
      </c>
      <c r="B2184" t="s">
        <v>8219</v>
      </c>
      <c r="C2184">
        <v>100</v>
      </c>
      <c r="E2184" t="s">
        <v>8404</v>
      </c>
    </row>
    <row r="2185" spans="1:5" x14ac:dyDescent="0.25">
      <c r="A2185">
        <v>1</v>
      </c>
      <c r="B2185" t="s">
        <v>8219</v>
      </c>
      <c r="C2185">
        <v>32</v>
      </c>
      <c r="E2185" t="s">
        <v>8404</v>
      </c>
    </row>
    <row r="2186" spans="1:5" x14ac:dyDescent="0.25">
      <c r="A2186">
        <v>1</v>
      </c>
      <c r="B2186" t="s">
        <v>8219</v>
      </c>
      <c r="C2186">
        <v>3</v>
      </c>
      <c r="E2186" t="s">
        <v>8404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Han Yang</cp:lastModifiedBy>
  <dcterms:created xsi:type="dcterms:W3CDTF">2017-04-20T15:17:24Z</dcterms:created>
  <dcterms:modified xsi:type="dcterms:W3CDTF">2019-06-10T15:09:11Z</dcterms:modified>
</cp:coreProperties>
</file>