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chenxi/dev/ptye/文档/"/>
    </mc:Choice>
  </mc:AlternateContent>
  <bookViews>
    <workbookView xWindow="0" yWindow="460" windowWidth="28800" windowHeight="15800" tabRatio="500" activeTab="1"/>
  </bookViews>
  <sheets>
    <sheet name="汇总" sheetId="2" r:id="rId1"/>
    <sheet name="明细" sheetId="1" r:id="rId2"/>
    <sheet name="产品表" sheetId="4" r:id="rId3"/>
  </sheets>
  <calcPr calcId="150000" concurrentCalc="0"/>
  <pivotCaches>
    <pivotCache cacheId="263" r:id="rId4"/>
    <pivotCache cacheId="269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9" i="1" l="1"/>
  <c r="F96" i="1"/>
  <c r="K96" i="1"/>
  <c r="K98" i="1"/>
  <c r="F98" i="1"/>
  <c r="K97" i="1"/>
  <c r="F97" i="1"/>
  <c r="K95" i="1"/>
  <c r="F9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F94" i="1"/>
  <c r="F90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2" i="1"/>
  <c r="F93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B31" i="4"/>
  <c r="K94" i="1"/>
  <c r="K78" i="1"/>
  <c r="K77" i="1"/>
  <c r="F76" i="1"/>
  <c r="K76" i="1"/>
  <c r="F75" i="1"/>
  <c r="F68" i="1"/>
  <c r="F61" i="1"/>
  <c r="F58" i="1"/>
  <c r="B11" i="4"/>
  <c r="B12" i="4"/>
  <c r="B28" i="4"/>
  <c r="B29" i="4"/>
  <c r="B30" i="4"/>
  <c r="B32" i="4"/>
  <c r="B33" i="4"/>
  <c r="B34" i="4"/>
  <c r="B35" i="4"/>
  <c r="B8" i="4"/>
  <c r="B9" i="4"/>
  <c r="B13" i="4"/>
  <c r="B3" i="4"/>
  <c r="B7" i="4"/>
  <c r="B4" i="4"/>
  <c r="B5" i="4"/>
  <c r="B6" i="4"/>
  <c r="B10" i="4"/>
  <c r="K59" i="1"/>
  <c r="K58" i="1"/>
  <c r="B25" i="4"/>
  <c r="B26" i="4"/>
  <c r="B14" i="4"/>
  <c r="B16" i="4"/>
  <c r="B17" i="4"/>
  <c r="B18" i="4"/>
  <c r="B19" i="4"/>
  <c r="B20" i="4"/>
  <c r="B21" i="4"/>
  <c r="B22" i="4"/>
  <c r="B23" i="4"/>
  <c r="B24" i="4"/>
  <c r="B27" i="4"/>
  <c r="K57" i="1"/>
  <c r="F56" i="1"/>
  <c r="F57" i="1"/>
  <c r="F59" i="1"/>
  <c r="F60" i="1"/>
  <c r="F62" i="1"/>
  <c r="F63" i="1"/>
  <c r="F64" i="1"/>
  <c r="F65" i="1"/>
  <c r="F66" i="1"/>
  <c r="F67" i="1"/>
  <c r="F69" i="1"/>
  <c r="F70" i="1"/>
  <c r="F71" i="1"/>
  <c r="F72" i="1"/>
  <c r="F73" i="1"/>
  <c r="F74" i="1"/>
  <c r="F55" i="1"/>
  <c r="K56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F5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50" i="1"/>
  <c r="K51" i="1"/>
  <c r="K52" i="1"/>
  <c r="K53" i="1"/>
  <c r="K54" i="1"/>
  <c r="K55" i="1"/>
  <c r="K3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40" i="1"/>
  <c r="F39" i="1"/>
  <c r="F38" i="1"/>
  <c r="F37" i="1"/>
  <c r="F36" i="1"/>
  <c r="I9" i="1"/>
  <c r="F30" i="1"/>
  <c r="F31" i="1"/>
  <c r="F32" i="1"/>
  <c r="F33" i="1"/>
  <c r="F34" i="1"/>
  <c r="F35" i="1"/>
  <c r="F21" i="1"/>
  <c r="F22" i="1"/>
  <c r="F23" i="1"/>
  <c r="F24" i="1"/>
  <c r="F25" i="1"/>
  <c r="F26" i="1"/>
  <c r="F27" i="1"/>
  <c r="F28" i="1"/>
  <c r="F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</calcChain>
</file>

<file path=xl/sharedStrings.xml><?xml version="1.0" encoding="utf-8"?>
<sst xmlns="http://schemas.openxmlformats.org/spreadsheetml/2006/main" count="522" uniqueCount="166">
  <si>
    <t>葡萄院儿The Vineyard会员日记</t>
    <rPh sb="0" eb="1">
      <t>pu tao</t>
    </rPh>
    <rPh sb="2" eb="3">
      <t>yuan er</t>
    </rPh>
    <rPh sb="16" eb="17">
      <t>hui yuan</t>
    </rPh>
    <rPh sb="18" eb="19">
      <t>ri ji</t>
    </rPh>
    <phoneticPr fontId="1" type="noConversion"/>
  </si>
  <si>
    <t>日期</t>
  </si>
  <si>
    <t>消费明细</t>
  </si>
  <si>
    <t>签名</t>
  </si>
  <si>
    <t>姓名</t>
  </si>
  <si>
    <t>昵称</t>
  </si>
  <si>
    <t>类型（充值／消费／其他）</t>
  </si>
  <si>
    <t>备注</t>
  </si>
  <si>
    <t>充值</t>
  </si>
  <si>
    <t>皇上</t>
  </si>
  <si>
    <t>阳妈</t>
  </si>
  <si>
    <t>消费</t>
    <rPh sb="0" eb="1">
      <t>xiao f</t>
    </rPh>
    <phoneticPr fontId="1" type="noConversion"/>
  </si>
  <si>
    <t>名称</t>
    <rPh sb="0" eb="1">
      <t>ming c</t>
    </rPh>
    <phoneticPr fontId="1" type="noConversion"/>
  </si>
  <si>
    <t>类别</t>
    <rPh sb="0" eb="1">
      <t>lei bie</t>
    </rPh>
    <phoneticPr fontId="1" type="noConversion"/>
  </si>
  <si>
    <t>饮品</t>
    <rPh sb="0" eb="1">
      <t>yin pin</t>
    </rPh>
    <phoneticPr fontId="1" type="noConversion"/>
  </si>
  <si>
    <t>售价</t>
    <rPh sb="0" eb="1">
      <t>shou jia</t>
    </rPh>
    <phoneticPr fontId="1" type="noConversion"/>
  </si>
  <si>
    <t>单位</t>
    <rPh sb="0" eb="1">
      <t>dan wei</t>
    </rPh>
    <phoneticPr fontId="1" type="noConversion"/>
  </si>
  <si>
    <t>壶</t>
    <rPh sb="0" eb="1">
      <t>hu</t>
    </rPh>
    <phoneticPr fontId="1" type="noConversion"/>
  </si>
  <si>
    <t>锡兰红茶</t>
    <rPh sb="0" eb="1">
      <t>xi lan</t>
    </rPh>
    <rPh sb="2" eb="3">
      <t>hong cha</t>
    </rPh>
    <phoneticPr fontId="1" type="noConversion"/>
  </si>
  <si>
    <t>高山普洱</t>
    <rPh sb="0" eb="1">
      <t>gao shan</t>
    </rPh>
    <rPh sb="2" eb="3">
      <t>pu er</t>
    </rPh>
    <phoneticPr fontId="1" type="noConversion"/>
  </si>
  <si>
    <t>花果茶玫瑰</t>
    <rPh sb="0" eb="1">
      <t>hua guo cha</t>
    </rPh>
    <rPh sb="3" eb="4">
      <t>mei gui</t>
    </rPh>
    <phoneticPr fontId="1" type="noConversion"/>
  </si>
  <si>
    <t>杯</t>
    <rPh sb="0" eb="1">
      <t>bei</t>
    </rPh>
    <phoneticPr fontId="1" type="noConversion"/>
  </si>
  <si>
    <t>描述</t>
    <rPh sb="0" eb="1">
      <t>miao shu</t>
    </rPh>
    <phoneticPr fontId="1" type="noConversion"/>
  </si>
  <si>
    <t>产品</t>
    <rPh sb="0" eb="1">
      <t>chan p</t>
    </rPh>
    <phoneticPr fontId="1" type="noConversion"/>
  </si>
  <si>
    <t>数量</t>
    <rPh sb="0" eb="1">
      <t>shu l</t>
    </rPh>
    <phoneticPr fontId="1" type="noConversion"/>
  </si>
  <si>
    <t>DC</t>
    <phoneticPr fontId="1" type="noConversion"/>
  </si>
  <si>
    <t>充值</t>
    <rPh sb="0" eb="1">
      <t>chong zhi</t>
    </rPh>
    <phoneticPr fontId="1" type="noConversion"/>
  </si>
  <si>
    <t>其他</t>
    <rPh sb="0" eb="1">
      <t>qi ta</t>
    </rPh>
    <phoneticPr fontId="1" type="noConversion"/>
  </si>
  <si>
    <t>菜单版本号</t>
    <rPh sb="0" eb="1">
      <t>cai dan</t>
    </rPh>
    <rPh sb="2" eb="3">
      <t>ban ben</t>
    </rPh>
    <rPh sb="4" eb="5">
      <t>hao</t>
    </rPh>
    <phoneticPr fontId="1" type="noConversion"/>
  </si>
  <si>
    <t>充值金额</t>
    <rPh sb="0" eb="1">
      <t>chong zhi</t>
    </rPh>
    <rPh sb="2" eb="3">
      <t>jin' e</t>
    </rPh>
    <phoneticPr fontId="1" type="noConversion"/>
  </si>
  <si>
    <t>汇总金额</t>
    <rPh sb="0" eb="1">
      <t>hui zong</t>
    </rPh>
    <phoneticPr fontId="1" type="noConversion"/>
  </si>
  <si>
    <t>薛丹</t>
    <phoneticPr fontId="1" type="noConversion"/>
  </si>
  <si>
    <t>罗宏</t>
    <phoneticPr fontId="1" type="noConversion"/>
  </si>
  <si>
    <t>喜爸</t>
    <phoneticPr fontId="1" type="noConversion"/>
  </si>
  <si>
    <t>峰峰妈</t>
    <rPh sb="0" eb="1">
      <t>feng feng</t>
    </rPh>
    <rPh sb="2" eb="3">
      <t>ma</t>
    </rPh>
    <phoneticPr fontId="1" type="noConversion"/>
  </si>
  <si>
    <t>骆文明</t>
    <rPh sb="0" eb="1">
      <t>luo</t>
    </rPh>
    <rPh sb="1" eb="2">
      <t>wen ming</t>
    </rPh>
    <phoneticPr fontId="1" type="noConversion"/>
  </si>
  <si>
    <t>刘佳</t>
    <rPh sb="0" eb="1">
      <t>liu jia</t>
    </rPh>
    <phoneticPr fontId="1" type="noConversion"/>
  </si>
  <si>
    <t>宏哥朋友</t>
    <rPh sb="2" eb="3">
      <t>peng you</t>
    </rPh>
    <phoneticPr fontId="1" type="noConversion"/>
  </si>
  <si>
    <t>兔妈</t>
    <rPh sb="0" eb="1">
      <t>tu ma</t>
    </rPh>
    <phoneticPr fontId="1" type="noConversion"/>
  </si>
  <si>
    <t>充值</t>
    <rPh sb="0" eb="1">
      <t>chong z</t>
    </rPh>
    <phoneticPr fontId="1" type="noConversion"/>
  </si>
  <si>
    <t>涵涵妈</t>
    <rPh sb="0" eb="1">
      <t>han han</t>
    </rPh>
    <rPh sb="2" eb="3">
      <t>ma</t>
    </rPh>
    <phoneticPr fontId="1" type="noConversion"/>
  </si>
  <si>
    <t>葡萄奶奶</t>
    <rPh sb="0" eb="1">
      <t>pu tao</t>
    </rPh>
    <rPh sb="2" eb="3">
      <t>n n</t>
    </rPh>
    <phoneticPr fontId="1" type="noConversion"/>
  </si>
  <si>
    <t>手冲拿铁</t>
    <rPh sb="2" eb="3">
      <t>na tie</t>
    </rPh>
    <phoneticPr fontId="1" type="noConversion"/>
  </si>
  <si>
    <t>冯宇</t>
    <phoneticPr fontId="1" type="noConversion"/>
  </si>
  <si>
    <t>档爸</t>
    <rPh sb="0" eb="1">
      <t>dang</t>
    </rPh>
    <rPh sb="1" eb="2">
      <t>ba</t>
    </rPh>
    <phoneticPr fontId="1" type="noConversion"/>
  </si>
  <si>
    <t>小艾爸</t>
    <rPh sb="0" eb="1">
      <t>xiao ai</t>
    </rPh>
    <rPh sb="1" eb="2">
      <t>ai</t>
    </rPh>
    <rPh sb="2" eb="3">
      <t>ba</t>
    </rPh>
    <phoneticPr fontId="1" type="noConversion"/>
  </si>
  <si>
    <t>档爸</t>
    <phoneticPr fontId="1" type="noConversion"/>
  </si>
  <si>
    <t>消费</t>
    <rPh sb="0" eb="1">
      <t>xiao fei</t>
    </rPh>
    <phoneticPr fontId="1" type="noConversion"/>
  </si>
  <si>
    <t>坚果</t>
    <rPh sb="0" eb="1">
      <t>jian guo</t>
    </rPh>
    <phoneticPr fontId="1" type="noConversion"/>
  </si>
  <si>
    <t>小吃</t>
    <rPh sb="0" eb="1">
      <t>xiao chi</t>
    </rPh>
    <phoneticPr fontId="1" type="noConversion"/>
  </si>
  <si>
    <t>盘</t>
    <rPh sb="0" eb="1">
      <t>pan</t>
    </rPh>
    <phoneticPr fontId="1" type="noConversion"/>
  </si>
  <si>
    <t>绿茶</t>
    <rPh sb="0" eb="1">
      <t>lü cha</t>
    </rPh>
    <phoneticPr fontId="1" type="noConversion"/>
  </si>
  <si>
    <t>皇上</t>
    <rPh sb="0" eb="1">
      <t>huang shang</t>
    </rPh>
    <phoneticPr fontId="1" type="noConversion"/>
  </si>
  <si>
    <t>余额</t>
  </si>
  <si>
    <t>茶位费</t>
    <rPh sb="0" eb="1">
      <t>cha wei fei</t>
    </rPh>
    <phoneticPr fontId="1" type="noConversion"/>
  </si>
  <si>
    <t>位</t>
    <rPh sb="0" eb="1">
      <t>wei</t>
    </rPh>
    <phoneticPr fontId="1" type="noConversion"/>
  </si>
  <si>
    <t>显示条目</t>
    <rPh sb="0" eb="1">
      <t>xian shi</t>
    </rPh>
    <rPh sb="2" eb="3">
      <t>tiao mu</t>
    </rPh>
    <phoneticPr fontId="1" type="noConversion"/>
  </si>
  <si>
    <t>何利</t>
    <phoneticPr fontId="1" type="noConversion"/>
  </si>
  <si>
    <t>高山普洱(壶)</t>
  </si>
  <si>
    <t>手冲拿铁(杯)</t>
  </si>
  <si>
    <t>茶位费(位)</t>
  </si>
  <si>
    <t>坚果(盘)</t>
  </si>
  <si>
    <t>锡兰红茶(壶)</t>
  </si>
  <si>
    <t>绿茶(杯)</t>
  </si>
  <si>
    <t>花果茶玫瑰(壶)</t>
  </si>
  <si>
    <t>张小容</t>
    <rPh sb="0" eb="1">
      <t>zhang xiao rong</t>
    </rPh>
    <rPh sb="1" eb="2">
      <t>xiao</t>
    </rPh>
    <rPh sb="2" eb="3">
      <t>rong</t>
    </rPh>
    <phoneticPr fontId="1" type="noConversion"/>
  </si>
  <si>
    <t>在一起，消磨最美好的时光。</t>
    <rPh sb="0" eb="1">
      <t>zai yi qi</t>
    </rPh>
    <rPh sb="4" eb="5">
      <t>xiao mo</t>
    </rPh>
    <rPh sb="6" eb="7">
      <t>zui mei hao de shi guang</t>
    </rPh>
    <phoneticPr fontId="1" type="noConversion"/>
  </si>
  <si>
    <t>嘟嘟妈妈</t>
    <rPh sb="0" eb="1">
      <t>du du ma</t>
    </rPh>
    <rPh sb="2" eb="3">
      <t>m ma</t>
    </rPh>
    <phoneticPr fontId="1" type="noConversion"/>
  </si>
  <si>
    <t>花果茶玫瑰(杯)</t>
  </si>
  <si>
    <t>热巧克力</t>
    <rPh sb="0" eb="1">
      <t>re</t>
    </rPh>
    <rPh sb="1" eb="2">
      <t>qiao ke li</t>
    </rPh>
    <phoneticPr fontId="1" type="noConversion"/>
  </si>
  <si>
    <t>热巧克力(杯)</t>
  </si>
  <si>
    <t>葡萄院儿帐单</t>
    <rPh sb="0" eb="1">
      <t>pu tao yuan</t>
    </rPh>
    <rPh sb="3" eb="4">
      <t>er</t>
    </rPh>
    <rPh sb="4" eb="5">
      <t>zhang dan</t>
    </rPh>
    <phoneticPr fontId="1" type="noConversion"/>
  </si>
  <si>
    <t>原惠玲</t>
    <rPh sb="2" eb="3">
      <t>ling</t>
    </rPh>
    <phoneticPr fontId="1" type="noConversion"/>
  </si>
  <si>
    <t>啤酒</t>
    <rPh sb="0" eb="1">
      <t>pi jiu</t>
    </rPh>
    <phoneticPr fontId="1" type="noConversion"/>
  </si>
  <si>
    <t>酒类</t>
    <rPh sb="0" eb="1">
      <t>jiu lei</t>
    </rPh>
    <phoneticPr fontId="1" type="noConversion"/>
  </si>
  <si>
    <t>罗宏</t>
    <phoneticPr fontId="1" type="noConversion"/>
  </si>
  <si>
    <t>高山普洱(杯)</t>
  </si>
  <si>
    <t>冯宇</t>
    <rPh sb="0" eb="1">
      <t>feng yu</t>
    </rPh>
    <phoneticPr fontId="1" type="noConversion"/>
  </si>
  <si>
    <t>档爸</t>
    <rPh sb="0" eb="1">
      <t>dang ba</t>
    </rPh>
    <phoneticPr fontId="1" type="noConversion"/>
  </si>
  <si>
    <t>薛丹</t>
    <rPh sb="0" eb="1">
      <t>xue dan</t>
    </rPh>
    <phoneticPr fontId="1" type="noConversion"/>
  </si>
  <si>
    <t>皇上</t>
    <rPh sb="0" eb="1">
      <t>huang s</t>
    </rPh>
    <phoneticPr fontId="1" type="noConversion"/>
  </si>
  <si>
    <t>罗宏</t>
    <rPh sb="0" eb="1">
      <t>luo hong</t>
    </rPh>
    <phoneticPr fontId="1" type="noConversion"/>
  </si>
  <si>
    <t>喜爸</t>
    <rPh sb="0" eb="1">
      <t>xi ba</t>
    </rPh>
    <phoneticPr fontId="1" type="noConversion"/>
  </si>
  <si>
    <t>张小容</t>
    <phoneticPr fontId="1" type="noConversion"/>
  </si>
  <si>
    <t>阳妈</t>
    <rPh sb="0" eb="1">
      <t>yang ma</t>
    </rPh>
    <phoneticPr fontId="1" type="noConversion"/>
  </si>
  <si>
    <t>慧君</t>
    <rPh sb="0" eb="1">
      <t>hui jun</t>
    </rPh>
    <phoneticPr fontId="1" type="noConversion"/>
  </si>
  <si>
    <t>锡兰红茶(杯)</t>
  </si>
  <si>
    <t>张小容</t>
    <rPh sb="0" eb="1">
      <t>zhang xiao rong</t>
    </rPh>
    <phoneticPr fontId="1" type="noConversion"/>
  </si>
  <si>
    <t>零点</t>
    <rPh sb="0" eb="1">
      <t>ling dian</t>
    </rPh>
    <phoneticPr fontId="1" type="noConversion"/>
  </si>
  <si>
    <t>如有疑问，请拨打18181996296.</t>
    <rPh sb="0" eb="1">
      <t>ru you yi wen</t>
    </rPh>
    <rPh sb="5" eb="6">
      <t>qing bo da</t>
    </rPh>
    <phoneticPr fontId="1" type="noConversion"/>
  </si>
  <si>
    <t>消费</t>
  </si>
  <si>
    <t>(空白)</t>
  </si>
  <si>
    <t>会员消费</t>
  </si>
  <si>
    <t>会员消费</t>
    <rPh sb="0" eb="1">
      <t>hui yuan</t>
    </rPh>
    <rPh sb="2" eb="3">
      <t>xiao f</t>
    </rPh>
    <phoneticPr fontId="1" type="noConversion"/>
  </si>
  <si>
    <t>零点</t>
  </si>
  <si>
    <t>原慧玲</t>
    <phoneticPr fontId="1" type="noConversion"/>
  </si>
  <si>
    <t>施济</t>
    <phoneticPr fontId="1" type="noConversion"/>
  </si>
  <si>
    <t>鲜榨果汁</t>
    <rPh sb="0" eb="1">
      <t>xian zha guo zhi</t>
    </rPh>
    <phoneticPr fontId="1" type="noConversion"/>
  </si>
  <si>
    <t>信和活动</t>
    <rPh sb="0" eb="1">
      <t>xin he</t>
    </rPh>
    <rPh sb="2" eb="3">
      <t>huo dong</t>
    </rPh>
    <phoneticPr fontId="1" type="noConversion"/>
  </si>
  <si>
    <t>插花</t>
  </si>
  <si>
    <t>插花</t>
    <rPh sb="0" eb="1">
      <t>cha hua</t>
    </rPh>
    <phoneticPr fontId="1" type="noConversion"/>
  </si>
  <si>
    <t>飞哥</t>
    <rPh sb="0" eb="1">
      <t>fei ge</t>
    </rPh>
    <phoneticPr fontId="1" type="noConversion"/>
  </si>
  <si>
    <t>果汁</t>
    <rPh sb="0" eb="1">
      <t>guo zhi</t>
    </rPh>
    <phoneticPr fontId="1" type="noConversion"/>
  </si>
  <si>
    <t>果汁(杯)</t>
  </si>
  <si>
    <t>冰锐酒</t>
    <rPh sb="0" eb="1">
      <t>bing rui</t>
    </rPh>
    <rPh sb="2" eb="3">
      <t>jiu</t>
    </rPh>
    <phoneticPr fontId="1" type="noConversion"/>
  </si>
  <si>
    <t>瓶</t>
    <rPh sb="0" eb="1">
      <t>ping</t>
    </rPh>
    <phoneticPr fontId="1" type="noConversion"/>
  </si>
  <si>
    <t>啤酒(瓶)</t>
  </si>
  <si>
    <t>冰锐果酒</t>
    <rPh sb="0" eb="1">
      <t>bing rui</t>
    </rPh>
    <rPh sb="2" eb="3">
      <t>guo jiu</t>
    </rPh>
    <phoneticPr fontId="1" type="noConversion"/>
  </si>
  <si>
    <t>冰锐果酒(瓶)</t>
  </si>
  <si>
    <t>赵鹏飞</t>
    <rPh sb="0" eb="1">
      <t>z p f</t>
    </rPh>
    <phoneticPr fontId="1" type="noConversion"/>
  </si>
  <si>
    <t>活动</t>
    <rPh sb="0" eb="1">
      <t>huo dong</t>
    </rPh>
    <phoneticPr fontId="1" type="noConversion"/>
  </si>
  <si>
    <t>列标签</t>
  </si>
  <si>
    <t>总计</t>
  </si>
  <si>
    <t>求和/汇总金额</t>
  </si>
  <si>
    <t>行标签</t>
  </si>
  <si>
    <t>求和/数量</t>
  </si>
  <si>
    <t>帕萨迪纳业主</t>
    <rPh sb="0" eb="1">
      <t>pa s d n</t>
    </rPh>
    <rPh sb="4" eb="5">
      <t>ye z</t>
    </rPh>
    <phoneticPr fontId="1" type="noConversion"/>
  </si>
  <si>
    <t>感谢光临葡萄院儿  the Vineyard！</t>
    <phoneticPr fontId="1" type="noConversion"/>
  </si>
  <si>
    <t>蔚蓝</t>
    <rPh sb="0" eb="1">
      <t>wei lan</t>
    </rPh>
    <phoneticPr fontId="1" type="noConversion"/>
  </si>
  <si>
    <t>crystal</t>
    <phoneticPr fontId="1" type="noConversion"/>
  </si>
  <si>
    <t>斯里兰卡上等红茶</t>
    <rPh sb="0" eb="1">
      <t>si li lan ka</t>
    </rPh>
    <rPh sb="4" eb="5">
      <t>shang deng hong cha</t>
    </rPh>
    <phoneticPr fontId="1" type="noConversion"/>
  </si>
  <si>
    <t>峨眉山明前绿茶</t>
    <rPh sb="0" eb="1">
      <t>e m s</t>
    </rPh>
    <rPh sb="3" eb="4">
      <t>ming</t>
    </rPh>
    <rPh sb="4" eb="5">
      <t>qian</t>
    </rPh>
    <rPh sb="5" eb="6">
      <t>lü</t>
    </rPh>
    <phoneticPr fontId="1" type="noConversion"/>
  </si>
  <si>
    <t>高山古树普洱茶</t>
    <rPh sb="0" eb="1">
      <t>g s</t>
    </rPh>
    <rPh sb="2" eb="3">
      <t>gu shu</t>
    </rPh>
    <rPh sb="4" eb="5">
      <t>pu er c</t>
    </rPh>
    <phoneticPr fontId="1" type="noConversion"/>
  </si>
  <si>
    <t>德国手工花果茶</t>
    <rPh sb="0" eb="1">
      <t>de guo</t>
    </rPh>
    <rPh sb="2" eb="3">
      <t>s gong</t>
    </rPh>
    <rPh sb="4" eb="5">
      <t>hua guo</t>
    </rPh>
    <phoneticPr fontId="1" type="noConversion"/>
  </si>
  <si>
    <t>创建日期</t>
    <rPh sb="0" eb="1">
      <t>c j</t>
    </rPh>
    <rPh sb="2" eb="3">
      <t>r q</t>
    </rPh>
    <phoneticPr fontId="1" type="noConversion"/>
  </si>
  <si>
    <t>壶（2杯）</t>
    <rPh sb="0" eb="1">
      <t>hu</t>
    </rPh>
    <rPh sb="3" eb="4">
      <t>bei</t>
    </rPh>
    <phoneticPr fontId="1" type="noConversion"/>
  </si>
  <si>
    <t>壶（4杯）</t>
    <rPh sb="0" eb="1">
      <t>hu</t>
    </rPh>
    <rPh sb="3" eb="4">
      <t>bei</t>
    </rPh>
    <phoneticPr fontId="1" type="noConversion"/>
  </si>
  <si>
    <t>斯里兰卡上等红茶(杯)</t>
  </si>
  <si>
    <t>颗颗妈妈</t>
    <rPh sb="0" eb="1">
      <t>ke ke</t>
    </rPh>
    <rPh sb="2" eb="3">
      <t>ma m</t>
    </rPh>
    <phoneticPr fontId="1" type="noConversion"/>
  </si>
  <si>
    <t>党玮娅</t>
    <rPh sb="1" eb="2">
      <t>wei</t>
    </rPh>
    <phoneticPr fontId="1" type="noConversion"/>
  </si>
  <si>
    <t>阳妈</t>
    <phoneticPr fontId="1" type="noConversion"/>
  </si>
  <si>
    <t>高波</t>
    <rPh sb="0" eb="1">
      <t>gao</t>
    </rPh>
    <rPh sb="1" eb="2">
      <t>bo</t>
    </rPh>
    <phoneticPr fontId="1" type="noConversion"/>
  </si>
  <si>
    <t>二宝妈</t>
    <rPh sb="0" eb="1">
      <t>er bao ma</t>
    </rPh>
    <rPh sb="2" eb="3">
      <t>ma</t>
    </rPh>
    <phoneticPr fontId="1" type="noConversion"/>
  </si>
  <si>
    <t>maji妈妈</t>
    <rPh sb="4" eb="5">
      <t>ma ma</t>
    </rPh>
    <phoneticPr fontId="1" type="noConversion"/>
  </si>
  <si>
    <t>卢芳</t>
  </si>
  <si>
    <t>卢芳</t>
    <rPh sb="0" eb="1">
      <t>lu fang</t>
    </rPh>
    <rPh sb="1" eb="2">
      <t>fang</t>
    </rPh>
    <phoneticPr fontId="1" type="noConversion"/>
  </si>
  <si>
    <t>非洲腰果</t>
    <rPh sb="0" eb="1">
      <t>fei zhou yao guo</t>
    </rPh>
    <phoneticPr fontId="1" type="noConversion"/>
  </si>
  <si>
    <t>零食</t>
    <rPh sb="0" eb="1">
      <t>ling shi</t>
    </rPh>
    <phoneticPr fontId="1" type="noConversion"/>
  </si>
  <si>
    <t>袋</t>
    <rPh sb="0" eb="1">
      <t>dai</t>
    </rPh>
    <phoneticPr fontId="1" type="noConversion"/>
  </si>
  <si>
    <t>非洲腰果(袋)</t>
  </si>
  <si>
    <t>林总，唐老师</t>
    <rPh sb="0" eb="1">
      <t>lin zong</t>
    </rPh>
    <rPh sb="3" eb="4">
      <t>tang</t>
    </rPh>
    <rPh sb="4" eb="5">
      <t>lao shi</t>
    </rPh>
    <phoneticPr fontId="1" type="noConversion"/>
  </si>
  <si>
    <t>蓝山美术</t>
    <rPh sb="0" eb="1">
      <t>lan shan mei shu</t>
    </rPh>
    <phoneticPr fontId="1" type="noConversion"/>
  </si>
  <si>
    <t>草莓酸奶</t>
    <rPh sb="0" eb="1">
      <t>cao mei suan nai</t>
    </rPh>
    <phoneticPr fontId="1" type="noConversion"/>
  </si>
  <si>
    <t>甜点</t>
    <rPh sb="0" eb="1">
      <t>tian dian</t>
    </rPh>
    <phoneticPr fontId="1" type="noConversion"/>
  </si>
  <si>
    <t>草莓酸奶(杯)</t>
  </si>
  <si>
    <t>曹曹</t>
    <phoneticPr fontId="1" type="noConversion"/>
  </si>
  <si>
    <t>曹曹妹妹</t>
    <rPh sb="0" eb="1">
      <t>cao cao</t>
    </rPh>
    <phoneticPr fontId="1" type="noConversion"/>
  </si>
  <si>
    <t>黄勇</t>
    <rPh sb="0" eb="1">
      <t>huang yong</t>
    </rPh>
    <phoneticPr fontId="1" type="noConversion"/>
  </si>
  <si>
    <t>勇哥</t>
    <rPh sb="0" eb="1">
      <t>yong ge</t>
    </rPh>
    <phoneticPr fontId="1" type="noConversion"/>
  </si>
  <si>
    <t>黄一鸾</t>
    <rPh sb="0" eb="1">
      <t>huang yi luan</t>
    </rPh>
    <phoneticPr fontId="1" type="noConversion"/>
  </si>
  <si>
    <t>一鸾</t>
    <rPh sb="0" eb="1">
      <t>yi luan</t>
    </rPh>
    <phoneticPr fontId="1" type="noConversion"/>
  </si>
  <si>
    <t>(多项)</t>
  </si>
  <si>
    <t>曹曹</t>
    <rPh sb="0" eb="1">
      <t>cao cao</t>
    </rPh>
    <phoneticPr fontId="1" type="noConversion"/>
  </si>
  <si>
    <t>德国手工花果茶(杯)</t>
  </si>
  <si>
    <t>颗颗妈妈</t>
    <phoneticPr fontId="1" type="noConversion"/>
  </si>
  <si>
    <t>峨眉山明前绿茶(杯)</t>
  </si>
  <si>
    <t>混合腰果</t>
    <rPh sb="0" eb="1">
      <t>hun he yao guo</t>
    </rPh>
    <rPh sb="2" eb="3">
      <t>yao guo</t>
    </rPh>
    <phoneticPr fontId="1" type="noConversion"/>
  </si>
  <si>
    <t>混合腰果(袋)</t>
  </si>
  <si>
    <t>达哥</t>
    <phoneticPr fontId="1" type="noConversion"/>
  </si>
  <si>
    <t>candicie</t>
    <phoneticPr fontId="1" type="noConversion"/>
  </si>
  <si>
    <t>candice</t>
    <phoneticPr fontId="1" type="noConversion"/>
  </si>
  <si>
    <t>阳妈</t>
    <phoneticPr fontId="1" type="noConversion"/>
  </si>
  <si>
    <t>兔兔妈妈</t>
    <rPh sb="0" eb="1">
      <t>tu tu</t>
    </rPh>
    <rPh sb="2" eb="3">
      <t>ma ma</t>
    </rPh>
    <phoneticPr fontId="1" type="noConversion"/>
  </si>
  <si>
    <t>党玮娅</t>
    <rPh sb="0" eb="1">
      <t>dang</t>
    </rPh>
    <rPh sb="1" eb="2">
      <t>wei</t>
    </rPh>
    <rPh sb="2" eb="3">
      <t>ya</t>
    </rPh>
    <phoneticPr fontId="1" type="noConversion"/>
  </si>
  <si>
    <t>米果</t>
    <rPh sb="0" eb="1">
      <t>mi guo</t>
    </rPh>
    <phoneticPr fontId="1" type="noConversion"/>
  </si>
  <si>
    <t>高卉</t>
    <rPh sb="0" eb="1">
      <t>gao hui</t>
    </rPh>
    <rPh sb="1" eb="2">
      <t>hui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</si>
</sst>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¥&quot;#,##0.00_);[Red]\(&quot;¥&quot;#,##0.00\)"/>
    <numFmt numFmtId="176" formatCode="0.0"/>
  </numFmts>
  <fonts count="1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36"/>
      <color theme="1"/>
      <name val="宋体"/>
      <family val="2"/>
      <charset val="134"/>
      <scheme val="minor"/>
    </font>
    <font>
      <b/>
      <sz val="16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0000"/>
      <name val="PingFang SC"/>
      <charset val="136"/>
    </font>
    <font>
      <sz val="14"/>
      <color rgb="FF000000"/>
      <name val="Helvetica"/>
    </font>
    <font>
      <sz val="14"/>
      <color theme="1"/>
      <name val="Helvetica"/>
    </font>
    <font>
      <sz val="18"/>
      <color theme="9" tint="-0.499984740745262"/>
      <name val="雅痞-简 常规体"/>
      <family val="3"/>
      <charset val="134"/>
    </font>
    <font>
      <sz val="16"/>
      <color theme="9" tint="-0.499984740745262"/>
      <name val="雅痞-简 常规体"/>
      <family val="3"/>
      <charset val="134"/>
    </font>
    <font>
      <sz val="18"/>
      <color theme="1"/>
      <name val="微软雅黑"/>
      <charset val="136"/>
    </font>
    <font>
      <sz val="12"/>
      <color theme="1" tint="4.9989318521683403E-2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3" fillId="0" borderId="2" xfId="0" applyFont="1" applyBorder="1" applyAlignme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58" fontId="7" fillId="0" borderId="1" xfId="0" applyNumberFormat="1" applyFont="1" applyBorder="1"/>
    <xf numFmtId="0" fontId="3" fillId="0" borderId="0" xfId="0" applyFont="1" applyBorder="1" applyAlignment="1"/>
    <xf numFmtId="0" fontId="5" fillId="0" borderId="3" xfId="0" applyFont="1" applyBorder="1"/>
    <xf numFmtId="0" fontId="8" fillId="0" borderId="3" xfId="0" applyFont="1" applyBorder="1"/>
    <xf numFmtId="0" fontId="5" fillId="0" borderId="4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6" fillId="0" borderId="9" xfId="0" applyFont="1" applyBorder="1"/>
    <xf numFmtId="0" fontId="8" fillId="0" borderId="9" xfId="0" applyFont="1" applyBorder="1"/>
    <xf numFmtId="0" fontId="7" fillId="0" borderId="9" xfId="0" applyFont="1" applyBorder="1"/>
    <xf numFmtId="0" fontId="5" fillId="0" borderId="10" xfId="0" applyFont="1" applyBorder="1"/>
    <xf numFmtId="8" fontId="0" fillId="0" borderId="0" xfId="0" applyNumberFormat="1"/>
    <xf numFmtId="0" fontId="0" fillId="0" borderId="1" xfId="0" applyFill="1" applyBorder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11" xfId="0" applyFill="1" applyBorder="1"/>
    <xf numFmtId="58" fontId="7" fillId="0" borderId="9" xfId="0" applyNumberFormat="1" applyFont="1" applyBorder="1"/>
    <xf numFmtId="0" fontId="0" fillId="0" borderId="7" xfId="0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76" fontId="0" fillId="0" borderId="4" xfId="0" applyNumberFormat="1" applyBorder="1"/>
    <xf numFmtId="0" fontId="0" fillId="0" borderId="6" xfId="0" applyBorder="1"/>
    <xf numFmtId="14" fontId="12" fillId="0" borderId="0" xfId="0" applyNumberFormat="1" applyFont="1" applyAlignment="1">
      <alignment horizontal="left"/>
    </xf>
    <xf numFmtId="0" fontId="12" fillId="0" borderId="0" xfId="0" applyNumberFormat="1" applyFont="1"/>
    <xf numFmtId="0" fontId="12" fillId="0" borderId="0" xfId="0" applyFont="1" applyAlignment="1">
      <alignment horizontal="left"/>
    </xf>
    <xf numFmtId="0" fontId="0" fillId="0" borderId="9" xfId="0" applyBorder="1"/>
    <xf numFmtId="0" fontId="0" fillId="0" borderId="9" xfId="0" applyFill="1" applyBorder="1"/>
    <xf numFmtId="176" fontId="0" fillId="0" borderId="10" xfId="0" applyNumberFormat="1" applyBorder="1"/>
    <xf numFmtId="58" fontId="0" fillId="0" borderId="0" xfId="0" applyNumberFormat="1"/>
    <xf numFmtId="0" fontId="0" fillId="0" borderId="11" xfId="0" applyBorder="1"/>
    <xf numFmtId="0" fontId="0" fillId="0" borderId="0" xfId="0" applyBorder="1"/>
    <xf numFmtId="58" fontId="0" fillId="0" borderId="0" xfId="0" applyNumberFormat="1" applyBorder="1"/>
    <xf numFmtId="0" fontId="11" fillId="0" borderId="0" xfId="0" applyFont="1" applyAlignment="1">
      <alignment horizontal="center"/>
    </xf>
  </cellXfs>
  <cellStyles count="1">
    <cellStyle name="常规" xfId="0" builtinId="0"/>
  </cellStyles>
  <dxfs count="96"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font>
        <sz val="18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font>
        <sz val="18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76" formatCode="0.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PingFang SC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z val="18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2476.673469444446" createdVersion="4" refreshedVersion="4" minRefreshableVersion="3" recordCount="110">
  <cacheSource type="worksheet">
    <worksheetSource name="表1"/>
  </cacheSource>
  <cacheFields count="12">
    <cacheField name="姓名" numFmtId="0">
      <sharedItems containsBlank="1" count="26">
        <s v="冯宇"/>
        <s v="薛丹"/>
        <s v="张小容"/>
        <s v="罗宏"/>
        <s v="骆文明"/>
        <s v="刘佳"/>
        <s v="其他"/>
        <s v="党玮娅"/>
        <s v="涵涵妈"/>
        <s v="何利"/>
        <s v="嘟嘟妈妈"/>
        <s v="原惠玲"/>
        <s v="慧君"/>
        <s v="零点"/>
        <s v="原慧玲"/>
        <s v="施济"/>
        <s v="活动"/>
        <s v="赵鹏飞"/>
        <s v="蔚蓝"/>
        <s v="高波"/>
        <s v="曹曹"/>
        <s v="黄勇"/>
        <s v="黄一鸾"/>
        <s v="candicie"/>
        <m/>
        <s v="党委娅" u="1"/>
      </sharedItems>
    </cacheField>
    <cacheField name="昵称" numFmtId="0">
      <sharedItems containsBlank="1"/>
    </cacheField>
    <cacheField name="类型（充值／消费／其他）" numFmtId="0">
      <sharedItems containsBlank="1" count="6">
        <s v="充值"/>
        <s v="消费"/>
        <s v="会员消费"/>
        <s v="卢芳"/>
        <s v="零点"/>
        <m/>
      </sharedItems>
    </cacheField>
    <cacheField name="日期" numFmtId="58">
      <sharedItems containsNonDate="0" containsDate="1" containsString="0" containsBlank="1" minDate="2016-04-05T00:00:00" maxDate="2016-04-17T00:00:00" count="13"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m/>
      </sharedItems>
    </cacheField>
    <cacheField name="显示条目" numFmtId="58">
      <sharedItems containsBlank="1" count="40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啤酒(瓶)x1"/>
        <s v="斯里兰卡上等红茶(杯)x1"/>
        <s v="啤酒(瓶)x6"/>
        <s v="茶位费(位)x4"/>
        <s v="非洲腰果(袋)x1"/>
        <s v="啤酒(瓶)x2"/>
        <s v="草莓酸奶(杯)x1"/>
        <s v="德国手工花果茶(杯)x1"/>
        <s v="峨眉山明前绿茶(杯)x1"/>
        <s v="混合腰果(袋)x1"/>
        <s v="啤酒(瓶)x3"/>
        <s v="啤酒(瓶)x4"/>
        <s v="手冲拿铁(杯)x5"/>
        <m/>
        <s v="x1" u="1"/>
        <s v="米果(袋)x1" u="1"/>
        <s v="x4" u="1"/>
      </sharedItems>
    </cacheField>
    <cacheField name="产品" numFmtId="0">
      <sharedItems containsBlank="1" count="24">
        <s v="充值"/>
        <s v="高山普洱(壶)"/>
        <s v="手冲拿铁(杯)"/>
        <s v="茶位费(位)"/>
        <s v="坚果(盘)"/>
        <s v="锡兰红茶(壶)"/>
        <s v="绿茶(杯)"/>
        <s v="花果茶玫瑰(壶)"/>
        <s v="花果茶玫瑰(杯)"/>
        <s v="热巧克力(杯)"/>
        <s v="高山普洱(杯)"/>
        <s v="锡兰红茶(杯)"/>
        <s v="啤酒(瓶)"/>
        <s v="果汁(杯)"/>
        <s v="插花"/>
        <s v="冰锐果酒(瓶)"/>
        <s v="斯里兰卡上等红茶(杯)"/>
        <s v="非洲腰果(袋)"/>
        <s v="草莓酸奶(杯)"/>
        <s v="德国手工花果茶(杯)"/>
        <s v="峨眉山明前绿茶(杯)"/>
        <s v="混合腰果(袋)"/>
        <m/>
        <s v="米果(袋)" u="1"/>
      </sharedItems>
    </cacheField>
    <cacheField name="数量" numFmtId="0">
      <sharedItems containsString="0" containsBlank="1" containsNumber="1" containsInteger="1" minValue="1" maxValue="10"/>
    </cacheField>
    <cacheField name="DC" numFmtId="0">
      <sharedItems containsString="0" containsBlank="1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SemiMixedTypes="0" containsString="0" containsNumber="1" containsInteger="1" minValue="-308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2476.67347303241" createdVersion="4" refreshedVersion="4" minRefreshableVersion="3" recordCount="110">
  <cacheSource type="worksheet">
    <worksheetSource ref="B2:M112" sheet="明细"/>
  </cacheSource>
  <cacheFields count="12">
    <cacheField name="姓名" numFmtId="0">
      <sharedItems containsBlank="1" count="27">
        <s v="冯宇"/>
        <s v="薛丹"/>
        <s v="张小容"/>
        <s v="罗宏"/>
        <s v="骆文明"/>
        <s v="刘佳"/>
        <s v="其他"/>
        <s v="党玮娅"/>
        <s v="涵涵妈"/>
        <s v="何利"/>
        <s v="嘟嘟妈妈"/>
        <s v="原惠玲"/>
        <s v="慧君"/>
        <s v="零点"/>
        <s v="原慧玲"/>
        <s v="施济"/>
        <s v="活动"/>
        <s v="赵鹏飞"/>
        <s v="蔚蓝"/>
        <s v="高波"/>
        <s v="曹曹"/>
        <s v="黄勇"/>
        <s v="黄一鸾"/>
        <s v="candicie"/>
        <m/>
        <s v="张小蓉" u="1"/>
        <s v="党委娅" u="1"/>
      </sharedItems>
    </cacheField>
    <cacheField name="昵称" numFmtId="0">
      <sharedItems containsBlank="1"/>
    </cacheField>
    <cacheField name="类型（充值／消费／其他）" numFmtId="0">
      <sharedItems containsBlank="1" count="6">
        <s v="充值"/>
        <s v="消费"/>
        <s v="会员消费"/>
        <s v="卢芳"/>
        <s v="零点"/>
        <m/>
      </sharedItems>
    </cacheField>
    <cacheField name="日期" numFmtId="58">
      <sharedItems containsNonDate="0" containsDate="1" containsString="0" containsBlank="1" minDate="2016-04-05T00:00:00" maxDate="2016-04-17T00:00:00" count="13"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m/>
      </sharedItems>
    </cacheField>
    <cacheField name="显示条目" numFmtId="58">
      <sharedItems containsBlank="1" count="50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啤酒(瓶)x1"/>
        <s v="斯里兰卡上等红茶(杯)x1"/>
        <s v="啤酒(瓶)x6"/>
        <s v="茶位费(位)x4"/>
        <s v="非洲腰果(袋)x1"/>
        <s v="啤酒(瓶)x2"/>
        <s v="草莓酸奶(杯)x1"/>
        <s v="德国手工花果茶(杯)x1"/>
        <s v="峨眉山明前绿茶(杯)x1"/>
        <s v="混合腰果(袋)x1"/>
        <s v="啤酒(瓶)x3"/>
        <s v="啤酒(瓶)x4"/>
        <s v="手冲拿铁(杯)x5"/>
        <m/>
        <s v="花果茶玫瑰1壶x1" u="1"/>
        <s v="x1" u="1"/>
        <s v="坚果1盘x1" u="1"/>
        <s v="米果(袋)x1" u="1"/>
        <s v="坚果1盘x3" u="1"/>
        <s v="高山普洱1杯x1" u="1"/>
        <s v="手冲拿铁1杯x1" u="1"/>
        <s v="锡兰红茶1壶x1" u="1"/>
        <s v="充值1次x1" u="1"/>
        <s v="茶位费1位x1" u="1"/>
        <s v="x4" u="1"/>
        <s v="绿茶1杯x2" u="1"/>
        <s v="高山普洱1壶x10" u="1"/>
      </sharedItems>
    </cacheField>
    <cacheField name="产品" numFmtId="0">
      <sharedItems containsBlank="1"/>
    </cacheField>
    <cacheField name="数量" numFmtId="0">
      <sharedItems containsString="0" containsBlank="1" containsNumber="1" containsInteger="1" minValue="1" maxValue="10"/>
    </cacheField>
    <cacheField name="DC" numFmtId="0">
      <sharedItems containsString="0" containsBlank="1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SemiMixedTypes="0" containsString="0" containsNumber="1" containsInteger="1" minValue="-308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x v="0"/>
    <s v="档爸"/>
    <x v="0"/>
    <x v="0"/>
    <x v="0"/>
    <x v="0"/>
    <n v="1"/>
    <n v="1"/>
    <n v="1500"/>
    <n v="1500"/>
    <m/>
    <m/>
  </r>
  <r>
    <x v="1"/>
    <s v="皇上"/>
    <x v="0"/>
    <x v="1"/>
    <x v="0"/>
    <x v="0"/>
    <n v="1"/>
    <n v="1"/>
    <n v="1500"/>
    <n v="1500"/>
    <m/>
    <m/>
  </r>
  <r>
    <x v="2"/>
    <s v="阳妈"/>
    <x v="0"/>
    <x v="1"/>
    <x v="0"/>
    <x v="0"/>
    <n v="1"/>
    <n v="1"/>
    <n v="2000"/>
    <n v="2000"/>
    <m/>
    <m/>
  </r>
  <r>
    <x v="3"/>
    <s v="喜爸"/>
    <x v="0"/>
    <x v="1"/>
    <x v="0"/>
    <x v="0"/>
    <n v="1"/>
    <n v="1"/>
    <n v="2000"/>
    <n v="2000"/>
    <m/>
    <m/>
  </r>
  <r>
    <x v="4"/>
    <s v="峰峰妈"/>
    <x v="0"/>
    <x v="1"/>
    <x v="0"/>
    <x v="0"/>
    <n v="1"/>
    <n v="1"/>
    <n v="1500"/>
    <n v="1500"/>
    <m/>
    <m/>
  </r>
  <r>
    <x v="5"/>
    <s v="小艾爸"/>
    <x v="0"/>
    <x v="1"/>
    <x v="0"/>
    <x v="0"/>
    <n v="1"/>
    <n v="1"/>
    <n v="1500"/>
    <n v="1500"/>
    <m/>
    <m/>
  </r>
  <r>
    <x v="6"/>
    <s v="宏哥朋友"/>
    <x v="1"/>
    <x v="1"/>
    <x v="1"/>
    <x v="1"/>
    <n v="10"/>
    <n v="0.44"/>
    <n v="0"/>
    <n v="-308"/>
    <m/>
    <m/>
  </r>
  <r>
    <x v="7"/>
    <s v="兔妈"/>
    <x v="0"/>
    <x v="1"/>
    <x v="0"/>
    <x v="0"/>
    <n v="1"/>
    <n v="1"/>
    <n v="1500"/>
    <n v="1500"/>
    <m/>
    <m/>
  </r>
  <r>
    <x v="8"/>
    <s v="涵涵妈"/>
    <x v="0"/>
    <x v="2"/>
    <x v="0"/>
    <x v="0"/>
    <n v="1"/>
    <n v="1"/>
    <n v="1500"/>
    <n v="1500"/>
    <m/>
    <m/>
  </r>
  <r>
    <x v="9"/>
    <s v="葡萄奶奶"/>
    <x v="0"/>
    <x v="2"/>
    <x v="0"/>
    <x v="0"/>
    <n v="1"/>
    <n v="1"/>
    <n v="500"/>
    <n v="500"/>
    <m/>
    <m/>
  </r>
  <r>
    <x v="2"/>
    <s v="阳妈"/>
    <x v="2"/>
    <x v="2"/>
    <x v="2"/>
    <x v="2"/>
    <n v="1"/>
    <n v="1"/>
    <m/>
    <n v="-25"/>
    <m/>
    <m/>
  </r>
  <r>
    <x v="0"/>
    <s v="档爸"/>
    <x v="2"/>
    <x v="2"/>
    <x v="3"/>
    <x v="3"/>
    <n v="1"/>
    <n v="1"/>
    <m/>
    <n v="-20"/>
    <m/>
    <m/>
  </r>
  <r>
    <x v="0"/>
    <s v="档爸"/>
    <x v="2"/>
    <x v="2"/>
    <x v="4"/>
    <x v="4"/>
    <n v="1"/>
    <n v="1"/>
    <m/>
    <n v="-20"/>
    <m/>
    <m/>
  </r>
  <r>
    <x v="9"/>
    <s v="葡萄奶奶"/>
    <x v="2"/>
    <x v="2"/>
    <x v="5"/>
    <x v="5"/>
    <n v="1"/>
    <n v="1"/>
    <m/>
    <n v="-70"/>
    <m/>
    <m/>
  </r>
  <r>
    <x v="9"/>
    <s v="葡萄奶奶"/>
    <x v="2"/>
    <x v="2"/>
    <x v="6"/>
    <x v="6"/>
    <n v="2"/>
    <n v="1"/>
    <m/>
    <n v="-40"/>
    <m/>
    <m/>
  </r>
  <r>
    <x v="9"/>
    <s v="葡萄奶奶"/>
    <x v="2"/>
    <x v="2"/>
    <x v="7"/>
    <x v="7"/>
    <n v="1"/>
    <n v="1"/>
    <m/>
    <n v="-80"/>
    <m/>
    <m/>
  </r>
  <r>
    <x v="9"/>
    <s v="葡萄奶奶"/>
    <x v="2"/>
    <x v="2"/>
    <x v="8"/>
    <x v="4"/>
    <n v="3"/>
    <n v="1"/>
    <m/>
    <n v="-60"/>
    <m/>
    <m/>
  </r>
  <r>
    <x v="1"/>
    <s v="皇上"/>
    <x v="2"/>
    <x v="2"/>
    <x v="2"/>
    <x v="2"/>
    <n v="1"/>
    <n v="1"/>
    <m/>
    <n v="-25"/>
    <m/>
    <m/>
  </r>
  <r>
    <x v="1"/>
    <m/>
    <x v="2"/>
    <x v="3"/>
    <x v="2"/>
    <x v="2"/>
    <n v="1"/>
    <n v="1"/>
    <m/>
    <n v="-25"/>
    <m/>
    <m/>
  </r>
  <r>
    <x v="1"/>
    <m/>
    <x v="2"/>
    <x v="3"/>
    <x v="9"/>
    <x v="6"/>
    <n v="1"/>
    <n v="1"/>
    <m/>
    <n v="-20"/>
    <m/>
    <m/>
  </r>
  <r>
    <x v="2"/>
    <m/>
    <x v="2"/>
    <x v="3"/>
    <x v="10"/>
    <x v="2"/>
    <n v="2"/>
    <n v="1"/>
    <m/>
    <n v="-50"/>
    <m/>
    <m/>
  </r>
  <r>
    <x v="10"/>
    <m/>
    <x v="1"/>
    <x v="3"/>
    <x v="11"/>
    <x v="8"/>
    <n v="2"/>
    <n v="1"/>
    <m/>
    <n v="-50"/>
    <m/>
    <m/>
  </r>
  <r>
    <x v="10"/>
    <m/>
    <x v="1"/>
    <x v="3"/>
    <x v="12"/>
    <x v="9"/>
    <n v="1"/>
    <n v="1"/>
    <m/>
    <n v="-25"/>
    <m/>
    <m/>
  </r>
  <r>
    <x v="9"/>
    <m/>
    <x v="2"/>
    <x v="3"/>
    <x v="7"/>
    <x v="7"/>
    <n v="1"/>
    <n v="1"/>
    <m/>
    <n v="-80"/>
    <m/>
    <m/>
  </r>
  <r>
    <x v="11"/>
    <m/>
    <x v="1"/>
    <x v="3"/>
    <x v="2"/>
    <x v="2"/>
    <n v="1"/>
    <n v="1"/>
    <m/>
    <n v="-25"/>
    <m/>
    <m/>
  </r>
  <r>
    <x v="4"/>
    <s v="峰峰妈"/>
    <x v="2"/>
    <x v="3"/>
    <x v="11"/>
    <x v="8"/>
    <n v="2"/>
    <n v="1"/>
    <m/>
    <n v="-50"/>
    <m/>
    <m/>
  </r>
  <r>
    <x v="3"/>
    <s v="喜爸"/>
    <x v="2"/>
    <x v="3"/>
    <x v="13"/>
    <x v="10"/>
    <n v="1"/>
    <n v="1"/>
    <m/>
    <n v="-20"/>
    <m/>
    <m/>
  </r>
  <r>
    <x v="0"/>
    <s v="档爸"/>
    <x v="2"/>
    <x v="4"/>
    <x v="3"/>
    <x v="3"/>
    <n v="1"/>
    <n v="1"/>
    <m/>
    <n v="-20"/>
    <m/>
    <m/>
  </r>
  <r>
    <x v="1"/>
    <s v="皇上"/>
    <x v="2"/>
    <x v="4"/>
    <x v="2"/>
    <x v="2"/>
    <n v="1"/>
    <n v="1"/>
    <m/>
    <n v="-25"/>
    <m/>
    <m/>
  </r>
  <r>
    <x v="3"/>
    <s v="喜爸"/>
    <x v="2"/>
    <x v="4"/>
    <x v="2"/>
    <x v="2"/>
    <n v="1"/>
    <n v="1"/>
    <m/>
    <n v="-25"/>
    <m/>
    <m/>
  </r>
  <r>
    <x v="2"/>
    <s v="阳妈"/>
    <x v="2"/>
    <x v="4"/>
    <x v="11"/>
    <x v="8"/>
    <n v="2"/>
    <n v="1"/>
    <m/>
    <n v="-50"/>
    <m/>
    <m/>
  </r>
  <r>
    <x v="12"/>
    <s v="慧君"/>
    <x v="1"/>
    <x v="4"/>
    <x v="2"/>
    <x v="2"/>
    <n v="1"/>
    <n v="1"/>
    <m/>
    <n v="-25"/>
    <m/>
    <m/>
  </r>
  <r>
    <x v="12"/>
    <s v="慧君"/>
    <x v="1"/>
    <x v="4"/>
    <x v="14"/>
    <x v="11"/>
    <n v="1"/>
    <n v="1"/>
    <m/>
    <n v="-20"/>
    <m/>
    <m/>
  </r>
  <r>
    <x v="2"/>
    <s v="阳妈"/>
    <x v="2"/>
    <x v="4"/>
    <x v="15"/>
    <x v="2"/>
    <n v="3"/>
    <n v="1"/>
    <m/>
    <n v="-75"/>
    <m/>
    <m/>
  </r>
  <r>
    <x v="3"/>
    <s v="喜爸"/>
    <x v="2"/>
    <x v="4"/>
    <x v="13"/>
    <x v="10"/>
    <n v="1"/>
    <n v="1"/>
    <m/>
    <n v="-20"/>
    <m/>
    <m/>
  </r>
  <r>
    <x v="13"/>
    <s v="零点"/>
    <x v="1"/>
    <x v="4"/>
    <x v="2"/>
    <x v="2"/>
    <n v="1"/>
    <n v="1"/>
    <m/>
    <n v="-25"/>
    <m/>
    <m/>
  </r>
  <r>
    <x v="13"/>
    <s v="零点"/>
    <x v="1"/>
    <x v="4"/>
    <x v="16"/>
    <x v="10"/>
    <n v="3"/>
    <n v="1"/>
    <m/>
    <n v="-60"/>
    <m/>
    <m/>
  </r>
  <r>
    <x v="13"/>
    <s v="零点"/>
    <x v="1"/>
    <x v="4"/>
    <x v="17"/>
    <x v="8"/>
    <n v="1"/>
    <n v="1"/>
    <m/>
    <n v="-25"/>
    <m/>
    <m/>
  </r>
  <r>
    <x v="2"/>
    <m/>
    <x v="2"/>
    <x v="5"/>
    <x v="17"/>
    <x v="8"/>
    <n v="1"/>
    <n v="1"/>
    <m/>
    <n v="-25"/>
    <m/>
    <m/>
  </r>
  <r>
    <x v="2"/>
    <m/>
    <x v="2"/>
    <x v="5"/>
    <x v="18"/>
    <x v="2"/>
    <n v="7"/>
    <n v="1"/>
    <m/>
    <n v="-175"/>
    <m/>
    <m/>
  </r>
  <r>
    <x v="7"/>
    <m/>
    <x v="2"/>
    <x v="5"/>
    <x v="2"/>
    <x v="2"/>
    <n v="1"/>
    <n v="1"/>
    <m/>
    <n v="-25"/>
    <m/>
    <m/>
  </r>
  <r>
    <x v="2"/>
    <m/>
    <x v="2"/>
    <x v="5"/>
    <x v="19"/>
    <x v="12"/>
    <n v="8"/>
    <n v="1"/>
    <m/>
    <n v="-160"/>
    <m/>
    <s v="啤酒"/>
  </r>
  <r>
    <x v="14"/>
    <s v="原慧玲"/>
    <x v="1"/>
    <x v="5"/>
    <x v="10"/>
    <x v="2"/>
    <n v="2"/>
    <n v="1"/>
    <m/>
    <n v="-50"/>
    <m/>
    <m/>
  </r>
  <r>
    <x v="15"/>
    <s v="施济"/>
    <x v="1"/>
    <x v="5"/>
    <x v="10"/>
    <x v="2"/>
    <n v="2"/>
    <n v="1"/>
    <m/>
    <n v="-50"/>
    <m/>
    <m/>
  </r>
  <r>
    <x v="15"/>
    <s v="施济"/>
    <x v="1"/>
    <x v="5"/>
    <x v="20"/>
    <x v="13"/>
    <n v="2"/>
    <n v="1"/>
    <m/>
    <n v="-50"/>
    <m/>
    <s v="鲜榨果汁"/>
  </r>
  <r>
    <x v="16"/>
    <s v="信和活动"/>
    <x v="1"/>
    <x v="5"/>
    <x v="21"/>
    <x v="14"/>
    <n v="1"/>
    <n v="1"/>
    <m/>
    <n v="-300"/>
    <m/>
    <m/>
  </r>
  <r>
    <x v="17"/>
    <s v="飞哥"/>
    <x v="1"/>
    <x v="5"/>
    <x v="9"/>
    <x v="6"/>
    <n v="1"/>
    <n v="1"/>
    <m/>
    <n v="-30"/>
    <m/>
    <m/>
  </r>
  <r>
    <x v="17"/>
    <s v="飞哥"/>
    <x v="1"/>
    <x v="5"/>
    <x v="2"/>
    <x v="2"/>
    <n v="1"/>
    <n v="1"/>
    <m/>
    <n v="-25"/>
    <m/>
    <m/>
  </r>
  <r>
    <x v="1"/>
    <m/>
    <x v="2"/>
    <x v="5"/>
    <x v="22"/>
    <x v="15"/>
    <n v="1"/>
    <n v="1"/>
    <m/>
    <n v="-18"/>
    <m/>
    <s v="冰锐酒"/>
  </r>
  <r>
    <x v="13"/>
    <s v="帕萨迪纳业主"/>
    <x v="1"/>
    <x v="5"/>
    <x v="2"/>
    <x v="2"/>
    <n v="1"/>
    <n v="1"/>
    <m/>
    <n v="-25"/>
    <m/>
    <m/>
  </r>
  <r>
    <x v="13"/>
    <s v="帕萨迪纳业主"/>
    <x v="1"/>
    <x v="5"/>
    <x v="17"/>
    <x v="8"/>
    <n v="1"/>
    <n v="1"/>
    <m/>
    <n v="-25"/>
    <m/>
    <m/>
  </r>
  <r>
    <x v="13"/>
    <s v="蔚蓝"/>
    <x v="1"/>
    <x v="6"/>
    <x v="23"/>
    <x v="12"/>
    <n v="1"/>
    <n v="1"/>
    <m/>
    <n v="-20"/>
    <m/>
    <m/>
  </r>
  <r>
    <x v="1"/>
    <m/>
    <x v="2"/>
    <x v="6"/>
    <x v="2"/>
    <x v="2"/>
    <n v="1"/>
    <n v="1"/>
    <m/>
    <n v="-25"/>
    <m/>
    <m/>
  </r>
  <r>
    <x v="13"/>
    <s v="crystal"/>
    <x v="1"/>
    <x v="7"/>
    <x v="15"/>
    <x v="2"/>
    <n v="3"/>
    <n v="1"/>
    <m/>
    <n v="-75"/>
    <m/>
    <m/>
  </r>
  <r>
    <x v="13"/>
    <s v="crystal"/>
    <x v="1"/>
    <x v="7"/>
    <x v="24"/>
    <x v="16"/>
    <n v="1"/>
    <n v="1"/>
    <m/>
    <n v="-30"/>
    <m/>
    <m/>
  </r>
  <r>
    <x v="18"/>
    <s v="颗颗妈妈"/>
    <x v="0"/>
    <x v="7"/>
    <x v="0"/>
    <x v="0"/>
    <n v="1"/>
    <n v="1"/>
    <n v="500"/>
    <n v="500"/>
    <m/>
    <m/>
  </r>
  <r>
    <x v="18"/>
    <s v="颗颗妈妈"/>
    <x v="2"/>
    <x v="7"/>
    <x v="23"/>
    <x v="12"/>
    <n v="1"/>
    <n v="1"/>
    <m/>
    <n v="-20"/>
    <m/>
    <m/>
  </r>
  <r>
    <x v="2"/>
    <s v="阳妈"/>
    <x v="2"/>
    <x v="7"/>
    <x v="25"/>
    <x v="12"/>
    <n v="6"/>
    <n v="1"/>
    <m/>
    <n v="-120"/>
    <m/>
    <m/>
  </r>
  <r>
    <x v="19"/>
    <s v="二宝妈"/>
    <x v="0"/>
    <x v="8"/>
    <x v="0"/>
    <x v="0"/>
    <n v="1"/>
    <n v="1"/>
    <n v="1500"/>
    <n v="1500"/>
    <m/>
    <m/>
  </r>
  <r>
    <x v="19"/>
    <s v="二宝妈"/>
    <x v="2"/>
    <x v="8"/>
    <x v="2"/>
    <x v="2"/>
    <n v="1"/>
    <n v="1"/>
    <m/>
    <n v="-25"/>
    <m/>
    <m/>
  </r>
  <r>
    <x v="13"/>
    <s v="maji妈妈"/>
    <x v="1"/>
    <x v="8"/>
    <x v="26"/>
    <x v="3"/>
    <n v="4"/>
    <n v="1"/>
    <m/>
    <n v="-80"/>
    <m/>
    <m/>
  </r>
  <r>
    <x v="13"/>
    <s v="卢芳"/>
    <x v="1"/>
    <x v="8"/>
    <x v="2"/>
    <x v="2"/>
    <n v="1"/>
    <n v="1"/>
    <m/>
    <n v="-25"/>
    <m/>
    <m/>
  </r>
  <r>
    <x v="13"/>
    <s v="卢芳"/>
    <x v="3"/>
    <x v="8"/>
    <x v="24"/>
    <x v="16"/>
    <n v="1"/>
    <n v="1"/>
    <m/>
    <n v="-30"/>
    <m/>
    <m/>
  </r>
  <r>
    <x v="2"/>
    <s v="阳妈"/>
    <x v="2"/>
    <x v="8"/>
    <x v="2"/>
    <x v="2"/>
    <n v="1"/>
    <n v="1"/>
    <m/>
    <n v="-25"/>
    <m/>
    <m/>
  </r>
  <r>
    <x v="2"/>
    <s v="阳妈"/>
    <x v="2"/>
    <x v="8"/>
    <x v="27"/>
    <x v="17"/>
    <n v="1"/>
    <n v="1"/>
    <m/>
    <n v="-30"/>
    <m/>
    <m/>
  </r>
  <r>
    <x v="1"/>
    <s v="皇上"/>
    <x v="2"/>
    <x v="8"/>
    <x v="2"/>
    <x v="2"/>
    <n v="1"/>
    <n v="1"/>
    <m/>
    <n v="-25"/>
    <m/>
    <m/>
  </r>
  <r>
    <x v="13"/>
    <s v="林总，唐老师"/>
    <x v="1"/>
    <x v="8"/>
    <x v="10"/>
    <x v="2"/>
    <n v="2"/>
    <n v="1"/>
    <m/>
    <n v="-50"/>
    <m/>
    <m/>
  </r>
  <r>
    <x v="13"/>
    <s v="林总，唐老师"/>
    <x v="1"/>
    <x v="8"/>
    <x v="24"/>
    <x v="16"/>
    <n v="1"/>
    <n v="1"/>
    <m/>
    <n v="-30"/>
    <m/>
    <m/>
  </r>
  <r>
    <x v="13"/>
    <s v="林总，唐老师"/>
    <x v="1"/>
    <x v="8"/>
    <x v="28"/>
    <x v="12"/>
    <n v="2"/>
    <n v="1"/>
    <m/>
    <n v="-40"/>
    <m/>
    <m/>
  </r>
  <r>
    <x v="13"/>
    <s v="蓝山美术"/>
    <x v="1"/>
    <x v="9"/>
    <x v="2"/>
    <x v="2"/>
    <n v="1"/>
    <n v="1"/>
    <m/>
    <n v="-25"/>
    <m/>
    <m/>
  </r>
  <r>
    <x v="13"/>
    <s v="蓝山美术"/>
    <x v="1"/>
    <x v="9"/>
    <x v="29"/>
    <x v="18"/>
    <n v="1"/>
    <n v="1"/>
    <m/>
    <n v="-20"/>
    <m/>
    <m/>
  </r>
  <r>
    <x v="20"/>
    <s v="曹曹妹妹"/>
    <x v="0"/>
    <x v="8"/>
    <x v="0"/>
    <x v="0"/>
    <n v="1"/>
    <n v="1"/>
    <n v="500"/>
    <n v="500"/>
    <m/>
    <m/>
  </r>
  <r>
    <x v="21"/>
    <s v="勇哥"/>
    <x v="0"/>
    <x v="9"/>
    <x v="0"/>
    <x v="0"/>
    <n v="1"/>
    <n v="1"/>
    <n v="500"/>
    <n v="500"/>
    <m/>
    <m/>
  </r>
  <r>
    <x v="22"/>
    <s v="一鸾"/>
    <x v="0"/>
    <x v="9"/>
    <x v="0"/>
    <x v="0"/>
    <n v="1"/>
    <n v="1"/>
    <n v="500"/>
    <n v="500"/>
    <m/>
    <m/>
  </r>
  <r>
    <x v="20"/>
    <s v="曹曹妹妹"/>
    <x v="2"/>
    <x v="8"/>
    <x v="2"/>
    <x v="2"/>
    <n v="1"/>
    <n v="1"/>
    <m/>
    <n v="-25"/>
    <m/>
    <m/>
  </r>
  <r>
    <x v="20"/>
    <s v="曹曹妹妹"/>
    <x v="2"/>
    <x v="8"/>
    <x v="30"/>
    <x v="19"/>
    <n v="1"/>
    <n v="1"/>
    <m/>
    <n v="-30"/>
    <m/>
    <m/>
  </r>
  <r>
    <x v="21"/>
    <s v="勇哥"/>
    <x v="2"/>
    <x v="9"/>
    <x v="2"/>
    <x v="2"/>
    <n v="1"/>
    <n v="1"/>
    <m/>
    <n v="-25"/>
    <m/>
    <m/>
  </r>
  <r>
    <x v="18"/>
    <s v="颗颗妈妈"/>
    <x v="2"/>
    <x v="9"/>
    <x v="23"/>
    <x v="12"/>
    <n v="1"/>
    <n v="1"/>
    <m/>
    <n v="-20"/>
    <m/>
    <m/>
  </r>
  <r>
    <x v="1"/>
    <s v="皇上"/>
    <x v="2"/>
    <x v="9"/>
    <x v="2"/>
    <x v="2"/>
    <n v="1"/>
    <n v="1"/>
    <m/>
    <n v="-25"/>
    <m/>
    <m/>
  </r>
  <r>
    <x v="5"/>
    <s v="小艾爸"/>
    <x v="2"/>
    <x v="10"/>
    <x v="2"/>
    <x v="2"/>
    <n v="1"/>
    <n v="1"/>
    <m/>
    <n v="-25"/>
    <m/>
    <m/>
  </r>
  <r>
    <x v="5"/>
    <s v="小艾爸"/>
    <x v="2"/>
    <x v="10"/>
    <x v="31"/>
    <x v="20"/>
    <n v="1"/>
    <n v="1"/>
    <m/>
    <n v="-30"/>
    <m/>
    <m/>
  </r>
  <r>
    <x v="5"/>
    <s v="小艾爸"/>
    <x v="2"/>
    <x v="10"/>
    <x v="32"/>
    <x v="21"/>
    <n v="1"/>
    <n v="1"/>
    <m/>
    <n v="-35"/>
    <m/>
    <m/>
  </r>
  <r>
    <x v="13"/>
    <s v="达哥"/>
    <x v="1"/>
    <x v="10"/>
    <x v="15"/>
    <x v="2"/>
    <n v="3"/>
    <n v="1"/>
    <m/>
    <n v="-75"/>
    <m/>
    <m/>
  </r>
  <r>
    <x v="13"/>
    <s v="达哥"/>
    <x v="1"/>
    <x v="10"/>
    <x v="29"/>
    <x v="18"/>
    <n v="1"/>
    <n v="1"/>
    <m/>
    <n v="-20"/>
    <m/>
    <m/>
  </r>
  <r>
    <x v="23"/>
    <s v="candice"/>
    <x v="0"/>
    <x v="10"/>
    <x v="0"/>
    <x v="0"/>
    <n v="1"/>
    <n v="1"/>
    <n v="500"/>
    <n v="500"/>
    <m/>
    <m/>
  </r>
  <r>
    <x v="23"/>
    <s v="candice"/>
    <x v="2"/>
    <x v="10"/>
    <x v="2"/>
    <x v="2"/>
    <n v="1"/>
    <n v="1"/>
    <m/>
    <n v="-25"/>
    <m/>
    <m/>
  </r>
  <r>
    <x v="2"/>
    <s v="阳妈"/>
    <x v="2"/>
    <x v="10"/>
    <x v="2"/>
    <x v="2"/>
    <n v="1"/>
    <n v="1"/>
    <m/>
    <n v="-25"/>
    <m/>
    <m/>
  </r>
  <r>
    <x v="1"/>
    <s v="皇上"/>
    <x v="2"/>
    <x v="10"/>
    <x v="2"/>
    <x v="2"/>
    <n v="1"/>
    <n v="1"/>
    <m/>
    <n v="-25"/>
    <m/>
    <m/>
  </r>
  <r>
    <x v="7"/>
    <s v="兔兔妈妈"/>
    <x v="2"/>
    <x v="10"/>
    <x v="33"/>
    <x v="12"/>
    <n v="3"/>
    <n v="1"/>
    <m/>
    <n v="-60"/>
    <m/>
    <m/>
  </r>
  <r>
    <x v="2"/>
    <s v="阳妈"/>
    <x v="2"/>
    <x v="10"/>
    <x v="23"/>
    <x v="12"/>
    <n v="1"/>
    <n v="1"/>
    <m/>
    <n v="-20"/>
    <m/>
    <m/>
  </r>
  <r>
    <x v="1"/>
    <s v="皇上"/>
    <x v="2"/>
    <x v="10"/>
    <x v="34"/>
    <x v="12"/>
    <n v="4"/>
    <n v="1"/>
    <m/>
    <n v="-80"/>
    <m/>
    <m/>
  </r>
  <r>
    <x v="2"/>
    <s v="阳妈"/>
    <x v="2"/>
    <x v="10"/>
    <x v="23"/>
    <x v="12"/>
    <n v="1"/>
    <n v="1"/>
    <m/>
    <n v="-20"/>
    <m/>
    <m/>
  </r>
  <r>
    <x v="13"/>
    <s v="高卉"/>
    <x v="4"/>
    <x v="11"/>
    <x v="35"/>
    <x v="2"/>
    <n v="5"/>
    <n v="1"/>
    <m/>
    <n v="-125"/>
    <m/>
    <m/>
  </r>
  <r>
    <x v="13"/>
    <s v="高卉"/>
    <x v="4"/>
    <x v="11"/>
    <x v="24"/>
    <x v="16"/>
    <n v="1"/>
    <n v="1"/>
    <m/>
    <n v="-30"/>
    <m/>
    <m/>
  </r>
  <r>
    <x v="13"/>
    <s v="高卉"/>
    <x v="4"/>
    <x v="11"/>
    <x v="30"/>
    <x v="19"/>
    <n v="1"/>
    <n v="1"/>
    <m/>
    <n v="-30"/>
    <m/>
    <m/>
  </r>
  <r>
    <x v="13"/>
    <s v="高卉"/>
    <x v="4"/>
    <x v="11"/>
    <x v="29"/>
    <x v="18"/>
    <n v="1"/>
    <n v="1"/>
    <m/>
    <n v="-20"/>
    <m/>
    <m/>
  </r>
  <r>
    <x v="1"/>
    <s v="皇上"/>
    <x v="2"/>
    <x v="11"/>
    <x v="2"/>
    <x v="2"/>
    <n v="1"/>
    <n v="1"/>
    <m/>
    <n v="-25"/>
    <m/>
    <m/>
  </r>
  <r>
    <x v="24"/>
    <m/>
    <x v="5"/>
    <x v="12"/>
    <x v="36"/>
    <x v="22"/>
    <m/>
    <m/>
    <m/>
    <n v="0"/>
    <m/>
    <m/>
  </r>
  <r>
    <x v="24"/>
    <m/>
    <x v="5"/>
    <x v="12"/>
    <x v="36"/>
    <x v="22"/>
    <m/>
    <m/>
    <m/>
    <n v="0"/>
    <m/>
    <m/>
  </r>
  <r>
    <x v="24"/>
    <m/>
    <x v="5"/>
    <x v="12"/>
    <x v="36"/>
    <x v="22"/>
    <m/>
    <m/>
    <m/>
    <n v="0"/>
    <m/>
    <m/>
  </r>
  <r>
    <x v="24"/>
    <m/>
    <x v="5"/>
    <x v="12"/>
    <x v="36"/>
    <x v="22"/>
    <m/>
    <m/>
    <m/>
    <n v="0"/>
    <m/>
    <m/>
  </r>
  <r>
    <x v="24"/>
    <m/>
    <x v="5"/>
    <x v="12"/>
    <x v="36"/>
    <x v="22"/>
    <m/>
    <m/>
    <m/>
    <n v="0"/>
    <m/>
    <m/>
  </r>
  <r>
    <x v="24"/>
    <m/>
    <x v="5"/>
    <x v="12"/>
    <x v="36"/>
    <x v="22"/>
    <m/>
    <m/>
    <m/>
    <n v="0"/>
    <m/>
    <m/>
  </r>
  <r>
    <x v="24"/>
    <m/>
    <x v="5"/>
    <x v="12"/>
    <x v="36"/>
    <x v="22"/>
    <m/>
    <m/>
    <m/>
    <n v="0"/>
    <m/>
    <m/>
  </r>
  <r>
    <x v="24"/>
    <m/>
    <x v="5"/>
    <x v="12"/>
    <x v="36"/>
    <x v="22"/>
    <m/>
    <m/>
    <m/>
    <n v="0"/>
    <m/>
    <m/>
  </r>
  <r>
    <x v="24"/>
    <m/>
    <x v="5"/>
    <x v="12"/>
    <x v="36"/>
    <x v="22"/>
    <m/>
    <m/>
    <m/>
    <n v="0"/>
    <m/>
    <m/>
  </r>
  <r>
    <x v="24"/>
    <m/>
    <x v="5"/>
    <x v="12"/>
    <x v="36"/>
    <x v="22"/>
    <m/>
    <m/>
    <m/>
    <n v="0"/>
    <m/>
    <m/>
  </r>
  <r>
    <x v="24"/>
    <m/>
    <x v="5"/>
    <x v="12"/>
    <x v="36"/>
    <x v="22"/>
    <m/>
    <m/>
    <m/>
    <n v="0"/>
    <m/>
    <m/>
  </r>
  <r>
    <x v="24"/>
    <m/>
    <x v="5"/>
    <x v="12"/>
    <x v="36"/>
    <x v="22"/>
    <m/>
    <m/>
    <m/>
    <n v="0"/>
    <m/>
    <m/>
  </r>
  <r>
    <x v="24"/>
    <m/>
    <x v="5"/>
    <x v="12"/>
    <x v="36"/>
    <x v="22"/>
    <m/>
    <m/>
    <m/>
    <n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">
  <r>
    <x v="0"/>
    <s v="档爸"/>
    <x v="0"/>
    <x v="0"/>
    <x v="0"/>
    <s v="充值"/>
    <n v="1"/>
    <n v="1"/>
    <n v="1500"/>
    <n v="1500"/>
    <m/>
    <m/>
  </r>
  <r>
    <x v="1"/>
    <s v="皇上"/>
    <x v="0"/>
    <x v="1"/>
    <x v="0"/>
    <s v="充值"/>
    <n v="1"/>
    <n v="1"/>
    <n v="1500"/>
    <n v="1500"/>
    <m/>
    <m/>
  </r>
  <r>
    <x v="2"/>
    <s v="阳妈"/>
    <x v="0"/>
    <x v="1"/>
    <x v="0"/>
    <s v="充值"/>
    <n v="1"/>
    <n v="1"/>
    <n v="2000"/>
    <n v="2000"/>
    <m/>
    <m/>
  </r>
  <r>
    <x v="3"/>
    <s v="喜爸"/>
    <x v="0"/>
    <x v="1"/>
    <x v="0"/>
    <s v="充值"/>
    <n v="1"/>
    <n v="1"/>
    <n v="2000"/>
    <n v="2000"/>
    <m/>
    <m/>
  </r>
  <r>
    <x v="4"/>
    <s v="峰峰妈"/>
    <x v="0"/>
    <x v="1"/>
    <x v="0"/>
    <s v="充值"/>
    <n v="1"/>
    <n v="1"/>
    <n v="1500"/>
    <n v="1500"/>
    <m/>
    <m/>
  </r>
  <r>
    <x v="5"/>
    <s v="小艾爸"/>
    <x v="0"/>
    <x v="1"/>
    <x v="0"/>
    <s v="充值"/>
    <n v="1"/>
    <n v="1"/>
    <n v="1500"/>
    <n v="1500"/>
    <m/>
    <m/>
  </r>
  <r>
    <x v="6"/>
    <s v="宏哥朋友"/>
    <x v="1"/>
    <x v="1"/>
    <x v="1"/>
    <s v="高山普洱(壶)"/>
    <n v="10"/>
    <n v="0.44"/>
    <n v="0"/>
    <n v="-308"/>
    <m/>
    <m/>
  </r>
  <r>
    <x v="7"/>
    <s v="兔妈"/>
    <x v="0"/>
    <x v="1"/>
    <x v="0"/>
    <s v="充值"/>
    <n v="1"/>
    <n v="1"/>
    <n v="1500"/>
    <n v="1500"/>
    <m/>
    <m/>
  </r>
  <r>
    <x v="8"/>
    <s v="涵涵妈"/>
    <x v="0"/>
    <x v="2"/>
    <x v="0"/>
    <s v="充值"/>
    <n v="1"/>
    <n v="1"/>
    <n v="1500"/>
    <n v="1500"/>
    <m/>
    <m/>
  </r>
  <r>
    <x v="9"/>
    <s v="葡萄奶奶"/>
    <x v="0"/>
    <x v="2"/>
    <x v="0"/>
    <s v="充值"/>
    <n v="1"/>
    <n v="1"/>
    <n v="500"/>
    <n v="500"/>
    <m/>
    <m/>
  </r>
  <r>
    <x v="2"/>
    <s v="阳妈"/>
    <x v="2"/>
    <x v="2"/>
    <x v="2"/>
    <s v="手冲拿铁(杯)"/>
    <n v="1"/>
    <n v="1"/>
    <m/>
    <n v="-25"/>
    <m/>
    <m/>
  </r>
  <r>
    <x v="0"/>
    <s v="档爸"/>
    <x v="2"/>
    <x v="2"/>
    <x v="3"/>
    <s v="茶位费(位)"/>
    <n v="1"/>
    <n v="1"/>
    <m/>
    <n v="-20"/>
    <m/>
    <m/>
  </r>
  <r>
    <x v="0"/>
    <s v="档爸"/>
    <x v="2"/>
    <x v="2"/>
    <x v="4"/>
    <s v="坚果(盘)"/>
    <n v="1"/>
    <n v="1"/>
    <m/>
    <n v="-20"/>
    <m/>
    <m/>
  </r>
  <r>
    <x v="9"/>
    <s v="葡萄奶奶"/>
    <x v="2"/>
    <x v="2"/>
    <x v="5"/>
    <s v="锡兰红茶(壶)"/>
    <n v="1"/>
    <n v="1"/>
    <m/>
    <n v="-70"/>
    <m/>
    <m/>
  </r>
  <r>
    <x v="9"/>
    <s v="葡萄奶奶"/>
    <x v="2"/>
    <x v="2"/>
    <x v="6"/>
    <s v="绿茶(杯)"/>
    <n v="2"/>
    <n v="1"/>
    <m/>
    <n v="-40"/>
    <m/>
    <m/>
  </r>
  <r>
    <x v="9"/>
    <s v="葡萄奶奶"/>
    <x v="2"/>
    <x v="2"/>
    <x v="7"/>
    <s v="花果茶玫瑰(壶)"/>
    <n v="1"/>
    <n v="1"/>
    <m/>
    <n v="-80"/>
    <m/>
    <m/>
  </r>
  <r>
    <x v="9"/>
    <s v="葡萄奶奶"/>
    <x v="2"/>
    <x v="2"/>
    <x v="8"/>
    <s v="坚果(盘)"/>
    <n v="3"/>
    <n v="1"/>
    <m/>
    <n v="-60"/>
    <m/>
    <m/>
  </r>
  <r>
    <x v="1"/>
    <s v="皇上"/>
    <x v="2"/>
    <x v="2"/>
    <x v="2"/>
    <s v="手冲拿铁(杯)"/>
    <n v="1"/>
    <n v="1"/>
    <m/>
    <n v="-25"/>
    <m/>
    <m/>
  </r>
  <r>
    <x v="1"/>
    <m/>
    <x v="2"/>
    <x v="3"/>
    <x v="2"/>
    <s v="手冲拿铁(杯)"/>
    <n v="1"/>
    <n v="1"/>
    <m/>
    <n v="-25"/>
    <m/>
    <m/>
  </r>
  <r>
    <x v="1"/>
    <m/>
    <x v="2"/>
    <x v="3"/>
    <x v="9"/>
    <s v="绿茶(杯)"/>
    <n v="1"/>
    <n v="1"/>
    <m/>
    <n v="-20"/>
    <m/>
    <m/>
  </r>
  <r>
    <x v="2"/>
    <m/>
    <x v="2"/>
    <x v="3"/>
    <x v="10"/>
    <s v="手冲拿铁(杯)"/>
    <n v="2"/>
    <n v="1"/>
    <m/>
    <n v="-50"/>
    <m/>
    <m/>
  </r>
  <r>
    <x v="10"/>
    <m/>
    <x v="1"/>
    <x v="3"/>
    <x v="11"/>
    <s v="花果茶玫瑰(杯)"/>
    <n v="2"/>
    <n v="1"/>
    <m/>
    <n v="-50"/>
    <m/>
    <m/>
  </r>
  <r>
    <x v="10"/>
    <m/>
    <x v="1"/>
    <x v="3"/>
    <x v="12"/>
    <s v="热巧克力(杯)"/>
    <n v="1"/>
    <n v="1"/>
    <m/>
    <n v="-25"/>
    <m/>
    <m/>
  </r>
  <r>
    <x v="9"/>
    <m/>
    <x v="2"/>
    <x v="3"/>
    <x v="7"/>
    <s v="花果茶玫瑰(壶)"/>
    <n v="1"/>
    <n v="1"/>
    <m/>
    <n v="-80"/>
    <m/>
    <m/>
  </r>
  <r>
    <x v="11"/>
    <m/>
    <x v="1"/>
    <x v="3"/>
    <x v="2"/>
    <s v="手冲拿铁(杯)"/>
    <n v="1"/>
    <n v="1"/>
    <m/>
    <n v="-25"/>
    <m/>
    <m/>
  </r>
  <r>
    <x v="4"/>
    <s v="峰峰妈"/>
    <x v="2"/>
    <x v="3"/>
    <x v="11"/>
    <s v="花果茶玫瑰(杯)"/>
    <n v="2"/>
    <n v="1"/>
    <m/>
    <n v="-50"/>
    <m/>
    <m/>
  </r>
  <r>
    <x v="3"/>
    <s v="喜爸"/>
    <x v="2"/>
    <x v="3"/>
    <x v="13"/>
    <s v="高山普洱(杯)"/>
    <n v="1"/>
    <n v="1"/>
    <m/>
    <n v="-20"/>
    <m/>
    <m/>
  </r>
  <r>
    <x v="0"/>
    <s v="档爸"/>
    <x v="2"/>
    <x v="4"/>
    <x v="3"/>
    <s v="茶位费(位)"/>
    <n v="1"/>
    <n v="1"/>
    <m/>
    <n v="-20"/>
    <m/>
    <m/>
  </r>
  <r>
    <x v="1"/>
    <s v="皇上"/>
    <x v="2"/>
    <x v="4"/>
    <x v="2"/>
    <s v="手冲拿铁(杯)"/>
    <n v="1"/>
    <n v="1"/>
    <m/>
    <n v="-25"/>
    <m/>
    <m/>
  </r>
  <r>
    <x v="3"/>
    <s v="喜爸"/>
    <x v="2"/>
    <x v="4"/>
    <x v="2"/>
    <s v="手冲拿铁(杯)"/>
    <n v="1"/>
    <n v="1"/>
    <m/>
    <n v="-25"/>
    <m/>
    <m/>
  </r>
  <r>
    <x v="2"/>
    <s v="阳妈"/>
    <x v="2"/>
    <x v="4"/>
    <x v="11"/>
    <s v="花果茶玫瑰(杯)"/>
    <n v="2"/>
    <n v="1"/>
    <m/>
    <n v="-50"/>
    <m/>
    <m/>
  </r>
  <r>
    <x v="12"/>
    <s v="慧君"/>
    <x v="1"/>
    <x v="4"/>
    <x v="2"/>
    <s v="手冲拿铁(杯)"/>
    <n v="1"/>
    <n v="1"/>
    <m/>
    <n v="-25"/>
    <m/>
    <m/>
  </r>
  <r>
    <x v="12"/>
    <s v="慧君"/>
    <x v="1"/>
    <x v="4"/>
    <x v="14"/>
    <s v="锡兰红茶(杯)"/>
    <n v="1"/>
    <n v="1"/>
    <m/>
    <n v="-20"/>
    <m/>
    <m/>
  </r>
  <r>
    <x v="2"/>
    <s v="阳妈"/>
    <x v="2"/>
    <x v="4"/>
    <x v="15"/>
    <s v="手冲拿铁(杯)"/>
    <n v="3"/>
    <n v="1"/>
    <m/>
    <n v="-75"/>
    <m/>
    <m/>
  </r>
  <r>
    <x v="3"/>
    <s v="喜爸"/>
    <x v="2"/>
    <x v="4"/>
    <x v="13"/>
    <s v="高山普洱(杯)"/>
    <n v="1"/>
    <n v="1"/>
    <m/>
    <n v="-20"/>
    <m/>
    <m/>
  </r>
  <r>
    <x v="13"/>
    <s v="零点"/>
    <x v="1"/>
    <x v="4"/>
    <x v="2"/>
    <s v="手冲拿铁(杯)"/>
    <n v="1"/>
    <n v="1"/>
    <m/>
    <n v="-25"/>
    <m/>
    <m/>
  </r>
  <r>
    <x v="13"/>
    <s v="零点"/>
    <x v="1"/>
    <x v="4"/>
    <x v="16"/>
    <s v="高山普洱(杯)"/>
    <n v="3"/>
    <n v="1"/>
    <m/>
    <n v="-60"/>
    <m/>
    <m/>
  </r>
  <r>
    <x v="13"/>
    <s v="零点"/>
    <x v="1"/>
    <x v="4"/>
    <x v="17"/>
    <s v="花果茶玫瑰(杯)"/>
    <n v="1"/>
    <n v="1"/>
    <m/>
    <n v="-25"/>
    <m/>
    <m/>
  </r>
  <r>
    <x v="2"/>
    <m/>
    <x v="2"/>
    <x v="5"/>
    <x v="17"/>
    <s v="花果茶玫瑰(杯)"/>
    <n v="1"/>
    <n v="1"/>
    <m/>
    <n v="-25"/>
    <m/>
    <m/>
  </r>
  <r>
    <x v="2"/>
    <m/>
    <x v="2"/>
    <x v="5"/>
    <x v="18"/>
    <s v="手冲拿铁(杯)"/>
    <n v="7"/>
    <n v="1"/>
    <m/>
    <n v="-175"/>
    <m/>
    <m/>
  </r>
  <r>
    <x v="7"/>
    <m/>
    <x v="2"/>
    <x v="5"/>
    <x v="2"/>
    <s v="手冲拿铁(杯)"/>
    <n v="1"/>
    <n v="1"/>
    <m/>
    <n v="-25"/>
    <m/>
    <m/>
  </r>
  <r>
    <x v="2"/>
    <m/>
    <x v="2"/>
    <x v="5"/>
    <x v="19"/>
    <s v="啤酒(瓶)"/>
    <n v="8"/>
    <n v="1"/>
    <m/>
    <n v="-160"/>
    <m/>
    <s v="啤酒"/>
  </r>
  <r>
    <x v="14"/>
    <s v="原慧玲"/>
    <x v="1"/>
    <x v="5"/>
    <x v="10"/>
    <s v="手冲拿铁(杯)"/>
    <n v="2"/>
    <n v="1"/>
    <m/>
    <n v="-50"/>
    <m/>
    <m/>
  </r>
  <r>
    <x v="15"/>
    <s v="施济"/>
    <x v="1"/>
    <x v="5"/>
    <x v="10"/>
    <s v="手冲拿铁(杯)"/>
    <n v="2"/>
    <n v="1"/>
    <m/>
    <n v="-50"/>
    <m/>
    <m/>
  </r>
  <r>
    <x v="15"/>
    <s v="施济"/>
    <x v="1"/>
    <x v="5"/>
    <x v="20"/>
    <s v="果汁(杯)"/>
    <n v="2"/>
    <n v="1"/>
    <m/>
    <n v="-50"/>
    <m/>
    <s v="鲜榨果汁"/>
  </r>
  <r>
    <x v="16"/>
    <s v="信和活动"/>
    <x v="1"/>
    <x v="5"/>
    <x v="21"/>
    <s v="插花"/>
    <n v="1"/>
    <n v="1"/>
    <m/>
    <n v="-300"/>
    <m/>
    <m/>
  </r>
  <r>
    <x v="17"/>
    <s v="飞哥"/>
    <x v="1"/>
    <x v="5"/>
    <x v="9"/>
    <s v="绿茶(杯)"/>
    <n v="1"/>
    <n v="1"/>
    <m/>
    <n v="-30"/>
    <m/>
    <m/>
  </r>
  <r>
    <x v="17"/>
    <s v="飞哥"/>
    <x v="1"/>
    <x v="5"/>
    <x v="2"/>
    <s v="手冲拿铁(杯)"/>
    <n v="1"/>
    <n v="1"/>
    <m/>
    <n v="-25"/>
    <m/>
    <m/>
  </r>
  <r>
    <x v="1"/>
    <m/>
    <x v="2"/>
    <x v="5"/>
    <x v="22"/>
    <s v="冰锐果酒(瓶)"/>
    <n v="1"/>
    <n v="1"/>
    <m/>
    <n v="-18"/>
    <m/>
    <s v="冰锐酒"/>
  </r>
  <r>
    <x v="13"/>
    <s v="帕萨迪纳业主"/>
    <x v="1"/>
    <x v="5"/>
    <x v="2"/>
    <s v="手冲拿铁(杯)"/>
    <n v="1"/>
    <n v="1"/>
    <m/>
    <n v="-25"/>
    <m/>
    <m/>
  </r>
  <r>
    <x v="13"/>
    <s v="帕萨迪纳业主"/>
    <x v="1"/>
    <x v="5"/>
    <x v="17"/>
    <s v="花果茶玫瑰(杯)"/>
    <n v="1"/>
    <n v="1"/>
    <m/>
    <n v="-25"/>
    <m/>
    <m/>
  </r>
  <r>
    <x v="13"/>
    <s v="蔚蓝"/>
    <x v="1"/>
    <x v="6"/>
    <x v="23"/>
    <s v="啤酒(瓶)"/>
    <n v="1"/>
    <n v="1"/>
    <m/>
    <n v="-20"/>
    <m/>
    <m/>
  </r>
  <r>
    <x v="1"/>
    <m/>
    <x v="2"/>
    <x v="6"/>
    <x v="2"/>
    <s v="手冲拿铁(杯)"/>
    <n v="1"/>
    <n v="1"/>
    <m/>
    <n v="-25"/>
    <m/>
    <m/>
  </r>
  <r>
    <x v="13"/>
    <s v="crystal"/>
    <x v="1"/>
    <x v="7"/>
    <x v="15"/>
    <s v="手冲拿铁(杯)"/>
    <n v="3"/>
    <n v="1"/>
    <m/>
    <n v="-75"/>
    <m/>
    <m/>
  </r>
  <r>
    <x v="13"/>
    <s v="crystal"/>
    <x v="1"/>
    <x v="7"/>
    <x v="24"/>
    <s v="斯里兰卡上等红茶(杯)"/>
    <n v="1"/>
    <n v="1"/>
    <m/>
    <n v="-30"/>
    <m/>
    <m/>
  </r>
  <r>
    <x v="18"/>
    <s v="颗颗妈妈"/>
    <x v="0"/>
    <x v="7"/>
    <x v="0"/>
    <s v="充值"/>
    <n v="1"/>
    <n v="1"/>
    <n v="500"/>
    <n v="500"/>
    <m/>
    <m/>
  </r>
  <r>
    <x v="18"/>
    <s v="颗颗妈妈"/>
    <x v="2"/>
    <x v="7"/>
    <x v="23"/>
    <s v="啤酒(瓶)"/>
    <n v="1"/>
    <n v="1"/>
    <m/>
    <n v="-20"/>
    <m/>
    <m/>
  </r>
  <r>
    <x v="2"/>
    <s v="阳妈"/>
    <x v="2"/>
    <x v="7"/>
    <x v="25"/>
    <s v="啤酒(瓶)"/>
    <n v="6"/>
    <n v="1"/>
    <m/>
    <n v="-120"/>
    <m/>
    <m/>
  </r>
  <r>
    <x v="19"/>
    <s v="二宝妈"/>
    <x v="0"/>
    <x v="8"/>
    <x v="0"/>
    <s v="充值"/>
    <n v="1"/>
    <n v="1"/>
    <n v="1500"/>
    <n v="1500"/>
    <m/>
    <m/>
  </r>
  <r>
    <x v="19"/>
    <s v="二宝妈"/>
    <x v="2"/>
    <x v="8"/>
    <x v="2"/>
    <s v="手冲拿铁(杯)"/>
    <n v="1"/>
    <n v="1"/>
    <m/>
    <n v="-25"/>
    <m/>
    <m/>
  </r>
  <r>
    <x v="13"/>
    <s v="maji妈妈"/>
    <x v="1"/>
    <x v="8"/>
    <x v="26"/>
    <s v="茶位费(位)"/>
    <n v="4"/>
    <n v="1"/>
    <m/>
    <n v="-80"/>
    <m/>
    <m/>
  </r>
  <r>
    <x v="13"/>
    <s v="卢芳"/>
    <x v="1"/>
    <x v="8"/>
    <x v="2"/>
    <s v="手冲拿铁(杯)"/>
    <n v="1"/>
    <n v="1"/>
    <m/>
    <n v="-25"/>
    <m/>
    <m/>
  </r>
  <r>
    <x v="13"/>
    <s v="卢芳"/>
    <x v="3"/>
    <x v="8"/>
    <x v="24"/>
    <s v="斯里兰卡上等红茶(杯)"/>
    <n v="1"/>
    <n v="1"/>
    <m/>
    <n v="-30"/>
    <m/>
    <m/>
  </r>
  <r>
    <x v="2"/>
    <s v="阳妈"/>
    <x v="2"/>
    <x v="8"/>
    <x v="2"/>
    <s v="手冲拿铁(杯)"/>
    <n v="1"/>
    <n v="1"/>
    <m/>
    <n v="-25"/>
    <m/>
    <m/>
  </r>
  <r>
    <x v="2"/>
    <s v="阳妈"/>
    <x v="2"/>
    <x v="8"/>
    <x v="27"/>
    <s v="非洲腰果(袋)"/>
    <n v="1"/>
    <n v="1"/>
    <m/>
    <n v="-30"/>
    <m/>
    <m/>
  </r>
  <r>
    <x v="1"/>
    <s v="皇上"/>
    <x v="2"/>
    <x v="8"/>
    <x v="2"/>
    <s v="手冲拿铁(杯)"/>
    <n v="1"/>
    <n v="1"/>
    <m/>
    <n v="-25"/>
    <m/>
    <m/>
  </r>
  <r>
    <x v="13"/>
    <s v="林总，唐老师"/>
    <x v="1"/>
    <x v="8"/>
    <x v="10"/>
    <s v="手冲拿铁(杯)"/>
    <n v="2"/>
    <n v="1"/>
    <m/>
    <n v="-50"/>
    <m/>
    <m/>
  </r>
  <r>
    <x v="13"/>
    <s v="林总，唐老师"/>
    <x v="1"/>
    <x v="8"/>
    <x v="24"/>
    <s v="斯里兰卡上等红茶(杯)"/>
    <n v="1"/>
    <n v="1"/>
    <m/>
    <n v="-30"/>
    <m/>
    <m/>
  </r>
  <r>
    <x v="13"/>
    <s v="林总，唐老师"/>
    <x v="1"/>
    <x v="8"/>
    <x v="28"/>
    <s v="啤酒(瓶)"/>
    <n v="2"/>
    <n v="1"/>
    <m/>
    <n v="-40"/>
    <m/>
    <m/>
  </r>
  <r>
    <x v="13"/>
    <s v="蓝山美术"/>
    <x v="1"/>
    <x v="9"/>
    <x v="2"/>
    <s v="手冲拿铁(杯)"/>
    <n v="1"/>
    <n v="1"/>
    <m/>
    <n v="-25"/>
    <m/>
    <m/>
  </r>
  <r>
    <x v="13"/>
    <s v="蓝山美术"/>
    <x v="1"/>
    <x v="9"/>
    <x v="29"/>
    <s v="草莓酸奶(杯)"/>
    <n v="1"/>
    <n v="1"/>
    <m/>
    <n v="-20"/>
    <m/>
    <m/>
  </r>
  <r>
    <x v="20"/>
    <s v="曹曹妹妹"/>
    <x v="0"/>
    <x v="8"/>
    <x v="0"/>
    <s v="充值"/>
    <n v="1"/>
    <n v="1"/>
    <n v="500"/>
    <n v="500"/>
    <m/>
    <m/>
  </r>
  <r>
    <x v="21"/>
    <s v="勇哥"/>
    <x v="0"/>
    <x v="9"/>
    <x v="0"/>
    <s v="充值"/>
    <n v="1"/>
    <n v="1"/>
    <n v="500"/>
    <n v="500"/>
    <m/>
    <m/>
  </r>
  <r>
    <x v="22"/>
    <s v="一鸾"/>
    <x v="0"/>
    <x v="9"/>
    <x v="0"/>
    <s v="充值"/>
    <n v="1"/>
    <n v="1"/>
    <n v="500"/>
    <n v="500"/>
    <m/>
    <m/>
  </r>
  <r>
    <x v="20"/>
    <s v="曹曹妹妹"/>
    <x v="2"/>
    <x v="8"/>
    <x v="2"/>
    <s v="手冲拿铁(杯)"/>
    <n v="1"/>
    <n v="1"/>
    <m/>
    <n v="-25"/>
    <m/>
    <m/>
  </r>
  <r>
    <x v="20"/>
    <s v="曹曹妹妹"/>
    <x v="2"/>
    <x v="8"/>
    <x v="30"/>
    <s v="德国手工花果茶(杯)"/>
    <n v="1"/>
    <n v="1"/>
    <m/>
    <n v="-30"/>
    <m/>
    <m/>
  </r>
  <r>
    <x v="21"/>
    <s v="勇哥"/>
    <x v="2"/>
    <x v="9"/>
    <x v="2"/>
    <s v="手冲拿铁(杯)"/>
    <n v="1"/>
    <n v="1"/>
    <m/>
    <n v="-25"/>
    <m/>
    <m/>
  </r>
  <r>
    <x v="18"/>
    <s v="颗颗妈妈"/>
    <x v="2"/>
    <x v="9"/>
    <x v="23"/>
    <s v="啤酒(瓶)"/>
    <n v="1"/>
    <n v="1"/>
    <m/>
    <n v="-20"/>
    <m/>
    <m/>
  </r>
  <r>
    <x v="1"/>
    <s v="皇上"/>
    <x v="2"/>
    <x v="9"/>
    <x v="2"/>
    <s v="手冲拿铁(杯)"/>
    <n v="1"/>
    <n v="1"/>
    <m/>
    <n v="-25"/>
    <m/>
    <m/>
  </r>
  <r>
    <x v="5"/>
    <s v="小艾爸"/>
    <x v="2"/>
    <x v="10"/>
    <x v="2"/>
    <s v="手冲拿铁(杯)"/>
    <n v="1"/>
    <n v="1"/>
    <m/>
    <n v="-25"/>
    <m/>
    <m/>
  </r>
  <r>
    <x v="5"/>
    <s v="小艾爸"/>
    <x v="2"/>
    <x v="10"/>
    <x v="31"/>
    <s v="峨眉山明前绿茶(杯)"/>
    <n v="1"/>
    <n v="1"/>
    <m/>
    <n v="-30"/>
    <m/>
    <m/>
  </r>
  <r>
    <x v="5"/>
    <s v="小艾爸"/>
    <x v="2"/>
    <x v="10"/>
    <x v="32"/>
    <s v="混合腰果(袋)"/>
    <n v="1"/>
    <n v="1"/>
    <m/>
    <n v="-35"/>
    <m/>
    <m/>
  </r>
  <r>
    <x v="13"/>
    <s v="达哥"/>
    <x v="1"/>
    <x v="10"/>
    <x v="15"/>
    <s v="手冲拿铁(杯)"/>
    <n v="3"/>
    <n v="1"/>
    <m/>
    <n v="-75"/>
    <m/>
    <m/>
  </r>
  <r>
    <x v="13"/>
    <s v="达哥"/>
    <x v="1"/>
    <x v="10"/>
    <x v="29"/>
    <s v="草莓酸奶(杯)"/>
    <n v="1"/>
    <n v="1"/>
    <m/>
    <n v="-20"/>
    <m/>
    <m/>
  </r>
  <r>
    <x v="23"/>
    <s v="candice"/>
    <x v="0"/>
    <x v="10"/>
    <x v="0"/>
    <s v="充值"/>
    <n v="1"/>
    <n v="1"/>
    <n v="500"/>
    <n v="500"/>
    <m/>
    <m/>
  </r>
  <r>
    <x v="23"/>
    <s v="candice"/>
    <x v="2"/>
    <x v="10"/>
    <x v="2"/>
    <s v="手冲拿铁(杯)"/>
    <n v="1"/>
    <n v="1"/>
    <m/>
    <n v="-25"/>
    <m/>
    <m/>
  </r>
  <r>
    <x v="2"/>
    <s v="阳妈"/>
    <x v="2"/>
    <x v="10"/>
    <x v="2"/>
    <s v="手冲拿铁(杯)"/>
    <n v="1"/>
    <n v="1"/>
    <m/>
    <n v="-25"/>
    <m/>
    <m/>
  </r>
  <r>
    <x v="1"/>
    <s v="皇上"/>
    <x v="2"/>
    <x v="10"/>
    <x v="2"/>
    <s v="手冲拿铁(杯)"/>
    <n v="1"/>
    <n v="1"/>
    <m/>
    <n v="-25"/>
    <m/>
    <m/>
  </r>
  <r>
    <x v="7"/>
    <s v="兔兔妈妈"/>
    <x v="2"/>
    <x v="10"/>
    <x v="33"/>
    <s v="啤酒(瓶)"/>
    <n v="3"/>
    <n v="1"/>
    <m/>
    <n v="-60"/>
    <m/>
    <m/>
  </r>
  <r>
    <x v="2"/>
    <s v="阳妈"/>
    <x v="2"/>
    <x v="10"/>
    <x v="23"/>
    <s v="啤酒(瓶)"/>
    <n v="1"/>
    <n v="1"/>
    <m/>
    <n v="-20"/>
    <m/>
    <m/>
  </r>
  <r>
    <x v="1"/>
    <s v="皇上"/>
    <x v="2"/>
    <x v="10"/>
    <x v="34"/>
    <s v="啤酒(瓶)"/>
    <n v="4"/>
    <n v="1"/>
    <m/>
    <n v="-80"/>
    <m/>
    <m/>
  </r>
  <r>
    <x v="2"/>
    <s v="阳妈"/>
    <x v="2"/>
    <x v="10"/>
    <x v="23"/>
    <s v="啤酒(瓶)"/>
    <n v="1"/>
    <n v="1"/>
    <m/>
    <n v="-20"/>
    <m/>
    <m/>
  </r>
  <r>
    <x v="13"/>
    <s v="高卉"/>
    <x v="4"/>
    <x v="11"/>
    <x v="35"/>
    <s v="手冲拿铁(杯)"/>
    <n v="5"/>
    <n v="1"/>
    <m/>
    <n v="-125"/>
    <m/>
    <m/>
  </r>
  <r>
    <x v="13"/>
    <s v="高卉"/>
    <x v="4"/>
    <x v="11"/>
    <x v="24"/>
    <s v="斯里兰卡上等红茶(杯)"/>
    <n v="1"/>
    <n v="1"/>
    <m/>
    <n v="-30"/>
    <m/>
    <m/>
  </r>
  <r>
    <x v="13"/>
    <s v="高卉"/>
    <x v="4"/>
    <x v="11"/>
    <x v="30"/>
    <s v="德国手工花果茶(杯)"/>
    <n v="1"/>
    <n v="1"/>
    <m/>
    <n v="-30"/>
    <m/>
    <m/>
  </r>
  <r>
    <x v="13"/>
    <s v="高卉"/>
    <x v="4"/>
    <x v="11"/>
    <x v="29"/>
    <s v="草莓酸奶(杯)"/>
    <n v="1"/>
    <n v="1"/>
    <m/>
    <n v="-20"/>
    <m/>
    <m/>
  </r>
  <r>
    <x v="1"/>
    <s v="皇上"/>
    <x v="2"/>
    <x v="11"/>
    <x v="2"/>
    <s v="手冲拿铁(杯)"/>
    <n v="1"/>
    <n v="1"/>
    <m/>
    <n v="-25"/>
    <m/>
    <m/>
  </r>
  <r>
    <x v="24"/>
    <m/>
    <x v="5"/>
    <x v="12"/>
    <x v="36"/>
    <m/>
    <m/>
    <m/>
    <m/>
    <n v="0"/>
    <m/>
    <m/>
  </r>
  <r>
    <x v="24"/>
    <m/>
    <x v="5"/>
    <x v="12"/>
    <x v="36"/>
    <m/>
    <m/>
    <m/>
    <m/>
    <n v="0"/>
    <m/>
    <m/>
  </r>
  <r>
    <x v="24"/>
    <m/>
    <x v="5"/>
    <x v="12"/>
    <x v="36"/>
    <m/>
    <m/>
    <m/>
    <m/>
    <n v="0"/>
    <m/>
    <m/>
  </r>
  <r>
    <x v="24"/>
    <m/>
    <x v="5"/>
    <x v="12"/>
    <x v="36"/>
    <m/>
    <m/>
    <m/>
    <m/>
    <n v="0"/>
    <m/>
    <m/>
  </r>
  <r>
    <x v="24"/>
    <m/>
    <x v="5"/>
    <x v="12"/>
    <x v="36"/>
    <m/>
    <m/>
    <m/>
    <m/>
    <n v="0"/>
    <m/>
    <m/>
  </r>
  <r>
    <x v="24"/>
    <m/>
    <x v="5"/>
    <x v="12"/>
    <x v="36"/>
    <m/>
    <m/>
    <m/>
    <m/>
    <n v="0"/>
    <m/>
    <m/>
  </r>
  <r>
    <x v="24"/>
    <m/>
    <x v="5"/>
    <x v="12"/>
    <x v="36"/>
    <m/>
    <m/>
    <m/>
    <m/>
    <n v="0"/>
    <m/>
    <m/>
  </r>
  <r>
    <x v="24"/>
    <m/>
    <x v="5"/>
    <x v="12"/>
    <x v="36"/>
    <m/>
    <m/>
    <m/>
    <m/>
    <n v="0"/>
    <m/>
    <m/>
  </r>
  <r>
    <x v="24"/>
    <m/>
    <x v="5"/>
    <x v="12"/>
    <x v="36"/>
    <m/>
    <m/>
    <m/>
    <m/>
    <n v="0"/>
    <m/>
    <m/>
  </r>
  <r>
    <x v="24"/>
    <m/>
    <x v="5"/>
    <x v="12"/>
    <x v="36"/>
    <m/>
    <m/>
    <m/>
    <m/>
    <n v="0"/>
    <m/>
    <m/>
  </r>
  <r>
    <x v="24"/>
    <m/>
    <x v="5"/>
    <x v="12"/>
    <x v="36"/>
    <m/>
    <m/>
    <m/>
    <m/>
    <n v="0"/>
    <m/>
    <m/>
  </r>
  <r>
    <x v="24"/>
    <m/>
    <x v="5"/>
    <x v="12"/>
    <x v="36"/>
    <m/>
    <m/>
    <m/>
    <m/>
    <n v="0"/>
    <m/>
    <m/>
  </r>
  <r>
    <x v="24"/>
    <m/>
    <x v="5"/>
    <x v="12"/>
    <x v="36"/>
    <m/>
    <m/>
    <m/>
    <m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会员汇总" cacheId="269" applyNumberFormats="0" applyBorderFormats="0" applyFontFormats="0" applyPatternFormats="0" applyAlignmentFormats="0" applyWidthHeightFormats="1" dataCaption="值" grandTotalCaption="余额" updatedVersion="4" minRefreshableVersion="3" useAutoFormatting="1" itemPrintTitles="1" createdVersion="4" indent="0" showHeaders="0" outline="1" outlineData="1" multipleFieldFilters="0">
  <location ref="B12:C13" firstHeaderRow="1" firstDataRow="1" firstDataCol="1" rowPageCount="1" colPageCount="1"/>
  <pivotFields count="12">
    <pivotField axis="axisPage" multipleItemSelectionAllowed="1" showAll="0">
      <items count="28">
        <item m="1" x="26"/>
        <item h="1" x="0"/>
        <item h="1" x="5"/>
        <item h="1" x="3"/>
        <item h="1" x="4"/>
        <item h="1" x="6"/>
        <item h="1" x="1"/>
        <item h="1" m="1" x="25"/>
        <item h="1" x="24"/>
        <item h="1" x="9"/>
        <item h="1" x="2"/>
        <item h="1" x="10"/>
        <item h="1" x="8"/>
        <item h="1" x="11"/>
        <item h="1" x="12"/>
        <item h="1" x="13"/>
        <item h="1" x="14"/>
        <item h="1" x="15"/>
        <item h="1" x="16"/>
        <item h="1" x="17"/>
        <item h="1" x="18"/>
        <item h="1" x="7"/>
        <item h="1" x="19"/>
        <item h="1" x="20"/>
        <item h="1" x="21"/>
        <item h="1" x="22"/>
        <item h="1" x="23"/>
        <item t="default"/>
      </items>
    </pivotField>
    <pivotField multipleItemSelectionAllowed="1" showAll="0"/>
    <pivotField axis="axisRow" showAll="0" countASubtotal="1">
      <items count="7">
        <item sd="0" x="0"/>
        <item sd="0" x="1"/>
        <item sd="0" x="5"/>
        <item x="2"/>
        <item x="3"/>
        <item x="4"/>
        <item t="countA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x="11"/>
        <item x="12"/>
        <item t="default" sd="0"/>
      </items>
    </pivotField>
    <pivotField axis="axisRow" showAll="0" defaultSubtotal="0">
      <items count="50">
        <item m="1" x="45"/>
        <item m="1" x="42"/>
        <item m="1" x="49"/>
        <item m="1" x="37"/>
        <item m="1" x="39"/>
        <item m="1" x="41"/>
        <item m="1" x="48"/>
        <item m="1" x="43"/>
        <item m="1" x="44"/>
        <item x="36"/>
        <item x="0"/>
        <item m="1" x="46"/>
        <item x="1"/>
        <item x="2"/>
        <item x="3"/>
        <item x="4"/>
        <item x="5"/>
        <item x="6"/>
        <item x="7"/>
        <item x="8"/>
        <item x="9"/>
        <item m="1" x="38"/>
        <item x="10"/>
        <item x="11"/>
        <item x="12"/>
        <item x="13"/>
        <item x="16"/>
        <item x="14"/>
        <item x="15"/>
        <item x="17"/>
        <item x="18"/>
        <item x="19"/>
        <item x="20"/>
        <item x="21"/>
        <item x="22"/>
        <item x="23"/>
        <item x="24"/>
        <item x="25"/>
        <item m="1" x="47"/>
        <item x="26"/>
        <item x="27"/>
        <item x="28"/>
        <item x="29"/>
        <item x="30"/>
        <item x="31"/>
        <item x="32"/>
        <item x="33"/>
        <item x="34"/>
        <item m="1" x="40"/>
        <item x="35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/>
    <pivotField showAll="0"/>
  </pivotFields>
  <rowFields count="3">
    <field x="3"/>
    <field x="2"/>
    <field x="4"/>
  </rowFields>
  <rowItems count="1">
    <i t="grand">
      <x/>
    </i>
  </rowItems>
  <colItems count="1">
    <i/>
  </colItems>
  <pageFields count="1">
    <pageField fld="0" hier="-1"/>
  </pageFields>
  <dataFields count="1">
    <dataField name="消费明细" fld="9" baseField="0" baseItem="0"/>
  </dataFields>
  <formats count="1">
    <format dxfId="87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6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H10:O25" firstHeaderRow="1" firstDataRow="2" firstDataCol="1"/>
  <pivotFields count="12">
    <pivotField axis="axisRow" showAll="0">
      <items count="27">
        <item sd="0" m="1" x="25"/>
        <item x="10"/>
        <item sd="0" x="0"/>
        <item sd="0" x="8"/>
        <item sd="0" x="9"/>
        <item x="12"/>
        <item sd="0" x="16"/>
        <item sd="0" x="13"/>
        <item x="5"/>
        <item x="3"/>
        <item x="4"/>
        <item x="6"/>
        <item sd="0" x="15"/>
        <item sd="0" x="1"/>
        <item x="11"/>
        <item sd="0" x="14"/>
        <item x="2"/>
        <item sd="0" x="17"/>
        <item x="24"/>
        <item sd="0" x="18"/>
        <item sd="0" x="7"/>
        <item sd="0" x="19"/>
        <item x="20"/>
        <item sd="0" x="21"/>
        <item sd="0" x="22"/>
        <item sd="0" x="23"/>
        <item t="default"/>
      </items>
    </pivotField>
    <pivotField showAll="0"/>
    <pivotField axis="axisCol" showAll="0">
      <items count="7">
        <item x="0"/>
        <item x="2"/>
        <item x="1"/>
        <item x="5"/>
        <item x="3"/>
        <item x="4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 sd="0"/>
      </items>
    </pivotField>
    <pivotField axis="axisRow" showAll="0">
      <items count="41">
        <item sd="0" m="1" x="37"/>
        <item sd="0" x="22"/>
        <item sd="0" x="21"/>
        <item x="3"/>
        <item sd="0" x="0"/>
        <item sd="0" x="13"/>
        <item sd="0" x="16"/>
        <item sd="0" x="1"/>
        <item sd="0" x="20"/>
        <item sd="0" x="17"/>
        <item sd="0" x="11"/>
        <item sd="0" x="7"/>
        <item sd="0" x="4"/>
        <item sd="0" x="8"/>
        <item sd="0" x="9"/>
        <item sd="0" x="6"/>
        <item sd="0" x="19"/>
        <item sd="0" x="12"/>
        <item sd="0" x="2"/>
        <item sd="0" x="10"/>
        <item sd="0" x="15"/>
        <item sd="0" x="18"/>
        <item sd="0" x="14"/>
        <item sd="0" x="5"/>
        <item x="23"/>
        <item x="24"/>
        <item x="25"/>
        <item m="1" x="39"/>
        <item x="26"/>
        <item x="27"/>
        <item x="28"/>
        <item x="29"/>
        <item x="30"/>
        <item x="31"/>
        <item x="32"/>
        <item x="33"/>
        <item x="36"/>
        <item x="34"/>
        <item m="1" x="38"/>
        <item x="35"/>
        <item t="default" sd="0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3">
    <field x="3"/>
    <field x="0"/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/汇总金额" fld="9" baseField="0" baseItem="0"/>
  </dataFields>
  <formats count="8">
    <format dxfId="95">
      <pivotArea dataOnly="0" labelOnly="1" fieldPosition="0">
        <references count="2">
          <reference field="0" count="1">
            <x v="3"/>
          </reference>
          <reference field="3" count="1" selected="0">
            <x v="2"/>
          </reference>
        </references>
      </pivotArea>
    </format>
    <format dxfId="94">
      <pivotArea collapsedLevelsAreSubtotals="1" fieldPosition="0">
        <references count="1">
          <reference field="3" count="1">
            <x v="0"/>
          </reference>
        </references>
      </pivotArea>
    </format>
    <format dxfId="93">
      <pivotArea collapsedLevelsAreSubtotals="1" fieldPosition="0">
        <references count="1">
          <reference field="3" count="1">
            <x v="1"/>
          </reference>
        </references>
      </pivotArea>
    </format>
    <format dxfId="92">
      <pivotArea collapsedLevelsAreSubtotals="1" fieldPosition="0">
        <references count="1">
          <reference field="3" count="1">
            <x v="2"/>
          </reference>
        </references>
      </pivotArea>
    </format>
    <format dxfId="91">
      <pivotArea collapsedLevelsAreSubtotals="1" fieldPosition="0">
        <references count="1">
          <reference field="3" count="1">
            <x v="3"/>
          </reference>
        </references>
      </pivotArea>
    </format>
    <format dxfId="90">
      <pivotArea collapsedLevelsAreSubtotals="1" fieldPosition="0">
        <references count="1">
          <reference field="3" count="1">
            <x v="4"/>
          </reference>
        </references>
      </pivotArea>
    </format>
    <format dxfId="89">
      <pivotArea collapsedLevelsAreSubtotals="1" fieldPosition="0">
        <references count="1">
          <reference field="3" count="1">
            <x v="5"/>
          </reference>
        </references>
      </pivotArea>
    </format>
    <format dxfId="88">
      <pivotArea dataOnly="0" labelOnly="1" fieldPosition="0">
        <references count="1">
          <reference field="3" count="0"/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26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Q10:R27" firstHeaderRow="1" firstDataRow="1" firstDataCol="1"/>
  <pivotFields count="12">
    <pivotField showAll="0"/>
    <pivotField showAll="0"/>
    <pivotField showAll="0"/>
    <pivotField showAll="0"/>
    <pivotField showAll="0"/>
    <pivotField axis="axisRow" showAll="0" sortType="descending">
      <items count="25">
        <item x="15"/>
        <item x="14"/>
        <item x="3"/>
        <item x="0"/>
        <item x="10"/>
        <item x="1"/>
        <item x="13"/>
        <item x="8"/>
        <item x="7"/>
        <item x="4"/>
        <item x="6"/>
        <item x="12"/>
        <item x="9"/>
        <item x="2"/>
        <item x="11"/>
        <item x="5"/>
        <item h="1" x="22"/>
        <item h="1" x="16"/>
        <item h="1" x="17"/>
        <item h="1" x="18"/>
        <item h="1" x="19"/>
        <item h="1" x="20"/>
        <item h="1" x="21"/>
        <item h="1" m="1"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17">
    <i>
      <x v="13"/>
    </i>
    <i>
      <x v="11"/>
    </i>
    <i>
      <x v="3"/>
    </i>
    <i>
      <x v="5"/>
    </i>
    <i>
      <x v="7"/>
    </i>
    <i>
      <x v="2"/>
    </i>
    <i>
      <x v="4"/>
    </i>
    <i>
      <x v="9"/>
    </i>
    <i>
      <x v="10"/>
    </i>
    <i>
      <x v="6"/>
    </i>
    <i>
      <x v="8"/>
    </i>
    <i>
      <x v="14"/>
    </i>
    <i>
      <x/>
    </i>
    <i>
      <x v="15"/>
    </i>
    <i>
      <x v="1"/>
    </i>
    <i>
      <x v="12"/>
    </i>
    <i t="grand">
      <x/>
    </i>
  </rowItems>
  <colItems count="1">
    <i/>
  </colItems>
  <dataFields count="1">
    <dataField name="求和/数量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B2:M112" totalsRowShown="0" headerRowDxfId="86" dataDxfId="84" headerRowBorderDxfId="85" tableBorderDxfId="83" totalsRowBorderDxfId="82">
  <autoFilter ref="B2:M112"/>
  <tableColumns count="12">
    <tableColumn id="1" name="姓名" dataDxfId="81"/>
    <tableColumn id="2" name="昵称" dataDxfId="80"/>
    <tableColumn id="3" name="类型（充值／消费／其他）" dataDxfId="79"/>
    <tableColumn id="4" name="日期" dataDxfId="78"/>
    <tableColumn id="5" name="显示条目" dataDxfId="77"/>
    <tableColumn id="6" name="产品" dataDxfId="76"/>
    <tableColumn id="7" name="数量" dataDxfId="75"/>
    <tableColumn id="8" name="DC" dataDxfId="74"/>
    <tableColumn id="9" name="充值金额" dataDxfId="73"/>
    <tableColumn id="10" name="汇总金额" dataDxfId="72">
      <calculatedColumnFormula>IF(表1[[#This Row],[姓名]]="",0,IF(D3="充值",J3,VLOOKUP(G3,表2[#All],4,FALSE)*H3*I3*-1))</calculatedColumnFormula>
    </tableColumn>
    <tableColumn id="11" name="签名" dataDxfId="71"/>
    <tableColumn id="12" name="备注" dataDxfId="7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2:H35" totalsRowShown="0" headerRowDxfId="69" headerRowBorderDxfId="68" tableBorderDxfId="67">
  <autoFilter ref="B2:H35"/>
  <sortState ref="B3:H35">
    <sortCondition descending="1" ref="H2:H35"/>
  </sortState>
  <tableColumns count="7">
    <tableColumn id="1" name="描述" dataDxfId="66"/>
    <tableColumn id="2" name="名称" dataDxfId="65"/>
    <tableColumn id="3" name="类别" dataDxfId="64"/>
    <tableColumn id="4" name="售价" dataDxfId="63"/>
    <tableColumn id="5" name="单位" dataDxfId="62"/>
    <tableColumn id="6" name="菜单版本号" dataDxfId="61"/>
    <tableColumn id="7" name="创建日期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showGridLines="0" topLeftCell="A8" zoomScale="110" zoomScaleNormal="110" zoomScalePageLayoutView="110" workbookViewId="0">
      <selection activeCell="M23" sqref="M23"/>
    </sheetView>
  </sheetViews>
  <sheetFormatPr baseColWidth="10" defaultRowHeight="15" x14ac:dyDescent="0.15"/>
  <cols>
    <col min="1" max="1" width="6.5" customWidth="1"/>
    <col min="2" max="2" width="7.83203125" customWidth="1"/>
    <col min="3" max="3" width="13.83203125" customWidth="1"/>
    <col min="4" max="5" width="7.83203125" bestFit="1" customWidth="1"/>
    <col min="6" max="6" width="7.83203125" customWidth="1"/>
    <col min="7" max="7" width="10.83203125" bestFit="1" customWidth="1"/>
    <col min="8" max="8" width="14.5" customWidth="1"/>
    <col min="9" max="9" width="10.1640625" customWidth="1"/>
    <col min="10" max="10" width="9.5" customWidth="1"/>
    <col min="11" max="11" width="6.5" customWidth="1"/>
    <col min="12" max="12" width="7.5" customWidth="1"/>
    <col min="13" max="14" width="5.5" customWidth="1"/>
    <col min="15" max="15" width="6.6640625" customWidth="1"/>
    <col min="17" max="17" width="15.5" customWidth="1"/>
    <col min="18" max="18" width="10.5" customWidth="1"/>
    <col min="19" max="22" width="9.5" customWidth="1"/>
    <col min="23" max="23" width="10.5" customWidth="1"/>
    <col min="24" max="24" width="7.5" customWidth="1"/>
    <col min="25" max="25" width="5.5" customWidth="1"/>
    <col min="26" max="26" width="15.5" customWidth="1"/>
    <col min="27" max="29" width="9.5" customWidth="1"/>
    <col min="30" max="33" width="13.5" customWidth="1"/>
    <col min="34" max="34" width="7.5" customWidth="1"/>
    <col min="35" max="35" width="5.5" customWidth="1"/>
    <col min="36" max="36" width="14.5" bestFit="1" customWidth="1"/>
    <col min="37" max="37" width="10.5" customWidth="1"/>
    <col min="38" max="38" width="14.5" bestFit="1" customWidth="1"/>
    <col min="39" max="39" width="10.5" customWidth="1"/>
    <col min="40" max="40" width="14.5" bestFit="1" customWidth="1"/>
    <col min="41" max="41" width="10.5" customWidth="1"/>
    <col min="42" max="42" width="14.5" bestFit="1" customWidth="1"/>
    <col min="43" max="43" width="10.5" customWidth="1"/>
    <col min="44" max="44" width="14.5" bestFit="1" customWidth="1"/>
    <col min="45" max="45" width="10.5" customWidth="1"/>
    <col min="46" max="46" width="14.5" bestFit="1" customWidth="1"/>
    <col min="47" max="47" width="10.5" customWidth="1"/>
    <col min="48" max="48" width="14.5" bestFit="1" customWidth="1"/>
    <col min="49" max="49" width="10.5" customWidth="1"/>
    <col min="50" max="50" width="14.5" bestFit="1" customWidth="1"/>
    <col min="51" max="51" width="10.5" customWidth="1"/>
    <col min="52" max="52" width="18.5" bestFit="1" customWidth="1"/>
    <col min="53" max="53" width="14.5" bestFit="1" customWidth="1"/>
  </cols>
  <sheetData>
    <row r="1" spans="2:18" ht="53" customHeight="1" x14ac:dyDescent="0.15"/>
    <row r="3" spans="2:18" ht="13" customHeight="1" x14ac:dyDescent="0.4">
      <c r="B3" s="27"/>
    </row>
    <row r="4" spans="2:18" ht="24" x14ac:dyDescent="0.35">
      <c r="B4" s="28" t="s">
        <v>66</v>
      </c>
    </row>
    <row r="5" spans="2:18" ht="24" x14ac:dyDescent="0.35">
      <c r="B5" s="28" t="s">
        <v>117</v>
      </c>
    </row>
    <row r="6" spans="2:18" ht="24" customHeight="1" x14ac:dyDescent="0.35">
      <c r="B6" s="28" t="s">
        <v>89</v>
      </c>
    </row>
    <row r="7" spans="2:18" ht="11" customHeight="1" x14ac:dyDescent="0.35">
      <c r="B7" s="28"/>
    </row>
    <row r="8" spans="2:18" ht="25" customHeight="1" x14ac:dyDescent="0.35">
      <c r="B8" s="47" t="s">
        <v>71</v>
      </c>
      <c r="C8" s="47"/>
    </row>
    <row r="9" spans="2:18" ht="12" customHeight="1" x14ac:dyDescent="0.4">
      <c r="B9" s="27"/>
    </row>
    <row r="10" spans="2:18" ht="24" x14ac:dyDescent="0.25">
      <c r="B10" s="8" t="s">
        <v>4</v>
      </c>
      <c r="C10" s="9" t="s">
        <v>151</v>
      </c>
      <c r="H10" s="34" t="s">
        <v>113</v>
      </c>
      <c r="I10" s="34" t="s">
        <v>111</v>
      </c>
      <c r="Q10" s="34" t="s">
        <v>114</v>
      </c>
      <c r="R10" t="s">
        <v>115</v>
      </c>
    </row>
    <row r="11" spans="2:18" x14ac:dyDescent="0.15">
      <c r="H11" s="34" t="s">
        <v>114</v>
      </c>
      <c r="I11" t="s">
        <v>8</v>
      </c>
      <c r="J11" t="s">
        <v>92</v>
      </c>
      <c r="K11" t="s">
        <v>90</v>
      </c>
      <c r="L11" t="s">
        <v>91</v>
      </c>
      <c r="M11" t="s">
        <v>134</v>
      </c>
      <c r="N11" t="s">
        <v>94</v>
      </c>
      <c r="O11" t="s">
        <v>112</v>
      </c>
      <c r="Q11" s="32" t="s">
        <v>59</v>
      </c>
      <c r="R11" s="33">
        <v>54</v>
      </c>
    </row>
    <row r="12" spans="2:18" ht="24" x14ac:dyDescent="0.25">
      <c r="B12" s="9"/>
      <c r="C12" s="9" t="s">
        <v>2</v>
      </c>
      <c r="H12" s="37">
        <v>42465</v>
      </c>
      <c r="I12" s="38">
        <v>1500</v>
      </c>
      <c r="J12" s="38"/>
      <c r="K12" s="38"/>
      <c r="L12" s="38"/>
      <c r="M12" s="38"/>
      <c r="N12" s="38"/>
      <c r="O12" s="38">
        <v>1500</v>
      </c>
      <c r="Q12" s="32" t="s">
        <v>106</v>
      </c>
      <c r="R12" s="33">
        <v>28</v>
      </c>
    </row>
    <row r="13" spans="2:18" ht="24" x14ac:dyDescent="0.25">
      <c r="B13" s="10" t="s">
        <v>53</v>
      </c>
      <c r="C13" s="11"/>
      <c r="H13" s="37">
        <v>42466</v>
      </c>
      <c r="I13" s="38">
        <v>10000</v>
      </c>
      <c r="J13" s="38"/>
      <c r="K13" s="38">
        <v>-308</v>
      </c>
      <c r="L13" s="38"/>
      <c r="M13" s="38"/>
      <c r="N13" s="38"/>
      <c r="O13" s="38">
        <v>9692</v>
      </c>
      <c r="Q13" s="32" t="s">
        <v>8</v>
      </c>
      <c r="R13" s="33">
        <v>15</v>
      </c>
    </row>
    <row r="14" spans="2:18" x14ac:dyDescent="0.15">
      <c r="H14" s="37">
        <v>42467</v>
      </c>
      <c r="I14" s="38">
        <v>2000</v>
      </c>
      <c r="J14" s="38">
        <v>-340</v>
      </c>
      <c r="K14" s="38"/>
      <c r="L14" s="38"/>
      <c r="M14" s="38"/>
      <c r="N14" s="38"/>
      <c r="O14" s="38">
        <v>1660</v>
      </c>
      <c r="Q14" s="32" t="s">
        <v>58</v>
      </c>
      <c r="R14" s="33">
        <v>10</v>
      </c>
    </row>
    <row r="15" spans="2:18" x14ac:dyDescent="0.15">
      <c r="H15" s="37">
        <v>42468</v>
      </c>
      <c r="I15" s="38"/>
      <c r="J15" s="38">
        <v>-245</v>
      </c>
      <c r="K15" s="38">
        <v>-100</v>
      </c>
      <c r="L15" s="38"/>
      <c r="M15" s="38"/>
      <c r="N15" s="38"/>
      <c r="O15" s="38">
        <v>-345</v>
      </c>
      <c r="Q15" s="32" t="s">
        <v>68</v>
      </c>
      <c r="R15" s="33">
        <v>9</v>
      </c>
    </row>
    <row r="16" spans="2:18" x14ac:dyDescent="0.15">
      <c r="H16" s="37">
        <v>42469</v>
      </c>
      <c r="I16" s="38"/>
      <c r="J16" s="38">
        <v>-215</v>
      </c>
      <c r="K16" s="38">
        <v>-155</v>
      </c>
      <c r="L16" s="38"/>
      <c r="M16" s="38"/>
      <c r="N16" s="38"/>
      <c r="O16" s="38">
        <v>-370</v>
      </c>
      <c r="Q16" s="32" t="s">
        <v>60</v>
      </c>
      <c r="R16" s="33">
        <v>6</v>
      </c>
    </row>
    <row r="17" spans="5:18" x14ac:dyDescent="0.15">
      <c r="E17" s="25"/>
      <c r="H17" s="37">
        <v>42470</v>
      </c>
      <c r="I17" s="38"/>
      <c r="J17" s="38">
        <v>-403</v>
      </c>
      <c r="K17" s="38">
        <v>-555</v>
      </c>
      <c r="L17" s="38"/>
      <c r="M17" s="38"/>
      <c r="N17" s="38"/>
      <c r="O17" s="38">
        <v>-958</v>
      </c>
      <c r="Q17" s="32" t="s">
        <v>76</v>
      </c>
      <c r="R17" s="33">
        <v>5</v>
      </c>
    </row>
    <row r="18" spans="5:18" x14ac:dyDescent="0.15">
      <c r="H18" s="37">
        <v>42471</v>
      </c>
      <c r="I18" s="33"/>
      <c r="J18" s="33">
        <v>-25</v>
      </c>
      <c r="K18" s="33">
        <v>-20</v>
      </c>
      <c r="L18" s="33"/>
      <c r="M18" s="33"/>
      <c r="N18" s="33"/>
      <c r="O18" s="33">
        <v>-45</v>
      </c>
      <c r="Q18" s="32" t="s">
        <v>61</v>
      </c>
      <c r="R18" s="33">
        <v>4</v>
      </c>
    </row>
    <row r="19" spans="5:18" x14ac:dyDescent="0.15">
      <c r="F19" s="25"/>
      <c r="H19" s="37">
        <v>42472</v>
      </c>
      <c r="I19" s="33">
        <v>500</v>
      </c>
      <c r="J19" s="33">
        <v>-140</v>
      </c>
      <c r="K19" s="33">
        <v>-105</v>
      </c>
      <c r="L19" s="33"/>
      <c r="M19" s="33"/>
      <c r="N19" s="33"/>
      <c r="O19" s="33">
        <v>255</v>
      </c>
      <c r="Q19" s="32" t="s">
        <v>63</v>
      </c>
      <c r="R19" s="33">
        <v>4</v>
      </c>
    </row>
    <row r="20" spans="5:18" x14ac:dyDescent="0.15">
      <c r="G20" s="25"/>
      <c r="H20" s="37">
        <v>42473</v>
      </c>
      <c r="I20" s="33">
        <v>2000</v>
      </c>
      <c r="J20" s="33">
        <v>-160</v>
      </c>
      <c r="K20" s="33">
        <v>-225</v>
      </c>
      <c r="L20" s="33"/>
      <c r="M20" s="33">
        <v>-30</v>
      </c>
      <c r="N20" s="33"/>
      <c r="O20" s="33">
        <v>1585</v>
      </c>
      <c r="P20" s="25"/>
      <c r="Q20" s="32" t="s">
        <v>103</v>
      </c>
      <c r="R20" s="33">
        <v>2</v>
      </c>
    </row>
    <row r="21" spans="5:18" x14ac:dyDescent="0.15">
      <c r="H21" s="37">
        <v>42474</v>
      </c>
      <c r="I21" s="33">
        <v>1000</v>
      </c>
      <c r="J21" s="33">
        <v>-70</v>
      </c>
      <c r="K21" s="33">
        <v>-45</v>
      </c>
      <c r="L21" s="33"/>
      <c r="M21" s="33"/>
      <c r="N21" s="33"/>
      <c r="O21" s="33">
        <v>885</v>
      </c>
      <c r="Q21" s="32" t="s">
        <v>64</v>
      </c>
      <c r="R21" s="33">
        <v>2</v>
      </c>
    </row>
    <row r="22" spans="5:18" x14ac:dyDescent="0.15">
      <c r="H22" s="37">
        <v>42475</v>
      </c>
      <c r="I22" s="33">
        <v>500</v>
      </c>
      <c r="J22" s="33">
        <v>-345</v>
      </c>
      <c r="K22" s="33">
        <v>-95</v>
      </c>
      <c r="L22" s="33"/>
      <c r="M22" s="33"/>
      <c r="N22" s="33"/>
      <c r="O22" s="33">
        <v>60</v>
      </c>
      <c r="Q22" s="32" t="s">
        <v>86</v>
      </c>
      <c r="R22" s="33">
        <v>1</v>
      </c>
    </row>
    <row r="23" spans="5:18" x14ac:dyDescent="0.15">
      <c r="H23" s="37">
        <v>42476</v>
      </c>
      <c r="I23" s="33"/>
      <c r="J23" s="33">
        <v>-25</v>
      </c>
      <c r="K23" s="33"/>
      <c r="L23" s="33"/>
      <c r="M23" s="33"/>
      <c r="N23" s="33">
        <v>-205</v>
      </c>
      <c r="O23" s="33">
        <v>-230</v>
      </c>
      <c r="Q23" s="32" t="s">
        <v>108</v>
      </c>
      <c r="R23" s="33">
        <v>1</v>
      </c>
    </row>
    <row r="24" spans="5:18" x14ac:dyDescent="0.15">
      <c r="H24" s="39" t="s">
        <v>91</v>
      </c>
      <c r="I24" s="33"/>
      <c r="J24" s="33"/>
      <c r="K24" s="33"/>
      <c r="L24" s="33">
        <v>0</v>
      </c>
      <c r="M24" s="33"/>
      <c r="N24" s="33"/>
      <c r="O24" s="33">
        <v>0</v>
      </c>
      <c r="Q24" s="32" t="s">
        <v>62</v>
      </c>
      <c r="R24" s="33">
        <v>1</v>
      </c>
    </row>
    <row r="25" spans="5:18" ht="24" x14ac:dyDescent="0.25">
      <c r="H25" s="32" t="s">
        <v>112</v>
      </c>
      <c r="I25" s="33">
        <v>17500</v>
      </c>
      <c r="J25" s="33">
        <v>-1968</v>
      </c>
      <c r="K25" s="33">
        <v>-1608</v>
      </c>
      <c r="L25" s="33">
        <v>0</v>
      </c>
      <c r="M25" s="33">
        <v>-30</v>
      </c>
      <c r="N25" s="33">
        <v>-205</v>
      </c>
      <c r="O25" s="33">
        <v>13689</v>
      </c>
      <c r="Q25" s="32" t="s">
        <v>99</v>
      </c>
      <c r="R25" s="33">
        <v>1</v>
      </c>
    </row>
    <row r="26" spans="5:18" x14ac:dyDescent="0.15">
      <c r="Q26" s="32" t="s">
        <v>70</v>
      </c>
      <c r="R26" s="33">
        <v>1</v>
      </c>
    </row>
    <row r="27" spans="5:18" x14ac:dyDescent="0.15">
      <c r="Q27" s="32" t="s">
        <v>112</v>
      </c>
      <c r="R27" s="33">
        <v>144</v>
      </c>
    </row>
    <row r="28" spans="5:18" ht="24" x14ac:dyDescent="0.25"/>
    <row r="29" spans="5:18" ht="24" x14ac:dyDescent="0.25"/>
    <row r="30" spans="5:18" ht="24" x14ac:dyDescent="0.25"/>
    <row r="31" spans="5:18" ht="24" x14ac:dyDescent="0.25"/>
    <row r="32" spans="5:18" ht="24" x14ac:dyDescent="0.25"/>
    <row r="33" ht="24" x14ac:dyDescent="0.25"/>
    <row r="34" ht="24" x14ac:dyDescent="0.25"/>
    <row r="35" ht="24" x14ac:dyDescent="0.25"/>
    <row r="36" ht="24" x14ac:dyDescent="0.25"/>
    <row r="37" ht="24" x14ac:dyDescent="0.25"/>
    <row r="38" ht="24" x14ac:dyDescent="0.25"/>
    <row r="39" ht="24" x14ac:dyDescent="0.25"/>
    <row r="40" ht="24" x14ac:dyDescent="0.25"/>
    <row r="41" ht="24" x14ac:dyDescent="0.25"/>
    <row r="42" ht="24" x14ac:dyDescent="0.25"/>
    <row r="43" ht="24" x14ac:dyDescent="0.25"/>
    <row r="44" ht="24" x14ac:dyDescent="0.25"/>
    <row r="45" ht="24" x14ac:dyDescent="0.25"/>
    <row r="46" ht="24" x14ac:dyDescent="0.25"/>
    <row r="47" ht="24" x14ac:dyDescent="0.25"/>
  </sheetData>
  <mergeCells count="1">
    <mergeCell ref="B8:C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"/>
  <sheetViews>
    <sheetView tabSelected="1" topLeftCell="A79" zoomScale="109" workbookViewId="0">
      <selection activeCell="D99" sqref="D99"/>
    </sheetView>
  </sheetViews>
  <sheetFormatPr baseColWidth="10" defaultRowHeight="15" x14ac:dyDescent="0.15"/>
  <cols>
    <col min="1" max="1" width="6" customWidth="1"/>
    <col min="2" max="2" width="12.33203125" customWidth="1"/>
    <col min="3" max="3" width="13.1640625" customWidth="1"/>
    <col min="4" max="4" width="13.6640625" customWidth="1"/>
    <col min="5" max="5" width="12.6640625" bestFit="1" customWidth="1"/>
    <col min="6" max="6" width="23.1640625" customWidth="1"/>
    <col min="7" max="7" width="18" customWidth="1"/>
    <col min="8" max="8" width="11.1640625" customWidth="1"/>
    <col min="9" max="9" width="10" customWidth="1"/>
    <col min="10" max="11" width="14.5" customWidth="1"/>
  </cols>
  <sheetData>
    <row r="1" spans="2:13" ht="46" customHeight="1" x14ac:dyDescent="0.4">
      <c r="C1" s="7"/>
      <c r="D1" s="7" t="s">
        <v>0</v>
      </c>
      <c r="E1" s="7"/>
      <c r="F1" s="13"/>
      <c r="G1" s="2"/>
      <c r="H1" s="2"/>
      <c r="I1" s="2"/>
      <c r="J1" s="2"/>
      <c r="K1" s="2"/>
    </row>
    <row r="2" spans="2:13" ht="37" customHeight="1" x14ac:dyDescent="0.15">
      <c r="B2" s="17" t="s">
        <v>4</v>
      </c>
      <c r="C2" s="18" t="s">
        <v>5</v>
      </c>
      <c r="D2" s="18" t="s">
        <v>6</v>
      </c>
      <c r="E2" s="18" t="s">
        <v>1</v>
      </c>
      <c r="F2" s="18" t="s">
        <v>56</v>
      </c>
      <c r="G2" s="18" t="s">
        <v>23</v>
      </c>
      <c r="H2" s="18" t="s">
        <v>24</v>
      </c>
      <c r="I2" s="18" t="s">
        <v>25</v>
      </c>
      <c r="J2" s="18" t="s">
        <v>29</v>
      </c>
      <c r="K2" s="18" t="s">
        <v>30</v>
      </c>
      <c r="L2" s="18" t="s">
        <v>3</v>
      </c>
      <c r="M2" s="19" t="s">
        <v>7</v>
      </c>
    </row>
    <row r="3" spans="2:13" ht="37" customHeight="1" x14ac:dyDescent="0.35">
      <c r="B3" s="14" t="s">
        <v>43</v>
      </c>
      <c r="C3" s="4" t="s">
        <v>44</v>
      </c>
      <c r="D3" s="4" t="s">
        <v>8</v>
      </c>
      <c r="E3" s="12">
        <v>42465</v>
      </c>
      <c r="F3" s="12" t="str">
        <f>CONCATENATE(G3,"x",H3)</f>
        <v>充值x1</v>
      </c>
      <c r="G3" s="5" t="s">
        <v>26</v>
      </c>
      <c r="H3" s="5">
        <v>1</v>
      </c>
      <c r="I3" s="5">
        <v>1</v>
      </c>
      <c r="J3" s="5">
        <v>1500</v>
      </c>
      <c r="K3" s="5">
        <f>IF(表1[[#This Row],[姓名]]="",0,IF(D3="充值",J3,VLOOKUP(G3,表2[#All],4,FALSE)*H3*I3*-1))</f>
        <v>1500</v>
      </c>
      <c r="L3" s="6"/>
      <c r="M3" s="16"/>
    </row>
    <row r="4" spans="2:13" ht="23" customHeight="1" x14ac:dyDescent="0.35">
      <c r="B4" s="14" t="s">
        <v>31</v>
      </c>
      <c r="C4" s="4" t="s">
        <v>9</v>
      </c>
      <c r="D4" s="4" t="s">
        <v>8</v>
      </c>
      <c r="E4" s="12">
        <v>42466</v>
      </c>
      <c r="F4" s="12" t="str">
        <f t="shared" ref="F4:F68" si="0">CONCATENATE(G4,"x",H4)</f>
        <v>充值x1</v>
      </c>
      <c r="G4" s="5" t="s">
        <v>26</v>
      </c>
      <c r="H4" s="6">
        <v>1</v>
      </c>
      <c r="I4" s="6">
        <v>1</v>
      </c>
      <c r="J4" s="6">
        <v>1500</v>
      </c>
      <c r="K4" s="5">
        <f>IF(表1[[#This Row],[姓名]]="",0,IF(D4="充值",J4,VLOOKUP(G4,表2[#All],4,FALSE)*H4*I4*-1))</f>
        <v>1500</v>
      </c>
      <c r="L4" s="6"/>
      <c r="M4" s="16"/>
    </row>
    <row r="5" spans="2:13" ht="22" x14ac:dyDescent="0.35">
      <c r="B5" s="14" t="s">
        <v>65</v>
      </c>
      <c r="C5" s="4" t="s">
        <v>10</v>
      </c>
      <c r="D5" s="4" t="s">
        <v>8</v>
      </c>
      <c r="E5" s="12">
        <v>42466</v>
      </c>
      <c r="F5" s="12" t="str">
        <f t="shared" si="0"/>
        <v>充值x1</v>
      </c>
      <c r="G5" s="5" t="s">
        <v>26</v>
      </c>
      <c r="H5" s="6">
        <v>1</v>
      </c>
      <c r="I5" s="6">
        <v>1</v>
      </c>
      <c r="J5" s="6">
        <v>2000</v>
      </c>
      <c r="K5" s="5">
        <f>IF(表1[[#This Row],[姓名]]="",0,IF(D5="充值",J5,VLOOKUP(G5,表2[#All],4,FALSE)*H5*I5*-1))</f>
        <v>2000</v>
      </c>
      <c r="L5" s="6"/>
      <c r="M5" s="16"/>
    </row>
    <row r="6" spans="2:13" ht="22" x14ac:dyDescent="0.35">
      <c r="B6" s="15" t="s">
        <v>32</v>
      </c>
      <c r="C6" s="4" t="s">
        <v>33</v>
      </c>
      <c r="D6" s="6" t="s">
        <v>26</v>
      </c>
      <c r="E6" s="12">
        <v>42466</v>
      </c>
      <c r="F6" s="12" t="str">
        <f t="shared" si="0"/>
        <v>充值x1</v>
      </c>
      <c r="G6" s="5" t="s">
        <v>26</v>
      </c>
      <c r="H6" s="6">
        <v>1</v>
      </c>
      <c r="I6" s="6">
        <v>1</v>
      </c>
      <c r="J6" s="6">
        <v>2000</v>
      </c>
      <c r="K6" s="5">
        <f>IF(表1[[#This Row],[姓名]]="",0,IF(D6="充值",J6,VLOOKUP(G6,表2[#All],4,FALSE)*H6*I6*-1))</f>
        <v>2000</v>
      </c>
      <c r="L6" s="6"/>
      <c r="M6" s="16"/>
    </row>
    <row r="7" spans="2:13" ht="22" x14ac:dyDescent="0.35">
      <c r="B7" s="14" t="s">
        <v>35</v>
      </c>
      <c r="C7" s="4" t="s">
        <v>34</v>
      </c>
      <c r="D7" s="6" t="s">
        <v>26</v>
      </c>
      <c r="E7" s="12">
        <v>42466</v>
      </c>
      <c r="F7" s="12" t="str">
        <f t="shared" si="0"/>
        <v>充值x1</v>
      </c>
      <c r="G7" s="5" t="s">
        <v>26</v>
      </c>
      <c r="H7" s="3">
        <v>1</v>
      </c>
      <c r="I7" s="6">
        <v>1</v>
      </c>
      <c r="J7" s="6">
        <v>1500</v>
      </c>
      <c r="K7" s="5">
        <f>IF(表1[[#This Row],[姓名]]="",0,IF(D7="充值",J7,VLOOKUP(G7,表2[#All],4,FALSE)*H7*I7*-1))</f>
        <v>1500</v>
      </c>
      <c r="L7" s="3"/>
      <c r="M7" s="16"/>
    </row>
    <row r="8" spans="2:13" ht="22" x14ac:dyDescent="0.35">
      <c r="B8" s="15" t="s">
        <v>36</v>
      </c>
      <c r="C8" s="4" t="s">
        <v>45</v>
      </c>
      <c r="D8" s="6" t="s">
        <v>26</v>
      </c>
      <c r="E8" s="12">
        <v>42466</v>
      </c>
      <c r="F8" s="12" t="str">
        <f t="shared" si="0"/>
        <v>充值x1</v>
      </c>
      <c r="G8" s="5" t="s">
        <v>26</v>
      </c>
      <c r="H8" s="6">
        <v>1</v>
      </c>
      <c r="I8" s="6">
        <v>1</v>
      </c>
      <c r="J8" s="6">
        <v>1500</v>
      </c>
      <c r="K8" s="5">
        <f>IF(表1[[#This Row],[姓名]]="",0,IF(D8="充值",J8,VLOOKUP(G8,表2[#All],4,FALSE)*H8*I8*-1))</f>
        <v>1500</v>
      </c>
      <c r="L8" s="6"/>
      <c r="M8" s="16"/>
    </row>
    <row r="9" spans="2:13" ht="22" x14ac:dyDescent="0.35">
      <c r="B9" s="15" t="s">
        <v>27</v>
      </c>
      <c r="C9" s="4" t="s">
        <v>37</v>
      </c>
      <c r="D9" s="6" t="s">
        <v>11</v>
      </c>
      <c r="E9" s="12">
        <v>42466</v>
      </c>
      <c r="F9" s="12" t="str">
        <f t="shared" si="0"/>
        <v>高山普洱(壶)x10</v>
      </c>
      <c r="G9" s="5" t="s">
        <v>58</v>
      </c>
      <c r="H9" s="6">
        <v>10</v>
      </c>
      <c r="I9" s="6">
        <f>308/700</f>
        <v>0.44</v>
      </c>
      <c r="J9" s="6">
        <v>0</v>
      </c>
      <c r="K9" s="5">
        <f>IF(表1[[#This Row],[姓名]]="",0,IF(D9="充值",J9,VLOOKUP(G9,表2[#All],4,FALSE)*H9*I9*-1))</f>
        <v>-308</v>
      </c>
      <c r="L9" s="6"/>
      <c r="M9" s="16"/>
    </row>
    <row r="10" spans="2:13" ht="22" x14ac:dyDescent="0.35">
      <c r="B10" s="15" t="s">
        <v>129</v>
      </c>
      <c r="C10" s="4" t="s">
        <v>38</v>
      </c>
      <c r="D10" s="6" t="s">
        <v>39</v>
      </c>
      <c r="E10" s="12">
        <v>42466</v>
      </c>
      <c r="F10" s="12" t="str">
        <f t="shared" si="0"/>
        <v>充值x1</v>
      </c>
      <c r="G10" s="5" t="s">
        <v>26</v>
      </c>
      <c r="H10" s="6">
        <v>1</v>
      </c>
      <c r="I10" s="6">
        <v>1</v>
      </c>
      <c r="J10" s="6">
        <v>1500</v>
      </c>
      <c r="K10" s="5">
        <f>IF(表1[[#This Row],[姓名]]="",0,IF(D10="充值",J10,VLOOKUP(G10,表2[#All],4,FALSE)*H10*I10*-1))</f>
        <v>1500</v>
      </c>
      <c r="L10" s="6"/>
      <c r="M10" s="16"/>
    </row>
    <row r="11" spans="2:13" ht="22" x14ac:dyDescent="0.35">
      <c r="B11" s="4" t="s">
        <v>40</v>
      </c>
      <c r="C11" s="4" t="s">
        <v>40</v>
      </c>
      <c r="D11" s="6" t="s">
        <v>39</v>
      </c>
      <c r="E11" s="12">
        <v>42467</v>
      </c>
      <c r="F11" s="12" t="str">
        <f t="shared" si="0"/>
        <v>充值x1</v>
      </c>
      <c r="G11" s="5" t="s">
        <v>26</v>
      </c>
      <c r="H11" s="6">
        <v>1</v>
      </c>
      <c r="I11" s="6">
        <v>1</v>
      </c>
      <c r="J11" s="6">
        <v>1500</v>
      </c>
      <c r="K11" s="5">
        <f>IF(表1[[#This Row],[姓名]]="",0,IF(D11="充值",J11,VLOOKUP(G11,表2[#All],4,FALSE)*H11*I11*-1))</f>
        <v>1500</v>
      </c>
      <c r="L11" s="6"/>
      <c r="M11" s="16"/>
    </row>
    <row r="12" spans="2:13" ht="22" x14ac:dyDescent="0.35">
      <c r="B12" s="15" t="s">
        <v>57</v>
      </c>
      <c r="C12" s="4" t="s">
        <v>41</v>
      </c>
      <c r="D12" s="6" t="s">
        <v>39</v>
      </c>
      <c r="E12" s="12">
        <v>42467</v>
      </c>
      <c r="F12" s="12" t="str">
        <f t="shared" si="0"/>
        <v>充值x1</v>
      </c>
      <c r="G12" s="5" t="s">
        <v>26</v>
      </c>
      <c r="H12" s="6">
        <v>1</v>
      </c>
      <c r="I12" s="6">
        <v>1</v>
      </c>
      <c r="J12" s="6">
        <v>500</v>
      </c>
      <c r="K12" s="5">
        <f>IF(表1[[#This Row],[姓名]]="",0,IF(D12="充值",J12,VLOOKUP(G12,表2[#All],4,FALSE)*H12*I12*-1))</f>
        <v>500</v>
      </c>
      <c r="L12" s="6"/>
      <c r="M12" s="16"/>
    </row>
    <row r="13" spans="2:13" ht="22" x14ac:dyDescent="0.35">
      <c r="B13" s="14" t="s">
        <v>65</v>
      </c>
      <c r="C13" s="4" t="s">
        <v>10</v>
      </c>
      <c r="D13" s="6" t="s">
        <v>93</v>
      </c>
      <c r="E13" s="12">
        <v>42467</v>
      </c>
      <c r="F13" s="12" t="str">
        <f t="shared" si="0"/>
        <v>手冲拿铁(杯)x1</v>
      </c>
      <c r="G13" s="5" t="s">
        <v>59</v>
      </c>
      <c r="H13" s="6">
        <v>1</v>
      </c>
      <c r="I13" s="6">
        <v>1</v>
      </c>
      <c r="J13" s="6"/>
      <c r="K13" s="5">
        <f>IF(表1[[#This Row],[姓名]]="",0,IF(D13="充值",J13,VLOOKUP(G13,表2[#All],4,FALSE)*H13*I13*-1))</f>
        <v>-25</v>
      </c>
      <c r="L13" s="6"/>
      <c r="M13" s="16"/>
    </row>
    <row r="14" spans="2:13" ht="22" x14ac:dyDescent="0.35">
      <c r="B14" s="14" t="s">
        <v>43</v>
      </c>
      <c r="C14" s="4" t="s">
        <v>46</v>
      </c>
      <c r="D14" s="6" t="s">
        <v>93</v>
      </c>
      <c r="E14" s="12">
        <v>42467</v>
      </c>
      <c r="F14" s="12" t="str">
        <f t="shared" si="0"/>
        <v>茶位费(位)x1</v>
      </c>
      <c r="G14" s="5" t="s">
        <v>60</v>
      </c>
      <c r="H14" s="6">
        <v>1</v>
      </c>
      <c r="I14" s="6">
        <v>1</v>
      </c>
      <c r="J14" s="6"/>
      <c r="K14" s="5">
        <f>IF(表1[[#This Row],[姓名]]="",0,IF(D14="充值",J14,VLOOKUP(G14,表2[#All],4,FALSE)*H14*I14*-1))</f>
        <v>-20</v>
      </c>
      <c r="L14" s="6"/>
      <c r="M14" s="16"/>
    </row>
    <row r="15" spans="2:13" ht="22" x14ac:dyDescent="0.35">
      <c r="B15" s="14" t="s">
        <v>43</v>
      </c>
      <c r="C15" s="4" t="s">
        <v>46</v>
      </c>
      <c r="D15" s="6" t="s">
        <v>93</v>
      </c>
      <c r="E15" s="12">
        <v>42467</v>
      </c>
      <c r="F15" s="12" t="str">
        <f t="shared" si="0"/>
        <v>坚果(盘)x1</v>
      </c>
      <c r="G15" s="5" t="s">
        <v>61</v>
      </c>
      <c r="H15" s="6">
        <v>1</v>
      </c>
      <c r="I15" s="6">
        <v>1</v>
      </c>
      <c r="J15" s="6"/>
      <c r="K15" s="5">
        <f>IF(表1[[#This Row],[姓名]]="",0,IF(D15="充值",J15,VLOOKUP(G15,表2[#All],4,FALSE)*H15*I15*-1))</f>
        <v>-20</v>
      </c>
      <c r="L15" s="6"/>
      <c r="M15" s="16"/>
    </row>
    <row r="16" spans="2:13" ht="22" x14ac:dyDescent="0.35">
      <c r="B16" s="15" t="s">
        <v>57</v>
      </c>
      <c r="C16" s="4" t="s">
        <v>41</v>
      </c>
      <c r="D16" s="6" t="s">
        <v>93</v>
      </c>
      <c r="E16" s="12">
        <v>42467</v>
      </c>
      <c r="F16" s="12" t="str">
        <f t="shared" si="0"/>
        <v>锡兰红茶(壶)x1</v>
      </c>
      <c r="G16" s="5" t="s">
        <v>62</v>
      </c>
      <c r="H16" s="6">
        <v>1</v>
      </c>
      <c r="I16" s="6">
        <v>1</v>
      </c>
      <c r="J16" s="6"/>
      <c r="K16" s="5">
        <f>IF(表1[[#This Row],[姓名]]="",0,IF(D16="充值",J16,VLOOKUP(G16,表2[#All],4,FALSE)*H16*I16*-1))</f>
        <v>-70</v>
      </c>
      <c r="L16" s="6"/>
      <c r="M16" s="16"/>
    </row>
    <row r="17" spans="2:13" ht="22" x14ac:dyDescent="0.35">
      <c r="B17" s="15" t="s">
        <v>57</v>
      </c>
      <c r="C17" s="4" t="s">
        <v>41</v>
      </c>
      <c r="D17" s="6" t="s">
        <v>93</v>
      </c>
      <c r="E17" s="12">
        <v>42467</v>
      </c>
      <c r="F17" s="12" t="str">
        <f t="shared" si="0"/>
        <v>绿茶(杯)x2</v>
      </c>
      <c r="G17" s="5" t="s">
        <v>63</v>
      </c>
      <c r="H17" s="6">
        <v>2</v>
      </c>
      <c r="I17" s="6">
        <v>1</v>
      </c>
      <c r="J17" s="6"/>
      <c r="K17" s="5">
        <f>IF(表1[[#This Row],[姓名]]="",0,IF(D17="充值",J17,VLOOKUP(G17,表2[#All],4,FALSE)*H17*I17*-1))</f>
        <v>-40</v>
      </c>
      <c r="L17" s="6"/>
      <c r="M17" s="16"/>
    </row>
    <row r="18" spans="2:13" ht="22" x14ac:dyDescent="0.35">
      <c r="B18" s="15" t="s">
        <v>57</v>
      </c>
      <c r="C18" s="4" t="s">
        <v>41</v>
      </c>
      <c r="D18" s="6" t="s">
        <v>93</v>
      </c>
      <c r="E18" s="12">
        <v>42467</v>
      </c>
      <c r="F18" s="12" t="str">
        <f t="shared" si="0"/>
        <v>花果茶玫瑰(壶)x1</v>
      </c>
      <c r="G18" s="5" t="s">
        <v>64</v>
      </c>
      <c r="H18" s="6">
        <v>1</v>
      </c>
      <c r="I18" s="6">
        <v>1</v>
      </c>
      <c r="J18" s="6"/>
      <c r="K18" s="5">
        <f>IF(表1[[#This Row],[姓名]]="",0,IF(D18="充值",J18,VLOOKUP(G18,表2[#All],4,FALSE)*H18*I18*-1))</f>
        <v>-80</v>
      </c>
      <c r="L18" s="6"/>
      <c r="M18" s="16"/>
    </row>
    <row r="19" spans="2:13" ht="22" x14ac:dyDescent="0.35">
      <c r="B19" s="15" t="s">
        <v>57</v>
      </c>
      <c r="C19" s="4" t="s">
        <v>41</v>
      </c>
      <c r="D19" s="6" t="s">
        <v>93</v>
      </c>
      <c r="E19" s="12">
        <v>42467</v>
      </c>
      <c r="F19" s="12" t="str">
        <f t="shared" si="0"/>
        <v>坚果(盘)x3</v>
      </c>
      <c r="G19" s="5" t="s">
        <v>61</v>
      </c>
      <c r="H19" s="6">
        <v>3</v>
      </c>
      <c r="I19" s="6">
        <v>1</v>
      </c>
      <c r="J19" s="6"/>
      <c r="K19" s="5">
        <f>IF(表1[[#This Row],[姓名]]="",0,IF(D19="充值",J19,VLOOKUP(G19,表2[#All],4,FALSE)*H19*I19*-1))</f>
        <v>-60</v>
      </c>
      <c r="L19" s="6"/>
      <c r="M19" s="16"/>
    </row>
    <row r="20" spans="2:13" ht="22" x14ac:dyDescent="0.35">
      <c r="B20" s="14" t="s">
        <v>31</v>
      </c>
      <c r="C20" s="4" t="s">
        <v>52</v>
      </c>
      <c r="D20" s="6" t="s">
        <v>93</v>
      </c>
      <c r="E20" s="12">
        <v>42467</v>
      </c>
      <c r="F20" s="12" t="str">
        <f t="shared" si="0"/>
        <v>手冲拿铁(杯)x1</v>
      </c>
      <c r="G20" s="5" t="s">
        <v>59</v>
      </c>
      <c r="H20" s="6">
        <v>1</v>
      </c>
      <c r="I20" s="6">
        <v>1</v>
      </c>
      <c r="J20" s="6"/>
      <c r="K20" s="5">
        <f>IF(表1[[#This Row],[姓名]]="",0,IF(D20="充值",J20,VLOOKUP(G20,表2[#All],4,FALSE)*H20*I20*-1))</f>
        <v>-25</v>
      </c>
      <c r="L20" s="6"/>
      <c r="M20" s="16"/>
    </row>
    <row r="21" spans="2:13" ht="22" x14ac:dyDescent="0.35">
      <c r="B21" s="14" t="s">
        <v>31</v>
      </c>
      <c r="C21" s="4"/>
      <c r="D21" s="6" t="s">
        <v>93</v>
      </c>
      <c r="E21" s="12">
        <v>42468</v>
      </c>
      <c r="F21" s="12" t="str">
        <f t="shared" si="0"/>
        <v>手冲拿铁(杯)x1</v>
      </c>
      <c r="G21" s="5" t="s">
        <v>59</v>
      </c>
      <c r="H21" s="6">
        <v>1</v>
      </c>
      <c r="I21" s="6">
        <v>1</v>
      </c>
      <c r="J21" s="6"/>
      <c r="K21" s="5">
        <f>IF(表1[[#This Row],[姓名]]="",0,IF(D21="充值",J21,VLOOKUP(G21,表2[#All],4,FALSE)*H21*I21*-1))</f>
        <v>-25</v>
      </c>
      <c r="L21" s="6"/>
      <c r="M21" s="16"/>
    </row>
    <row r="22" spans="2:13" ht="22" x14ac:dyDescent="0.35">
      <c r="B22" s="14" t="s">
        <v>31</v>
      </c>
      <c r="C22" s="4"/>
      <c r="D22" s="6" t="s">
        <v>93</v>
      </c>
      <c r="E22" s="12">
        <v>42468</v>
      </c>
      <c r="F22" s="12" t="str">
        <f t="shared" si="0"/>
        <v>绿茶(杯)x1</v>
      </c>
      <c r="G22" s="5" t="s">
        <v>63</v>
      </c>
      <c r="H22" s="6">
        <v>1</v>
      </c>
      <c r="I22" s="6">
        <v>1</v>
      </c>
      <c r="J22" s="6"/>
      <c r="K22" s="5">
        <f>IF(表1[[#This Row],[姓名]]="",0,IF(D22="充值",J22,VLOOKUP(G22,表2[#All],4,FALSE)*H22*I22*-1))</f>
        <v>-20</v>
      </c>
      <c r="L22" s="6"/>
      <c r="M22" s="16"/>
    </row>
    <row r="23" spans="2:13" ht="22" x14ac:dyDescent="0.35">
      <c r="B23" s="14" t="s">
        <v>65</v>
      </c>
      <c r="C23" s="4"/>
      <c r="D23" s="6" t="s">
        <v>93</v>
      </c>
      <c r="E23" s="12">
        <v>42468</v>
      </c>
      <c r="F23" s="12" t="str">
        <f t="shared" si="0"/>
        <v>手冲拿铁(杯)x2</v>
      </c>
      <c r="G23" s="5" t="s">
        <v>59</v>
      </c>
      <c r="H23" s="6">
        <v>2</v>
      </c>
      <c r="I23" s="6">
        <v>1</v>
      </c>
      <c r="J23" s="6"/>
      <c r="K23" s="5">
        <f>IF(表1[[#This Row],[姓名]]="",0,IF(D23="充值",J23,VLOOKUP(G23,表2[#All],4,FALSE)*H23*I23*-1))</f>
        <v>-50</v>
      </c>
      <c r="L23" s="6"/>
      <c r="M23" s="16"/>
    </row>
    <row r="24" spans="2:13" ht="22" x14ac:dyDescent="0.35">
      <c r="B24" s="14" t="s">
        <v>67</v>
      </c>
      <c r="C24" s="4"/>
      <c r="D24" s="6" t="s">
        <v>47</v>
      </c>
      <c r="E24" s="12">
        <v>42468</v>
      </c>
      <c r="F24" s="12" t="str">
        <f t="shared" si="0"/>
        <v>花果茶玫瑰(杯)x2</v>
      </c>
      <c r="G24" s="5" t="s">
        <v>68</v>
      </c>
      <c r="H24" s="6">
        <v>2</v>
      </c>
      <c r="I24" s="6">
        <v>1</v>
      </c>
      <c r="J24" s="6"/>
      <c r="K24" s="5">
        <f>IF(表1[[#This Row],[姓名]]="",0,IF(D24="充值",J24,VLOOKUP(G24,表2[#All],4,FALSE)*H24*I24*-1))</f>
        <v>-50</v>
      </c>
      <c r="L24" s="6"/>
      <c r="M24" s="16"/>
    </row>
    <row r="25" spans="2:13" ht="22" x14ac:dyDescent="0.35">
      <c r="B25" s="14" t="s">
        <v>67</v>
      </c>
      <c r="C25" s="4"/>
      <c r="D25" s="6" t="s">
        <v>47</v>
      </c>
      <c r="E25" s="12">
        <v>42468</v>
      </c>
      <c r="F25" s="12" t="str">
        <f t="shared" si="0"/>
        <v>热巧克力(杯)x1</v>
      </c>
      <c r="G25" s="5" t="s">
        <v>70</v>
      </c>
      <c r="H25" s="6">
        <v>1</v>
      </c>
      <c r="I25" s="6">
        <v>1</v>
      </c>
      <c r="J25" s="6"/>
      <c r="K25" s="5">
        <f>IF(表1[[#This Row],[姓名]]="",0,IF(D25="充值",J25,VLOOKUP(G25,表2[#All],4,FALSE)*H25*I25*-1))</f>
        <v>-25</v>
      </c>
      <c r="L25" s="6"/>
      <c r="M25" s="16"/>
    </row>
    <row r="26" spans="2:13" ht="22" x14ac:dyDescent="0.35">
      <c r="B26" s="15" t="s">
        <v>57</v>
      </c>
      <c r="C26" s="4"/>
      <c r="D26" s="6" t="s">
        <v>93</v>
      </c>
      <c r="E26" s="12">
        <v>42468</v>
      </c>
      <c r="F26" s="12" t="str">
        <f t="shared" si="0"/>
        <v>花果茶玫瑰(壶)x1</v>
      </c>
      <c r="G26" s="5" t="s">
        <v>64</v>
      </c>
      <c r="H26" s="6">
        <v>1</v>
      </c>
      <c r="I26" s="6">
        <v>1</v>
      </c>
      <c r="J26" s="6"/>
      <c r="K26" s="5">
        <f>IF(表1[[#This Row],[姓名]]="",0,IF(D26="充值",J26,VLOOKUP(G26,表2[#All],4,FALSE)*H26*I26*-1))</f>
        <v>-80</v>
      </c>
      <c r="L26" s="6"/>
      <c r="M26" s="16"/>
    </row>
    <row r="27" spans="2:13" ht="22" x14ac:dyDescent="0.35">
      <c r="B27" s="15" t="s">
        <v>72</v>
      </c>
      <c r="C27" s="4"/>
      <c r="D27" s="6" t="s">
        <v>47</v>
      </c>
      <c r="E27" s="12">
        <v>42468</v>
      </c>
      <c r="F27" s="12" t="str">
        <f t="shared" si="0"/>
        <v>手冲拿铁(杯)x1</v>
      </c>
      <c r="G27" s="5" t="s">
        <v>59</v>
      </c>
      <c r="H27" s="6">
        <v>1</v>
      </c>
      <c r="I27" s="6">
        <v>1</v>
      </c>
      <c r="J27" s="6"/>
      <c r="K27" s="5">
        <f>IF(表1[[#This Row],[姓名]]="",0,IF(D27="充值",J27,VLOOKUP(G27,表2[#All],4,FALSE)*H27*I27*-1))</f>
        <v>-25</v>
      </c>
      <c r="L27" s="6"/>
      <c r="M27" s="16"/>
    </row>
    <row r="28" spans="2:13" ht="22" x14ac:dyDescent="0.35">
      <c r="B28" s="14" t="s">
        <v>35</v>
      </c>
      <c r="C28" s="4" t="s">
        <v>34</v>
      </c>
      <c r="D28" s="6" t="s">
        <v>93</v>
      </c>
      <c r="E28" s="12">
        <v>42468</v>
      </c>
      <c r="F28" s="12" t="str">
        <f t="shared" si="0"/>
        <v>花果茶玫瑰(杯)x2</v>
      </c>
      <c r="G28" s="5" t="s">
        <v>68</v>
      </c>
      <c r="H28" s="6">
        <v>2</v>
      </c>
      <c r="I28" s="6">
        <v>1</v>
      </c>
      <c r="J28" s="6"/>
      <c r="K28" s="5">
        <f>IF(表1[[#This Row],[姓名]]="",0,IF(D28="充值",J28,VLOOKUP(G28,表2[#All],4,FALSE)*H28*I28*-1))</f>
        <v>-50</v>
      </c>
      <c r="L28" s="6"/>
      <c r="M28" s="16"/>
    </row>
    <row r="29" spans="2:13" ht="22" x14ac:dyDescent="0.35">
      <c r="B29" s="14" t="s">
        <v>75</v>
      </c>
      <c r="C29" s="4" t="s">
        <v>82</v>
      </c>
      <c r="D29" s="6" t="s">
        <v>93</v>
      </c>
      <c r="E29" s="12">
        <v>42468</v>
      </c>
      <c r="F29" s="12" t="str">
        <f t="shared" si="0"/>
        <v>高山普洱(杯)x1</v>
      </c>
      <c r="G29" s="5" t="s">
        <v>76</v>
      </c>
      <c r="H29" s="6">
        <v>1</v>
      </c>
      <c r="I29" s="6">
        <v>1</v>
      </c>
      <c r="J29" s="6"/>
      <c r="K29" s="5">
        <f>IF(表1[[#This Row],[姓名]]="",0,IF(D29="充值",J29,VLOOKUP(G29,表2[#All],4,FALSE)*H29*I29*-1))</f>
        <v>-20</v>
      </c>
      <c r="L29" s="6"/>
      <c r="M29" s="16"/>
    </row>
    <row r="30" spans="2:13" ht="22" x14ac:dyDescent="0.35">
      <c r="B30" s="15" t="s">
        <v>77</v>
      </c>
      <c r="C30" s="4" t="s">
        <v>78</v>
      </c>
      <c r="D30" s="6" t="s">
        <v>93</v>
      </c>
      <c r="E30" s="12">
        <v>42469</v>
      </c>
      <c r="F30" s="12" t="str">
        <f t="shared" si="0"/>
        <v>茶位费(位)x1</v>
      </c>
      <c r="G30" s="5" t="s">
        <v>60</v>
      </c>
      <c r="H30" s="6">
        <v>1</v>
      </c>
      <c r="I30" s="6">
        <v>1</v>
      </c>
      <c r="J30" s="6"/>
      <c r="K30" s="5">
        <f>IF(表1[[#This Row],[姓名]]="",0,IF(D30="充值",J30,VLOOKUP(G30,表2[#All],4,FALSE)*H30*I30*-1))</f>
        <v>-20</v>
      </c>
      <c r="L30" s="6"/>
      <c r="M30" s="16"/>
    </row>
    <row r="31" spans="2:13" ht="22" x14ac:dyDescent="0.35">
      <c r="B31" s="15" t="s">
        <v>79</v>
      </c>
      <c r="C31" s="4" t="s">
        <v>80</v>
      </c>
      <c r="D31" s="6" t="s">
        <v>93</v>
      </c>
      <c r="E31" s="12">
        <v>42469</v>
      </c>
      <c r="F31" s="12" t="str">
        <f t="shared" si="0"/>
        <v>手冲拿铁(杯)x1</v>
      </c>
      <c r="G31" s="5" t="s">
        <v>59</v>
      </c>
      <c r="H31" s="6">
        <v>1</v>
      </c>
      <c r="I31" s="6">
        <v>1</v>
      </c>
      <c r="J31" s="6"/>
      <c r="K31" s="5">
        <f>IF(表1[[#This Row],[姓名]]="",0,IF(D31="充值",J31,VLOOKUP(G31,表2[#All],4,FALSE)*H31*I31*-1))</f>
        <v>-25</v>
      </c>
      <c r="L31" s="6"/>
      <c r="M31" s="16"/>
    </row>
    <row r="32" spans="2:13" ht="22" x14ac:dyDescent="0.35">
      <c r="B32" s="15" t="s">
        <v>81</v>
      </c>
      <c r="C32" s="4" t="s">
        <v>82</v>
      </c>
      <c r="D32" s="6" t="s">
        <v>93</v>
      </c>
      <c r="E32" s="12">
        <v>42469</v>
      </c>
      <c r="F32" s="12" t="str">
        <f t="shared" si="0"/>
        <v>手冲拿铁(杯)x1</v>
      </c>
      <c r="G32" s="5" t="s">
        <v>59</v>
      </c>
      <c r="H32" s="6">
        <v>1</v>
      </c>
      <c r="I32" s="6">
        <v>1</v>
      </c>
      <c r="J32" s="6"/>
      <c r="K32" s="5">
        <f>IF(表1[[#This Row],[姓名]]="",0,IF(D32="充值",J32,VLOOKUP(G32,表2[#All],4,FALSE)*H32*I32*-1))</f>
        <v>-25</v>
      </c>
      <c r="L32" s="6"/>
      <c r="M32" s="16"/>
    </row>
    <row r="33" spans="2:13" ht="22" x14ac:dyDescent="0.35">
      <c r="B33" s="15" t="s">
        <v>83</v>
      </c>
      <c r="C33" s="4" t="s">
        <v>84</v>
      </c>
      <c r="D33" s="6" t="s">
        <v>93</v>
      </c>
      <c r="E33" s="12">
        <v>42469</v>
      </c>
      <c r="F33" s="12" t="str">
        <f t="shared" si="0"/>
        <v>花果茶玫瑰(杯)x2</v>
      </c>
      <c r="G33" s="5" t="s">
        <v>68</v>
      </c>
      <c r="H33" s="6">
        <v>2</v>
      </c>
      <c r="I33" s="6">
        <v>1</v>
      </c>
      <c r="J33" s="6"/>
      <c r="K33" s="5">
        <f>IF(表1[[#This Row],[姓名]]="",0,IF(D33="充值",J33,VLOOKUP(G33,表2[#All],4,FALSE)*H33*I33*-1))</f>
        <v>-50</v>
      </c>
      <c r="L33" s="6"/>
      <c r="M33" s="16"/>
    </row>
    <row r="34" spans="2:13" ht="22" x14ac:dyDescent="0.35">
      <c r="B34" s="15" t="s">
        <v>85</v>
      </c>
      <c r="C34" s="4" t="s">
        <v>85</v>
      </c>
      <c r="D34" s="6" t="s">
        <v>47</v>
      </c>
      <c r="E34" s="12">
        <v>42469</v>
      </c>
      <c r="F34" s="12" t="str">
        <f t="shared" si="0"/>
        <v>手冲拿铁(杯)x1</v>
      </c>
      <c r="G34" s="5" t="s">
        <v>59</v>
      </c>
      <c r="H34" s="6">
        <v>1</v>
      </c>
      <c r="I34" s="6">
        <v>1</v>
      </c>
      <c r="J34" s="6"/>
      <c r="K34" s="5">
        <f>IF(表1[[#This Row],[姓名]]="",0,IF(D34="充值",J34,VLOOKUP(G34,表2[#All],4,FALSE)*H34*I34*-1))</f>
        <v>-25</v>
      </c>
      <c r="L34" s="6"/>
      <c r="M34" s="16"/>
    </row>
    <row r="35" spans="2:13" ht="18" x14ac:dyDescent="0.2">
      <c r="B35" s="15" t="s">
        <v>85</v>
      </c>
      <c r="C35" s="15" t="s">
        <v>85</v>
      </c>
      <c r="D35" s="6" t="s">
        <v>47</v>
      </c>
      <c r="E35" s="12">
        <v>42469</v>
      </c>
      <c r="F35" s="12" t="str">
        <f t="shared" si="0"/>
        <v>锡兰红茶(杯)x1</v>
      </c>
      <c r="G35" s="23" t="s">
        <v>86</v>
      </c>
      <c r="H35" s="6">
        <v>1</v>
      </c>
      <c r="I35" s="6">
        <v>1</v>
      </c>
      <c r="J35" s="22"/>
      <c r="K35" s="5">
        <f>IF(表1[[#This Row],[姓名]]="",0,IF(D35="充值",J35,VLOOKUP(G35,表2[#All],4,FALSE)*H35*I35*-1))</f>
        <v>-20</v>
      </c>
      <c r="L35" s="22"/>
      <c r="M35" s="24"/>
    </row>
    <row r="36" spans="2:13" ht="22" x14ac:dyDescent="0.35">
      <c r="B36" s="15" t="s">
        <v>87</v>
      </c>
      <c r="C36" s="4" t="s">
        <v>84</v>
      </c>
      <c r="D36" s="6" t="s">
        <v>93</v>
      </c>
      <c r="E36" s="12">
        <v>42469</v>
      </c>
      <c r="F36" s="12" t="str">
        <f t="shared" si="0"/>
        <v>手冲拿铁(杯)x3</v>
      </c>
      <c r="G36" s="5" t="s">
        <v>59</v>
      </c>
      <c r="H36" s="6">
        <v>3</v>
      </c>
      <c r="I36" s="6">
        <v>1</v>
      </c>
      <c r="J36" s="6"/>
      <c r="K36" s="5">
        <f>IF(表1[[#This Row],[姓名]]="",0,IF(D36="充值",J36,VLOOKUP(G36,表2[#All],4,FALSE)*H36*I36*-1))</f>
        <v>-75</v>
      </c>
      <c r="L36" s="6"/>
      <c r="M36" s="16"/>
    </row>
    <row r="37" spans="2:13" ht="22" x14ac:dyDescent="0.35">
      <c r="B37" s="15" t="s">
        <v>81</v>
      </c>
      <c r="C37" s="4" t="s">
        <v>82</v>
      </c>
      <c r="D37" s="6" t="s">
        <v>93</v>
      </c>
      <c r="E37" s="12">
        <v>42469</v>
      </c>
      <c r="F37" s="12" t="str">
        <f t="shared" si="0"/>
        <v>高山普洱(杯)x1</v>
      </c>
      <c r="G37" s="5" t="s">
        <v>76</v>
      </c>
      <c r="H37" s="6">
        <v>1</v>
      </c>
      <c r="I37" s="6">
        <v>1</v>
      </c>
      <c r="J37" s="6"/>
      <c r="K37" s="5">
        <f>IF(表1[[#This Row],[姓名]]="",0,IF(D37="充值",J37,VLOOKUP(G37,表2[#All],4,FALSE)*H37*I37*-1))</f>
        <v>-20</v>
      </c>
      <c r="L37" s="6"/>
      <c r="M37" s="16"/>
    </row>
    <row r="38" spans="2:13" ht="22" x14ac:dyDescent="0.35">
      <c r="B38" s="15" t="s">
        <v>88</v>
      </c>
      <c r="C38" s="4" t="s">
        <v>88</v>
      </c>
      <c r="D38" s="6" t="s">
        <v>47</v>
      </c>
      <c r="E38" s="12">
        <v>42469</v>
      </c>
      <c r="F38" s="12" t="str">
        <f t="shared" si="0"/>
        <v>手冲拿铁(杯)x1</v>
      </c>
      <c r="G38" s="5" t="s">
        <v>59</v>
      </c>
      <c r="H38" s="6">
        <v>1</v>
      </c>
      <c r="I38" s="6">
        <v>1</v>
      </c>
      <c r="J38" s="6"/>
      <c r="K38" s="5">
        <f>IF(表1[[#This Row],[姓名]]="",0,IF(D38="充值",J38,VLOOKUP(G38,表2[#All],4,FALSE)*H38*I38*-1))</f>
        <v>-25</v>
      </c>
      <c r="L38" s="6"/>
      <c r="M38" s="16"/>
    </row>
    <row r="39" spans="2:13" ht="22" x14ac:dyDescent="0.35">
      <c r="B39" s="15" t="s">
        <v>88</v>
      </c>
      <c r="C39" s="4" t="s">
        <v>88</v>
      </c>
      <c r="D39" s="6" t="s">
        <v>47</v>
      </c>
      <c r="E39" s="12">
        <v>42469</v>
      </c>
      <c r="F39" s="12" t="str">
        <f t="shared" si="0"/>
        <v>高山普洱(杯)x3</v>
      </c>
      <c r="G39" s="5" t="s">
        <v>76</v>
      </c>
      <c r="H39" s="6">
        <v>3</v>
      </c>
      <c r="I39" s="6">
        <v>1</v>
      </c>
      <c r="J39" s="6"/>
      <c r="K39" s="5">
        <f>IF(表1[[#This Row],[姓名]]="",0,IF(D39="充值",J39,VLOOKUP(G39,表2[#All],4,FALSE)*H39*I39*-1))</f>
        <v>-60</v>
      </c>
      <c r="L39" s="6"/>
      <c r="M39" s="16"/>
    </row>
    <row r="40" spans="2:13" ht="22" x14ac:dyDescent="0.35">
      <c r="B40" s="15" t="s">
        <v>88</v>
      </c>
      <c r="C40" s="4" t="s">
        <v>88</v>
      </c>
      <c r="D40" s="6" t="s">
        <v>47</v>
      </c>
      <c r="E40" s="12">
        <v>42469</v>
      </c>
      <c r="F40" s="12" t="str">
        <f t="shared" si="0"/>
        <v>花果茶玫瑰(杯)x1</v>
      </c>
      <c r="G40" s="5" t="s">
        <v>68</v>
      </c>
      <c r="H40" s="6">
        <v>1</v>
      </c>
      <c r="I40" s="6">
        <v>1</v>
      </c>
      <c r="J40" s="6"/>
      <c r="K40" s="5">
        <f>IF(表1[[#This Row],[姓名]]="",0,IF(D40="充值",J40,VLOOKUP(G40,表2[#All],4,FALSE)*H40*I40*-1))</f>
        <v>-25</v>
      </c>
      <c r="L40" s="6"/>
      <c r="M40" s="16"/>
    </row>
    <row r="41" spans="2:13" ht="22" x14ac:dyDescent="0.35">
      <c r="B41" s="15" t="s">
        <v>87</v>
      </c>
      <c r="C41" s="4"/>
      <c r="D41" s="6" t="s">
        <v>93</v>
      </c>
      <c r="E41" s="12">
        <v>42470</v>
      </c>
      <c r="F41" s="12" t="str">
        <f t="shared" si="0"/>
        <v>花果茶玫瑰(杯)x1</v>
      </c>
      <c r="G41" s="5" t="s">
        <v>68</v>
      </c>
      <c r="H41" s="6">
        <v>1</v>
      </c>
      <c r="I41" s="6">
        <v>1</v>
      </c>
      <c r="J41" s="6"/>
      <c r="K41" s="5">
        <f>IF(表1[[#This Row],[姓名]]="",0,IF(D41="充值",J41,VLOOKUP(G41,表2[#All],4,FALSE)*H41*I41*-1))</f>
        <v>-25</v>
      </c>
      <c r="L41" s="6"/>
      <c r="M41" s="16"/>
    </row>
    <row r="42" spans="2:13" ht="22" x14ac:dyDescent="0.35">
      <c r="B42" s="15" t="s">
        <v>87</v>
      </c>
      <c r="C42" s="4"/>
      <c r="D42" s="6" t="s">
        <v>93</v>
      </c>
      <c r="E42" s="12">
        <v>42470</v>
      </c>
      <c r="F42" s="12" t="str">
        <f t="shared" si="0"/>
        <v>手冲拿铁(杯)x7</v>
      </c>
      <c r="G42" s="5" t="s">
        <v>59</v>
      </c>
      <c r="H42" s="6">
        <v>7</v>
      </c>
      <c r="I42" s="6">
        <v>1</v>
      </c>
      <c r="J42" s="6"/>
      <c r="K42" s="5">
        <f>IF(表1[[#This Row],[姓名]]="",0,IF(D42="充值",J42,VLOOKUP(G42,表2[#All],4,FALSE)*H42*I42*-1))</f>
        <v>-175</v>
      </c>
      <c r="L42" s="6"/>
      <c r="M42" s="16"/>
    </row>
    <row r="43" spans="2:13" ht="22" x14ac:dyDescent="0.35">
      <c r="B43" s="15" t="s">
        <v>129</v>
      </c>
      <c r="C43" s="4"/>
      <c r="D43" s="6" t="s">
        <v>93</v>
      </c>
      <c r="E43" s="12">
        <v>42470</v>
      </c>
      <c r="F43" s="12" t="str">
        <f t="shared" si="0"/>
        <v>手冲拿铁(杯)x1</v>
      </c>
      <c r="G43" s="5" t="s">
        <v>59</v>
      </c>
      <c r="H43" s="6">
        <v>1</v>
      </c>
      <c r="I43" s="6">
        <v>1</v>
      </c>
      <c r="J43" s="6"/>
      <c r="K43" s="5">
        <f>IF(表1[[#This Row],[姓名]]="",0,IF(D43="充值",J43,VLOOKUP(G43,表2[#All],4,FALSE)*H43*I43*-1))</f>
        <v>-25</v>
      </c>
      <c r="L43" s="6"/>
      <c r="M43" s="16"/>
    </row>
    <row r="44" spans="2:13" ht="22" x14ac:dyDescent="0.35">
      <c r="B44" s="15" t="s">
        <v>87</v>
      </c>
      <c r="C44" s="4"/>
      <c r="D44" s="6" t="s">
        <v>93</v>
      </c>
      <c r="E44" s="12">
        <v>42470</v>
      </c>
      <c r="F44" s="12" t="str">
        <f t="shared" si="0"/>
        <v>啤酒(瓶)x8</v>
      </c>
      <c r="G44" s="5" t="s">
        <v>106</v>
      </c>
      <c r="H44" s="6">
        <v>8</v>
      </c>
      <c r="I44" s="6">
        <v>1</v>
      </c>
      <c r="J44" s="6"/>
      <c r="K44" s="5">
        <f>IF(表1[[#This Row],[姓名]]="",0,IF(D44="充值",J44,VLOOKUP(G44,表2[#All],4,FALSE)*H44*I44*-1))</f>
        <v>-160</v>
      </c>
      <c r="L44" s="6"/>
      <c r="M44" s="16" t="s">
        <v>73</v>
      </c>
    </row>
    <row r="45" spans="2:13" ht="22" x14ac:dyDescent="0.35">
      <c r="B45" s="4" t="s">
        <v>95</v>
      </c>
      <c r="C45" s="4" t="s">
        <v>95</v>
      </c>
      <c r="D45" s="6" t="s">
        <v>47</v>
      </c>
      <c r="E45" s="12">
        <v>42470</v>
      </c>
      <c r="F45" s="12" t="str">
        <f t="shared" si="0"/>
        <v>手冲拿铁(杯)x2</v>
      </c>
      <c r="G45" s="5" t="s">
        <v>59</v>
      </c>
      <c r="H45" s="6">
        <v>2</v>
      </c>
      <c r="I45" s="6">
        <v>1</v>
      </c>
      <c r="J45" s="6"/>
      <c r="K45" s="5">
        <f>IF(表1[[#This Row],[姓名]]="",0,IF(D45="充值",J45,VLOOKUP(G45,表2[#All],4,FALSE)*H45*I45*-1))</f>
        <v>-50</v>
      </c>
      <c r="L45" s="6"/>
      <c r="M45" s="16"/>
    </row>
    <row r="46" spans="2:13" ht="22" x14ac:dyDescent="0.35">
      <c r="B46" s="4" t="s">
        <v>96</v>
      </c>
      <c r="C46" s="4" t="s">
        <v>96</v>
      </c>
      <c r="D46" s="6" t="s">
        <v>47</v>
      </c>
      <c r="E46" s="12">
        <v>42470</v>
      </c>
      <c r="F46" s="12" t="str">
        <f t="shared" si="0"/>
        <v>手冲拿铁(杯)x2</v>
      </c>
      <c r="G46" s="5" t="s">
        <v>59</v>
      </c>
      <c r="H46" s="6">
        <v>2</v>
      </c>
      <c r="I46" s="6">
        <v>1</v>
      </c>
      <c r="J46" s="6"/>
      <c r="K46" s="5">
        <f>IF(表1[[#This Row],[姓名]]="",0,IF(D46="充值",J46,VLOOKUP(G46,表2[#All],4,FALSE)*H46*I46*-1))</f>
        <v>-50</v>
      </c>
      <c r="L46" s="6"/>
      <c r="M46" s="16"/>
    </row>
    <row r="47" spans="2:13" ht="22" x14ac:dyDescent="0.35">
      <c r="B47" s="4" t="s">
        <v>96</v>
      </c>
      <c r="C47" s="4" t="s">
        <v>96</v>
      </c>
      <c r="D47" s="6" t="s">
        <v>47</v>
      </c>
      <c r="E47" s="12">
        <v>42470</v>
      </c>
      <c r="F47" s="12" t="str">
        <f t="shared" si="0"/>
        <v>果汁(杯)x2</v>
      </c>
      <c r="G47" s="5" t="s">
        <v>103</v>
      </c>
      <c r="H47" s="6">
        <v>2</v>
      </c>
      <c r="I47" s="6">
        <v>1</v>
      </c>
      <c r="J47" s="6"/>
      <c r="K47" s="5">
        <f>IF(表1[[#This Row],[姓名]]="",0,IF(D47="充值",J47,VLOOKUP(G47,表2[#All],4,FALSE)*H47*I47*-1))</f>
        <v>-50</v>
      </c>
      <c r="L47" s="6"/>
      <c r="M47" s="16" t="s">
        <v>97</v>
      </c>
    </row>
    <row r="48" spans="2:13" ht="22" x14ac:dyDescent="0.35">
      <c r="B48" s="15" t="s">
        <v>110</v>
      </c>
      <c r="C48" s="4" t="s">
        <v>98</v>
      </c>
      <c r="D48" s="6" t="s">
        <v>47</v>
      </c>
      <c r="E48" s="12">
        <v>42470</v>
      </c>
      <c r="F48" s="12" t="str">
        <f t="shared" si="0"/>
        <v>插花x1</v>
      </c>
      <c r="G48" s="5" t="s">
        <v>100</v>
      </c>
      <c r="H48" s="6">
        <v>1</v>
      </c>
      <c r="I48" s="6">
        <v>1</v>
      </c>
      <c r="J48" s="6"/>
      <c r="K48" s="5">
        <v>-300</v>
      </c>
      <c r="L48" s="6"/>
      <c r="M48" s="16"/>
    </row>
    <row r="49" spans="2:13" ht="22" x14ac:dyDescent="0.35">
      <c r="B49" s="15" t="s">
        <v>109</v>
      </c>
      <c r="C49" s="4" t="s">
        <v>101</v>
      </c>
      <c r="D49" s="6" t="s">
        <v>47</v>
      </c>
      <c r="E49" s="12">
        <v>42470</v>
      </c>
      <c r="F49" s="12" t="str">
        <f t="shared" si="0"/>
        <v>绿茶(杯)x1</v>
      </c>
      <c r="G49" s="5" t="s">
        <v>63</v>
      </c>
      <c r="H49" s="6">
        <v>1</v>
      </c>
      <c r="I49" s="6">
        <v>1</v>
      </c>
      <c r="J49" s="6"/>
      <c r="K49" s="5">
        <v>-30</v>
      </c>
      <c r="L49" s="6"/>
      <c r="M49" s="16"/>
    </row>
    <row r="50" spans="2:13" ht="22" x14ac:dyDescent="0.35">
      <c r="B50" s="15" t="s">
        <v>109</v>
      </c>
      <c r="C50" s="4" t="s">
        <v>101</v>
      </c>
      <c r="D50" s="6" t="s">
        <v>47</v>
      </c>
      <c r="E50" s="12">
        <v>42470</v>
      </c>
      <c r="F50" s="12" t="str">
        <f t="shared" si="0"/>
        <v>手冲拿铁(杯)x1</v>
      </c>
      <c r="G50" s="5" t="s">
        <v>59</v>
      </c>
      <c r="H50" s="6">
        <v>1</v>
      </c>
      <c r="I50" s="6">
        <v>1</v>
      </c>
      <c r="J50" s="6"/>
      <c r="K50" s="5">
        <f>IF(表1[[#This Row],[姓名]]="",0,IF(D50="充值",J50,VLOOKUP(G50,表2[#All],4,FALSE)*H50*I50*-1))</f>
        <v>-25</v>
      </c>
      <c r="L50" s="6"/>
      <c r="M50" s="16"/>
    </row>
    <row r="51" spans="2:13" ht="22" x14ac:dyDescent="0.35">
      <c r="B51" s="15" t="s">
        <v>79</v>
      </c>
      <c r="C51" s="4"/>
      <c r="D51" s="6" t="s">
        <v>93</v>
      </c>
      <c r="E51" s="12">
        <v>42470</v>
      </c>
      <c r="F51" s="12" t="str">
        <f t="shared" si="0"/>
        <v>冰锐果酒(瓶)x1</v>
      </c>
      <c r="G51" s="5" t="s">
        <v>108</v>
      </c>
      <c r="H51" s="6">
        <v>1</v>
      </c>
      <c r="I51" s="6">
        <v>1</v>
      </c>
      <c r="J51" s="6"/>
      <c r="K51" s="5">
        <f>IF(表1[[#This Row],[姓名]]="",0,IF(D51="充值",J51,VLOOKUP(G51,表2[#All],4,FALSE)*H51*I51*-1))</f>
        <v>-18</v>
      </c>
      <c r="L51" s="6"/>
      <c r="M51" s="16" t="s">
        <v>104</v>
      </c>
    </row>
    <row r="52" spans="2:13" ht="22" x14ac:dyDescent="0.35">
      <c r="B52" s="15" t="s">
        <v>88</v>
      </c>
      <c r="C52" s="4" t="s">
        <v>116</v>
      </c>
      <c r="D52" s="6" t="s">
        <v>47</v>
      </c>
      <c r="E52" s="12">
        <v>42470</v>
      </c>
      <c r="F52" s="12" t="str">
        <f t="shared" si="0"/>
        <v>手冲拿铁(杯)x1</v>
      </c>
      <c r="G52" s="5" t="s">
        <v>59</v>
      </c>
      <c r="H52" s="6">
        <v>1</v>
      </c>
      <c r="I52" s="6">
        <v>1</v>
      </c>
      <c r="J52" s="6"/>
      <c r="K52" s="5">
        <f>IF(表1[[#This Row],[姓名]]="",0,IF(D52="充值",J52,VLOOKUP(G52,表2[#All],4,FALSE)*H52*I52*-1))</f>
        <v>-25</v>
      </c>
      <c r="L52" s="6"/>
      <c r="M52" s="16"/>
    </row>
    <row r="53" spans="2:13" ht="22" x14ac:dyDescent="0.35">
      <c r="B53" s="15" t="s">
        <v>88</v>
      </c>
      <c r="C53" s="4" t="s">
        <v>116</v>
      </c>
      <c r="D53" s="6" t="s">
        <v>47</v>
      </c>
      <c r="E53" s="12">
        <v>42470</v>
      </c>
      <c r="F53" s="12" t="str">
        <f t="shared" si="0"/>
        <v>花果茶玫瑰(杯)x1</v>
      </c>
      <c r="G53" s="5" t="s">
        <v>68</v>
      </c>
      <c r="H53" s="6">
        <v>1</v>
      </c>
      <c r="I53" s="6">
        <v>1</v>
      </c>
      <c r="J53" s="6"/>
      <c r="K53" s="5">
        <f>IF(表1[[#This Row],[姓名]]="",0,IF(D53="充值",J53,VLOOKUP(G53,表2[#All],4,FALSE)*H53*I53*-1))</f>
        <v>-25</v>
      </c>
      <c r="L53" s="6"/>
      <c r="M53" s="16"/>
    </row>
    <row r="54" spans="2:13" ht="22" x14ac:dyDescent="0.35">
      <c r="B54" s="15" t="s">
        <v>88</v>
      </c>
      <c r="C54" s="4" t="s">
        <v>118</v>
      </c>
      <c r="D54" s="6" t="s">
        <v>47</v>
      </c>
      <c r="E54" s="12">
        <v>42471</v>
      </c>
      <c r="F54" s="12" t="str">
        <f t="shared" si="0"/>
        <v>啤酒(瓶)x1</v>
      </c>
      <c r="G54" s="5" t="s">
        <v>106</v>
      </c>
      <c r="H54" s="6">
        <v>1</v>
      </c>
      <c r="I54" s="6">
        <v>1</v>
      </c>
      <c r="J54" s="6"/>
      <c r="K54" s="5">
        <f>IF(表1[[#This Row],[姓名]]="",0,IF(D54="充值",J54,VLOOKUP(G54,表2[#All],4,FALSE)*H54*I54*-1))</f>
        <v>-20</v>
      </c>
      <c r="L54" s="6"/>
      <c r="M54" s="16"/>
    </row>
    <row r="55" spans="2:13" ht="22" x14ac:dyDescent="0.35">
      <c r="B55" s="20" t="s">
        <v>79</v>
      </c>
      <c r="C55" s="21"/>
      <c r="D55" s="6" t="s">
        <v>93</v>
      </c>
      <c r="E55" s="12">
        <v>42471</v>
      </c>
      <c r="F55" s="12" t="str">
        <f t="shared" si="0"/>
        <v>手冲拿铁(杯)x1</v>
      </c>
      <c r="G55" s="5" t="s">
        <v>59</v>
      </c>
      <c r="H55" s="6">
        <v>1</v>
      </c>
      <c r="I55" s="6">
        <v>1</v>
      </c>
      <c r="J55" s="22"/>
      <c r="K55" s="5">
        <f>IF(表1[[#This Row],[姓名]]="",0,IF(D55="充值",J55,VLOOKUP(G55,表2[#All],4,FALSE)*H55*I55*-1))</f>
        <v>-25</v>
      </c>
      <c r="L55" s="22"/>
      <c r="M55" s="24"/>
    </row>
    <row r="56" spans="2:13" ht="22" x14ac:dyDescent="0.35">
      <c r="B56" s="15" t="s">
        <v>88</v>
      </c>
      <c r="C56" s="4" t="s">
        <v>119</v>
      </c>
      <c r="D56" s="6" t="s">
        <v>47</v>
      </c>
      <c r="E56" s="12">
        <v>42472</v>
      </c>
      <c r="F56" s="12" t="str">
        <f t="shared" si="0"/>
        <v>手冲拿铁(杯)x3</v>
      </c>
      <c r="G56" s="5" t="s">
        <v>59</v>
      </c>
      <c r="H56" s="6">
        <v>3</v>
      </c>
      <c r="I56" s="6">
        <v>1</v>
      </c>
      <c r="J56" s="6"/>
      <c r="K56" s="5">
        <f>IF(表1[[#This Row],[姓名]]="",0,IF(D56="充值",J56,VLOOKUP(G56,表2[#All],4,FALSE)*H56*I56*-1))</f>
        <v>-75</v>
      </c>
      <c r="L56" s="6"/>
      <c r="M56" s="16"/>
    </row>
    <row r="57" spans="2:13" ht="22" x14ac:dyDescent="0.35">
      <c r="B57" s="15" t="s">
        <v>88</v>
      </c>
      <c r="C57" s="4" t="s">
        <v>119</v>
      </c>
      <c r="D57" s="6" t="s">
        <v>47</v>
      </c>
      <c r="E57" s="12">
        <v>42472</v>
      </c>
      <c r="F57" s="12" t="str">
        <f t="shared" si="0"/>
        <v>斯里兰卡上等红茶(杯)x1</v>
      </c>
      <c r="G57" s="5" t="s">
        <v>127</v>
      </c>
      <c r="H57" s="6">
        <v>1</v>
      </c>
      <c r="I57" s="6">
        <v>1</v>
      </c>
      <c r="J57" s="6"/>
      <c r="K57" s="5">
        <f>IF(表1[[#This Row],[姓名]]="",0,IF(D57="充值",J57,VLOOKUP(G57,表2[#All],4,FALSE)*H57*I57*-1))</f>
        <v>-30</v>
      </c>
      <c r="L57" s="6"/>
      <c r="M57" s="16"/>
    </row>
    <row r="58" spans="2:13" ht="22" x14ac:dyDescent="0.35">
      <c r="B58" s="15" t="s">
        <v>118</v>
      </c>
      <c r="C58" s="4" t="s">
        <v>128</v>
      </c>
      <c r="D58" s="6" t="s">
        <v>8</v>
      </c>
      <c r="E58" s="12">
        <v>42472</v>
      </c>
      <c r="F58" s="12" t="str">
        <f t="shared" si="0"/>
        <v>充值x1</v>
      </c>
      <c r="G58" s="5" t="s">
        <v>26</v>
      </c>
      <c r="H58" s="6">
        <v>1</v>
      </c>
      <c r="I58" s="6">
        <v>1</v>
      </c>
      <c r="J58" s="6">
        <v>500</v>
      </c>
      <c r="K58" s="5">
        <f>IF(表1[[#This Row],[姓名]]="",0,IF(D58="充值",J58,VLOOKUP(G58,表2[#All],4,FALSE)*H58*I58*-1))</f>
        <v>500</v>
      </c>
      <c r="L58" s="6"/>
      <c r="M58" s="16"/>
    </row>
    <row r="59" spans="2:13" ht="22" x14ac:dyDescent="0.35">
      <c r="B59" s="15" t="s">
        <v>118</v>
      </c>
      <c r="C59" s="4" t="s">
        <v>128</v>
      </c>
      <c r="D59" s="6" t="s">
        <v>93</v>
      </c>
      <c r="E59" s="12">
        <v>42472</v>
      </c>
      <c r="F59" s="12" t="str">
        <f t="shared" si="0"/>
        <v>啤酒(瓶)x1</v>
      </c>
      <c r="G59" s="5" t="s">
        <v>106</v>
      </c>
      <c r="H59" s="6">
        <v>1</v>
      </c>
      <c r="I59" s="6">
        <v>1</v>
      </c>
      <c r="J59" s="6"/>
      <c r="K59" s="5">
        <f>IF(表1[[#This Row],[姓名]]="",0,IF(D59="充值",J59,VLOOKUP(G59,表2[#All],4,FALSE)*H59*I59*-1))</f>
        <v>-20</v>
      </c>
      <c r="L59" s="6"/>
      <c r="M59" s="16"/>
    </row>
    <row r="60" spans="2:13" ht="22" x14ac:dyDescent="0.35">
      <c r="B60" s="15" t="s">
        <v>65</v>
      </c>
      <c r="C60" s="4" t="s">
        <v>130</v>
      </c>
      <c r="D60" s="6" t="s">
        <v>92</v>
      </c>
      <c r="E60" s="12">
        <v>42472</v>
      </c>
      <c r="F60" s="12" t="str">
        <f t="shared" si="0"/>
        <v>啤酒(瓶)x6</v>
      </c>
      <c r="G60" s="5" t="s">
        <v>106</v>
      </c>
      <c r="H60" s="6">
        <v>6</v>
      </c>
      <c r="I60" s="6">
        <v>1</v>
      </c>
      <c r="J60" s="6"/>
      <c r="K60" s="5">
        <f>IF(表1[[#This Row],[姓名]]="",0,IF(D60="充值",J60,VLOOKUP(G60,表2[#All],4,FALSE)*H60*I60*-1))</f>
        <v>-120</v>
      </c>
      <c r="L60" s="6"/>
      <c r="M60" s="16"/>
    </row>
    <row r="61" spans="2:13" ht="22" x14ac:dyDescent="0.35">
      <c r="B61" s="15" t="s">
        <v>131</v>
      </c>
      <c r="C61" s="4" t="s">
        <v>132</v>
      </c>
      <c r="D61" s="6" t="s">
        <v>8</v>
      </c>
      <c r="E61" s="12">
        <v>42473</v>
      </c>
      <c r="F61" s="12" t="str">
        <f t="shared" si="0"/>
        <v>充值x1</v>
      </c>
      <c r="G61" s="5" t="s">
        <v>26</v>
      </c>
      <c r="H61" s="6">
        <v>1</v>
      </c>
      <c r="I61" s="6">
        <v>1</v>
      </c>
      <c r="J61" s="6">
        <v>1500</v>
      </c>
      <c r="K61" s="5">
        <f>IF(表1[[#This Row],[姓名]]="",0,IF(D61="充值",J61,VLOOKUP(G61,表2[#All],4,FALSE)*H61*I61*-1))</f>
        <v>1500</v>
      </c>
      <c r="L61" s="6"/>
      <c r="M61" s="16"/>
    </row>
    <row r="62" spans="2:13" ht="22" x14ac:dyDescent="0.35">
      <c r="B62" s="15" t="s">
        <v>131</v>
      </c>
      <c r="C62" s="4" t="s">
        <v>132</v>
      </c>
      <c r="D62" s="6" t="s">
        <v>92</v>
      </c>
      <c r="E62" s="12">
        <v>42473</v>
      </c>
      <c r="F62" s="12" t="str">
        <f t="shared" si="0"/>
        <v>手冲拿铁(杯)x1</v>
      </c>
      <c r="G62" s="5" t="s">
        <v>59</v>
      </c>
      <c r="H62" s="6">
        <v>1</v>
      </c>
      <c r="I62" s="6">
        <v>1</v>
      </c>
      <c r="J62" s="6"/>
      <c r="K62" s="5">
        <f>IF(表1[[#This Row],[姓名]]="",0,IF(D62="充值",J62,VLOOKUP(G62,表2[#All],4,FALSE)*H62*I62*-1))</f>
        <v>-25</v>
      </c>
      <c r="L62" s="6"/>
      <c r="M62" s="16"/>
    </row>
    <row r="63" spans="2:13" ht="22" x14ac:dyDescent="0.35">
      <c r="B63" s="15" t="s">
        <v>88</v>
      </c>
      <c r="C63" s="4" t="s">
        <v>133</v>
      </c>
      <c r="D63" s="6" t="s">
        <v>47</v>
      </c>
      <c r="E63" s="12">
        <v>42473</v>
      </c>
      <c r="F63" s="12" t="str">
        <f t="shared" si="0"/>
        <v>茶位费(位)x4</v>
      </c>
      <c r="G63" s="5" t="s">
        <v>60</v>
      </c>
      <c r="H63" s="6">
        <v>4</v>
      </c>
      <c r="I63" s="6">
        <v>1</v>
      </c>
      <c r="J63" s="6"/>
      <c r="K63" s="5">
        <f>IF(表1[[#This Row],[姓名]]="",0,IF(D63="充值",J63,VLOOKUP(G63,表2[#All],4,FALSE)*H63*I63*-1))</f>
        <v>-80</v>
      </c>
      <c r="L63" s="6"/>
      <c r="M63" s="16"/>
    </row>
    <row r="64" spans="2:13" ht="22" x14ac:dyDescent="0.35">
      <c r="B64" s="15" t="s">
        <v>88</v>
      </c>
      <c r="C64" s="4" t="s">
        <v>135</v>
      </c>
      <c r="D64" s="6" t="s">
        <v>47</v>
      </c>
      <c r="E64" s="12">
        <v>42473</v>
      </c>
      <c r="F64" s="12" t="str">
        <f t="shared" si="0"/>
        <v>手冲拿铁(杯)x1</v>
      </c>
      <c r="G64" s="5" t="s">
        <v>59</v>
      </c>
      <c r="H64" s="6">
        <v>1</v>
      </c>
      <c r="I64" s="6">
        <v>1</v>
      </c>
      <c r="J64" s="6"/>
      <c r="K64" s="5">
        <f>IF(表1[[#This Row],[姓名]]="",0,IF(D64="充值",J64,VLOOKUP(G64,表2[#All],4,FALSE)*H64*I64*-1))</f>
        <v>-25</v>
      </c>
      <c r="L64" s="6"/>
      <c r="M64" s="16"/>
    </row>
    <row r="65" spans="2:13" ht="22" x14ac:dyDescent="0.35">
      <c r="B65" s="15" t="s">
        <v>88</v>
      </c>
      <c r="C65" s="4" t="s">
        <v>135</v>
      </c>
      <c r="D65" s="4" t="s">
        <v>135</v>
      </c>
      <c r="E65" s="12">
        <v>42473</v>
      </c>
      <c r="F65" s="12" t="str">
        <f t="shared" si="0"/>
        <v>斯里兰卡上等红茶(杯)x1</v>
      </c>
      <c r="G65" s="5" t="s">
        <v>127</v>
      </c>
      <c r="H65" s="6">
        <v>1</v>
      </c>
      <c r="I65" s="6">
        <v>1</v>
      </c>
      <c r="J65" s="6"/>
      <c r="K65" s="5">
        <f>IF(表1[[#This Row],[姓名]]="",0,IF(D65="充值",J65,VLOOKUP(G65,表2[#All],4,FALSE)*H65*I65*-1))</f>
        <v>-30</v>
      </c>
      <c r="L65" s="6"/>
      <c r="M65" s="16"/>
    </row>
    <row r="66" spans="2:13" ht="22" x14ac:dyDescent="0.35">
      <c r="B66" s="15" t="s">
        <v>65</v>
      </c>
      <c r="C66" s="4" t="s">
        <v>130</v>
      </c>
      <c r="D66" s="6" t="s">
        <v>93</v>
      </c>
      <c r="E66" s="12">
        <v>42473</v>
      </c>
      <c r="F66" s="12" t="str">
        <f t="shared" si="0"/>
        <v>手冲拿铁(杯)x1</v>
      </c>
      <c r="G66" s="5" t="s">
        <v>59</v>
      </c>
      <c r="H66" s="6">
        <v>1</v>
      </c>
      <c r="I66" s="6">
        <v>1</v>
      </c>
      <c r="J66" s="6"/>
      <c r="K66" s="5">
        <f>IF(表1[[#This Row],[姓名]]="",0,IF(D66="充值",J66,VLOOKUP(G66,表2[#All],4,FALSE)*H66*I66*-1))</f>
        <v>-25</v>
      </c>
      <c r="L66" s="6"/>
      <c r="M66" s="16"/>
    </row>
    <row r="67" spans="2:13" ht="22" x14ac:dyDescent="0.35">
      <c r="B67" s="15" t="s">
        <v>65</v>
      </c>
      <c r="C67" s="4" t="s">
        <v>130</v>
      </c>
      <c r="D67" s="6" t="s">
        <v>93</v>
      </c>
      <c r="E67" s="12">
        <v>42473</v>
      </c>
      <c r="F67" s="12" t="str">
        <f t="shared" si="0"/>
        <v>非洲腰果(袋)x1</v>
      </c>
      <c r="G67" s="5" t="s">
        <v>139</v>
      </c>
      <c r="H67" s="6">
        <v>1</v>
      </c>
      <c r="I67" s="6">
        <v>1</v>
      </c>
      <c r="J67" s="6"/>
      <c r="K67" s="5">
        <f>IF(表1[[#This Row],[姓名]]="",0,IF(D67="充值",J67,VLOOKUP(G67,表2[#All],4,FALSE)*H67*I67*-1))</f>
        <v>-30</v>
      </c>
      <c r="L67" s="6"/>
      <c r="M67" s="16"/>
    </row>
    <row r="68" spans="2:13" ht="22" x14ac:dyDescent="0.35">
      <c r="B68" s="15" t="s">
        <v>79</v>
      </c>
      <c r="C68" s="4" t="s">
        <v>80</v>
      </c>
      <c r="D68" s="6" t="s">
        <v>93</v>
      </c>
      <c r="E68" s="12">
        <v>42473</v>
      </c>
      <c r="F68" s="12" t="str">
        <f t="shared" si="0"/>
        <v>手冲拿铁(杯)x1</v>
      </c>
      <c r="G68" s="5" t="s">
        <v>59</v>
      </c>
      <c r="H68" s="6">
        <v>1</v>
      </c>
      <c r="I68" s="6">
        <v>1</v>
      </c>
      <c r="J68" s="6"/>
      <c r="K68" s="5">
        <f>IF(表1[[#This Row],[姓名]]="",0,IF(D68="充值",J68,VLOOKUP(G68,表2[#All],4,FALSE)*H68*I68*-1))</f>
        <v>-25</v>
      </c>
      <c r="L68" s="6"/>
      <c r="M68" s="16"/>
    </row>
    <row r="69" spans="2:13" ht="22" x14ac:dyDescent="0.35">
      <c r="B69" s="15" t="s">
        <v>88</v>
      </c>
      <c r="C69" s="4" t="s">
        <v>140</v>
      </c>
      <c r="D69" s="6" t="s">
        <v>47</v>
      </c>
      <c r="E69" s="12">
        <v>42473</v>
      </c>
      <c r="F69" s="12" t="str">
        <f t="shared" ref="F69:F96" si="1">CONCATENATE(G69,"x",H69)</f>
        <v>手冲拿铁(杯)x2</v>
      </c>
      <c r="G69" s="5" t="s">
        <v>59</v>
      </c>
      <c r="H69" s="6">
        <v>2</v>
      </c>
      <c r="I69" s="6">
        <v>1</v>
      </c>
      <c r="J69" s="6"/>
      <c r="K69" s="5">
        <f>IF(表1[[#This Row],[姓名]]="",0,IF(D69="充值",J69,VLOOKUP(G69,表2[#All],4,FALSE)*H69*I69*-1))</f>
        <v>-50</v>
      </c>
      <c r="L69" s="6"/>
      <c r="M69" s="16"/>
    </row>
    <row r="70" spans="2:13" ht="22" x14ac:dyDescent="0.35">
      <c r="B70" s="15" t="s">
        <v>88</v>
      </c>
      <c r="C70" s="4" t="s">
        <v>140</v>
      </c>
      <c r="D70" s="6" t="s">
        <v>47</v>
      </c>
      <c r="E70" s="12">
        <v>42473</v>
      </c>
      <c r="F70" s="12" t="str">
        <f t="shared" si="1"/>
        <v>斯里兰卡上等红茶(杯)x1</v>
      </c>
      <c r="G70" s="5" t="s">
        <v>127</v>
      </c>
      <c r="H70" s="6">
        <v>1</v>
      </c>
      <c r="I70" s="6">
        <v>1</v>
      </c>
      <c r="J70" s="6"/>
      <c r="K70" s="5">
        <f>IF(表1[[#This Row],[姓名]]="",0,IF(D70="充值",J70,VLOOKUP(G70,表2[#All],4,FALSE)*H70*I70*-1))</f>
        <v>-30</v>
      </c>
      <c r="L70" s="6"/>
      <c r="M70" s="16"/>
    </row>
    <row r="71" spans="2:13" ht="22" x14ac:dyDescent="0.35">
      <c r="B71" s="15" t="s">
        <v>88</v>
      </c>
      <c r="C71" s="4" t="s">
        <v>140</v>
      </c>
      <c r="D71" s="6" t="s">
        <v>47</v>
      </c>
      <c r="E71" s="12">
        <v>42473</v>
      </c>
      <c r="F71" s="12" t="str">
        <f t="shared" si="1"/>
        <v>啤酒(瓶)x2</v>
      </c>
      <c r="G71" s="5" t="s">
        <v>106</v>
      </c>
      <c r="H71" s="6">
        <v>2</v>
      </c>
      <c r="I71" s="6">
        <v>1</v>
      </c>
      <c r="J71" s="6"/>
      <c r="K71" s="5">
        <f>IF(表1[[#This Row],[姓名]]="",0,IF(D71="充值",J71,VLOOKUP(G71,表2[#All],4,FALSE)*H71*I71*-1))</f>
        <v>-40</v>
      </c>
      <c r="L71" s="6"/>
      <c r="M71" s="16"/>
    </row>
    <row r="72" spans="2:13" ht="22" x14ac:dyDescent="0.35">
      <c r="B72" s="15" t="s">
        <v>88</v>
      </c>
      <c r="C72" s="4" t="s">
        <v>141</v>
      </c>
      <c r="D72" s="6" t="s">
        <v>47</v>
      </c>
      <c r="E72" s="12">
        <v>42474</v>
      </c>
      <c r="F72" s="12" t="str">
        <f t="shared" si="1"/>
        <v>手冲拿铁(杯)x1</v>
      </c>
      <c r="G72" s="5" t="s">
        <v>59</v>
      </c>
      <c r="H72" s="6">
        <v>1</v>
      </c>
      <c r="I72" s="6">
        <v>1</v>
      </c>
      <c r="J72" s="6"/>
      <c r="K72" s="5">
        <f>IF(表1[[#This Row],[姓名]]="",0,IF(D72="充值",J72,VLOOKUP(G72,表2[#All],4,FALSE)*H72*I72*-1))</f>
        <v>-25</v>
      </c>
      <c r="L72" s="6"/>
      <c r="M72" s="16"/>
    </row>
    <row r="73" spans="2:13" ht="22" x14ac:dyDescent="0.35">
      <c r="B73" s="15" t="s">
        <v>88</v>
      </c>
      <c r="C73" s="4" t="s">
        <v>141</v>
      </c>
      <c r="D73" s="6" t="s">
        <v>47</v>
      </c>
      <c r="E73" s="12">
        <v>42474</v>
      </c>
      <c r="F73" s="12" t="str">
        <f t="shared" si="1"/>
        <v>草莓酸奶(杯)x1</v>
      </c>
      <c r="G73" s="5" t="s">
        <v>144</v>
      </c>
      <c r="H73" s="6">
        <v>1</v>
      </c>
      <c r="I73" s="6">
        <v>1</v>
      </c>
      <c r="J73" s="6"/>
      <c r="K73" s="5">
        <f>IF(表1[[#This Row],[姓名]]="",0,IF(D73="充值",J73,VLOOKUP(G73,表2[#All],4,FALSE)*H73*I73*-1))</f>
        <v>-20</v>
      </c>
      <c r="L73" s="6"/>
      <c r="M73" s="16"/>
    </row>
    <row r="74" spans="2:13" ht="22" x14ac:dyDescent="0.35">
      <c r="B74" s="15" t="s">
        <v>145</v>
      </c>
      <c r="C74" s="4" t="s">
        <v>146</v>
      </c>
      <c r="D74" s="6" t="s">
        <v>8</v>
      </c>
      <c r="E74" s="12">
        <v>42473</v>
      </c>
      <c r="F74" s="12" t="str">
        <f t="shared" si="1"/>
        <v>充值x1</v>
      </c>
      <c r="G74" s="5" t="s">
        <v>26</v>
      </c>
      <c r="H74" s="6">
        <v>1</v>
      </c>
      <c r="I74" s="6">
        <v>1</v>
      </c>
      <c r="J74" s="6">
        <v>500</v>
      </c>
      <c r="K74" s="5">
        <f>IF(表1[[#This Row],[姓名]]="",0,IF(D74="充值",J74,VLOOKUP(G74,表2[#All],4,FALSE)*H74*I74*-1))</f>
        <v>500</v>
      </c>
      <c r="L74" s="6"/>
      <c r="M74" s="16"/>
    </row>
    <row r="75" spans="2:13" ht="22" x14ac:dyDescent="0.35">
      <c r="B75" s="20" t="s">
        <v>147</v>
      </c>
      <c r="C75" s="21" t="s">
        <v>148</v>
      </c>
      <c r="D75" s="6" t="s">
        <v>8</v>
      </c>
      <c r="E75" s="12">
        <v>42474</v>
      </c>
      <c r="F75" s="12" t="str">
        <f t="shared" si="1"/>
        <v>充值x1</v>
      </c>
      <c r="G75" s="5" t="s">
        <v>26</v>
      </c>
      <c r="H75" s="6">
        <v>1</v>
      </c>
      <c r="I75" s="22">
        <v>1</v>
      </c>
      <c r="J75" s="22">
        <v>500</v>
      </c>
      <c r="K75" s="23">
        <f>IF(表1[[#This Row],[姓名]]="",0,IF(D75="充值",J75,VLOOKUP(G75,表2[#All],4,FALSE)*H75*I75*-1))</f>
        <v>500</v>
      </c>
      <c r="L75" s="22"/>
      <c r="M75" s="24"/>
    </row>
    <row r="76" spans="2:13" ht="22" x14ac:dyDescent="0.35">
      <c r="B76" s="20" t="s">
        <v>149</v>
      </c>
      <c r="C76" s="21" t="s">
        <v>150</v>
      </c>
      <c r="D76" s="6" t="s">
        <v>8</v>
      </c>
      <c r="E76" s="12">
        <v>42474</v>
      </c>
      <c r="F76" s="12" t="str">
        <f t="shared" si="1"/>
        <v>充值x1</v>
      </c>
      <c r="G76" s="5" t="s">
        <v>26</v>
      </c>
      <c r="H76" s="22">
        <v>1</v>
      </c>
      <c r="I76" s="22">
        <v>1</v>
      </c>
      <c r="J76" s="22">
        <v>500</v>
      </c>
      <c r="K76" s="23">
        <f>IF(表1[[#This Row],[姓名]]="",0,IF(D76="充值",J76,VLOOKUP(G76,表2[#All],4,FALSE)*H76*I76*-1))</f>
        <v>500</v>
      </c>
      <c r="L76" s="22"/>
      <c r="M76" s="24"/>
    </row>
    <row r="77" spans="2:13" ht="22" x14ac:dyDescent="0.35">
      <c r="B77" s="20" t="s">
        <v>152</v>
      </c>
      <c r="C77" s="4" t="s">
        <v>146</v>
      </c>
      <c r="D77" s="6" t="s">
        <v>93</v>
      </c>
      <c r="E77" s="12">
        <v>42473</v>
      </c>
      <c r="F77" s="12" t="str">
        <f t="shared" si="1"/>
        <v>手冲拿铁(杯)x1</v>
      </c>
      <c r="G77" s="5" t="s">
        <v>59</v>
      </c>
      <c r="H77" s="22">
        <v>1</v>
      </c>
      <c r="I77" s="22">
        <v>1</v>
      </c>
      <c r="J77" s="22"/>
      <c r="K77" s="23">
        <f>IF(表1[[#This Row],[姓名]]="",0,IF(D77="充值",J77,VLOOKUP(G77,表2[#All],4,FALSE)*H77*I77*-1))</f>
        <v>-25</v>
      </c>
      <c r="L77" s="22"/>
      <c r="M77" s="24"/>
    </row>
    <row r="78" spans="2:13" ht="22" x14ac:dyDescent="0.35">
      <c r="B78" s="20" t="s">
        <v>152</v>
      </c>
      <c r="C78" s="4" t="s">
        <v>146</v>
      </c>
      <c r="D78" s="22" t="s">
        <v>93</v>
      </c>
      <c r="E78" s="12">
        <v>42473</v>
      </c>
      <c r="F78" s="12" t="str">
        <f t="shared" si="1"/>
        <v>德国手工花果茶(杯)x1</v>
      </c>
      <c r="G78" s="5" t="s">
        <v>153</v>
      </c>
      <c r="H78" s="22">
        <v>1</v>
      </c>
      <c r="I78" s="22">
        <v>1</v>
      </c>
      <c r="J78" s="22"/>
      <c r="K78" s="23">
        <f>IF(表1[[#This Row],[姓名]]="",0,IF(D78="充值",J78,VLOOKUP(G78,表2[#All],4,FALSE)*H78*I78*-1))</f>
        <v>-30</v>
      </c>
      <c r="L78" s="22"/>
      <c r="M78" s="24"/>
    </row>
    <row r="79" spans="2:13" ht="22" x14ac:dyDescent="0.35">
      <c r="B79" s="20" t="s">
        <v>147</v>
      </c>
      <c r="C79" s="21" t="s">
        <v>148</v>
      </c>
      <c r="D79" s="6" t="s">
        <v>93</v>
      </c>
      <c r="E79" s="12">
        <v>42474</v>
      </c>
      <c r="F79" s="12" t="str">
        <f t="shared" si="1"/>
        <v>手冲拿铁(杯)x1</v>
      </c>
      <c r="G79" s="5" t="s">
        <v>59</v>
      </c>
      <c r="H79" s="22">
        <v>1</v>
      </c>
      <c r="I79" s="22">
        <v>1</v>
      </c>
      <c r="J79" s="6"/>
      <c r="K79" s="5">
        <f>IF(表1[[#This Row],[姓名]]="",0,IF(D79="充值",J79,VLOOKUP(G79,表2[#All],4,FALSE)*H79*I79*-1))</f>
        <v>-25</v>
      </c>
      <c r="L79" s="6"/>
      <c r="M79" s="16"/>
    </row>
    <row r="80" spans="2:13" ht="22" x14ac:dyDescent="0.35">
      <c r="B80" s="15" t="s">
        <v>118</v>
      </c>
      <c r="C80" s="4" t="s">
        <v>154</v>
      </c>
      <c r="D80" s="6" t="s">
        <v>93</v>
      </c>
      <c r="E80" s="12">
        <v>42474</v>
      </c>
      <c r="F80" s="12" t="str">
        <f t="shared" si="1"/>
        <v>啤酒(瓶)x1</v>
      </c>
      <c r="G80" s="5" t="s">
        <v>106</v>
      </c>
      <c r="H80" s="22">
        <v>1</v>
      </c>
      <c r="I80" s="22">
        <v>1</v>
      </c>
      <c r="J80" s="6"/>
      <c r="K80" s="5">
        <f>IF(表1[[#This Row],[姓名]]="",0,IF(D80="充值",J80,VLOOKUP(G80,表2[#All],4,FALSE)*H80*I80*-1))</f>
        <v>-20</v>
      </c>
      <c r="L80" s="6"/>
      <c r="M80" s="16"/>
    </row>
    <row r="81" spans="2:13" ht="22" x14ac:dyDescent="0.35">
      <c r="B81" s="15" t="s">
        <v>79</v>
      </c>
      <c r="C81" s="4" t="s">
        <v>80</v>
      </c>
      <c r="D81" s="6" t="s">
        <v>93</v>
      </c>
      <c r="E81" s="12">
        <v>42474</v>
      </c>
      <c r="F81" s="12" t="str">
        <f t="shared" si="1"/>
        <v>手冲拿铁(杯)x1</v>
      </c>
      <c r="G81" s="5" t="s">
        <v>59</v>
      </c>
      <c r="H81" s="22">
        <v>1</v>
      </c>
      <c r="I81" s="22">
        <v>1</v>
      </c>
      <c r="J81" s="6"/>
      <c r="K81" s="5">
        <f>IF(表1[[#This Row],[姓名]]="",0,IF(D81="充值",J81,VLOOKUP(G81,表2[#All],4,FALSE)*H81*I81*-1))</f>
        <v>-25</v>
      </c>
      <c r="L81" s="6"/>
      <c r="M81" s="16"/>
    </row>
    <row r="82" spans="2:13" ht="22" x14ac:dyDescent="0.35">
      <c r="B82" s="15" t="s">
        <v>36</v>
      </c>
      <c r="C82" s="4" t="s">
        <v>45</v>
      </c>
      <c r="D82" s="6" t="s">
        <v>93</v>
      </c>
      <c r="E82" s="12">
        <v>42475</v>
      </c>
      <c r="F82" s="12" t="str">
        <f t="shared" si="1"/>
        <v>手冲拿铁(杯)x1</v>
      </c>
      <c r="G82" s="5" t="s">
        <v>59</v>
      </c>
      <c r="H82" s="22">
        <v>1</v>
      </c>
      <c r="I82" s="22">
        <v>1</v>
      </c>
      <c r="J82" s="6"/>
      <c r="K82" s="5">
        <f>IF(表1[[#This Row],[姓名]]="",0,IF(D82="充值",J82,VLOOKUP(G82,表2[#All],4,FALSE)*H82*I82*-1))</f>
        <v>-25</v>
      </c>
      <c r="L82" s="6"/>
      <c r="M82" s="16"/>
    </row>
    <row r="83" spans="2:13" ht="22" x14ac:dyDescent="0.35">
      <c r="B83" s="15" t="s">
        <v>36</v>
      </c>
      <c r="C83" s="4" t="s">
        <v>45</v>
      </c>
      <c r="D83" s="6" t="s">
        <v>93</v>
      </c>
      <c r="E83" s="12">
        <v>42475</v>
      </c>
      <c r="F83" s="12" t="str">
        <f t="shared" si="1"/>
        <v>峨眉山明前绿茶(杯)x1</v>
      </c>
      <c r="G83" s="5" t="s">
        <v>155</v>
      </c>
      <c r="H83" s="22">
        <v>1</v>
      </c>
      <c r="I83" s="22">
        <v>1</v>
      </c>
      <c r="J83" s="6"/>
      <c r="K83" s="5">
        <f>IF(表1[[#This Row],[姓名]]="",0,IF(D83="充值",J83,VLOOKUP(G83,表2[#All],4,FALSE)*H83*I83*-1))</f>
        <v>-30</v>
      </c>
      <c r="L83" s="6"/>
      <c r="M83" s="16"/>
    </row>
    <row r="84" spans="2:13" ht="22" x14ac:dyDescent="0.35">
      <c r="B84" s="15" t="s">
        <v>36</v>
      </c>
      <c r="C84" s="4" t="s">
        <v>45</v>
      </c>
      <c r="D84" s="6" t="s">
        <v>93</v>
      </c>
      <c r="E84" s="12">
        <v>42475</v>
      </c>
      <c r="F84" s="12" t="str">
        <f t="shared" si="1"/>
        <v>混合腰果(袋)x1</v>
      </c>
      <c r="G84" s="5" t="s">
        <v>157</v>
      </c>
      <c r="H84" s="22">
        <v>1</v>
      </c>
      <c r="I84" s="22">
        <v>1</v>
      </c>
      <c r="J84" s="6"/>
      <c r="K84" s="5">
        <f>IF(表1[[#This Row],[姓名]]="",0,IF(D84="充值",J84,VLOOKUP(G84,表2[#All],4,FALSE)*H84*I84*-1))</f>
        <v>-35</v>
      </c>
      <c r="L84" s="6"/>
      <c r="M84" s="16"/>
    </row>
    <row r="85" spans="2:13" ht="22" x14ac:dyDescent="0.35">
      <c r="B85" s="15" t="s">
        <v>88</v>
      </c>
      <c r="C85" s="4" t="s">
        <v>158</v>
      </c>
      <c r="D85" s="6" t="s">
        <v>47</v>
      </c>
      <c r="E85" s="12">
        <v>42475</v>
      </c>
      <c r="F85" s="12" t="str">
        <f t="shared" si="1"/>
        <v>手冲拿铁(杯)x3</v>
      </c>
      <c r="G85" s="5" t="s">
        <v>59</v>
      </c>
      <c r="H85" s="22">
        <v>3</v>
      </c>
      <c r="I85" s="22">
        <v>1</v>
      </c>
      <c r="J85" s="6"/>
      <c r="K85" s="5">
        <f>IF(表1[[#This Row],[姓名]]="",0,IF(D85="充值",J85,VLOOKUP(G85,表2[#All],4,FALSE)*H85*I85*-1))</f>
        <v>-75</v>
      </c>
      <c r="L85" s="6"/>
      <c r="M85" s="16"/>
    </row>
    <row r="86" spans="2:13" ht="22" x14ac:dyDescent="0.35">
      <c r="B86" s="15" t="s">
        <v>88</v>
      </c>
      <c r="C86" s="4" t="s">
        <v>158</v>
      </c>
      <c r="D86" s="6" t="s">
        <v>47</v>
      </c>
      <c r="E86" s="12">
        <v>42475</v>
      </c>
      <c r="F86" s="12" t="str">
        <f t="shared" si="1"/>
        <v>草莓酸奶(杯)x1</v>
      </c>
      <c r="G86" s="5" t="s">
        <v>144</v>
      </c>
      <c r="H86" s="22">
        <v>1</v>
      </c>
      <c r="I86" s="22">
        <v>1</v>
      </c>
      <c r="J86" s="6"/>
      <c r="K86" s="5">
        <f>IF(表1[[#This Row],[姓名]]="",0,IF(D86="充值",J86,VLOOKUP(G86,表2[#All],4,FALSE)*H86*I86*-1))</f>
        <v>-20</v>
      </c>
      <c r="L86" s="6"/>
      <c r="M86" s="16"/>
    </row>
    <row r="87" spans="2:13" ht="22" x14ac:dyDescent="0.35">
      <c r="B87" s="15" t="s">
        <v>159</v>
      </c>
      <c r="C87" s="4" t="s">
        <v>160</v>
      </c>
      <c r="D87" s="6" t="s">
        <v>26</v>
      </c>
      <c r="E87" s="12">
        <v>42475</v>
      </c>
      <c r="F87" s="12" t="str">
        <f t="shared" si="1"/>
        <v>充值x1</v>
      </c>
      <c r="G87" s="5" t="s">
        <v>26</v>
      </c>
      <c r="H87" s="22">
        <v>1</v>
      </c>
      <c r="I87" s="22">
        <v>1</v>
      </c>
      <c r="J87" s="6">
        <v>500</v>
      </c>
      <c r="K87" s="5">
        <f>IF(表1[[#This Row],[姓名]]="",0,IF(D87="充值",J87,VLOOKUP(G87,表2[#All],4,FALSE)*H87*I87*-1))</f>
        <v>500</v>
      </c>
      <c r="L87" s="6"/>
      <c r="M87" s="16"/>
    </row>
    <row r="88" spans="2:13" ht="22" x14ac:dyDescent="0.35">
      <c r="B88" s="15" t="s">
        <v>159</v>
      </c>
      <c r="C88" s="4" t="s">
        <v>160</v>
      </c>
      <c r="D88" s="6" t="s">
        <v>93</v>
      </c>
      <c r="E88" s="12">
        <v>42475</v>
      </c>
      <c r="F88" s="12" t="str">
        <f t="shared" si="1"/>
        <v>手冲拿铁(杯)x1</v>
      </c>
      <c r="G88" s="5" t="s">
        <v>59</v>
      </c>
      <c r="H88" s="22">
        <v>1</v>
      </c>
      <c r="I88" s="22">
        <v>1</v>
      </c>
      <c r="J88" s="6"/>
      <c r="K88" s="5">
        <f>IF(表1[[#This Row],[姓名]]="",0,IF(D88="充值",J88,VLOOKUP(G88,表2[#All],4,FALSE)*H88*I88*-1))</f>
        <v>-25</v>
      </c>
      <c r="L88" s="6"/>
      <c r="M88" s="16"/>
    </row>
    <row r="89" spans="2:13" ht="22" x14ac:dyDescent="0.35">
      <c r="B89" s="15" t="s">
        <v>65</v>
      </c>
      <c r="C89" s="4" t="s">
        <v>161</v>
      </c>
      <c r="D89" s="6" t="s">
        <v>93</v>
      </c>
      <c r="E89" s="12">
        <v>42475</v>
      </c>
      <c r="F89" s="12" t="str">
        <f t="shared" si="1"/>
        <v>手冲拿铁(杯)x1</v>
      </c>
      <c r="G89" s="5" t="s">
        <v>59</v>
      </c>
      <c r="H89" s="22">
        <v>1</v>
      </c>
      <c r="I89" s="22">
        <v>1</v>
      </c>
      <c r="J89" s="6"/>
      <c r="K89" s="5">
        <f>IF(表1[[#This Row],[姓名]]="",0,IF(D89="充值",J89,VLOOKUP(G89,表2[#All],4,FALSE)*H89*I89*-1))</f>
        <v>-25</v>
      </c>
      <c r="L89" s="6"/>
      <c r="M89" s="16"/>
    </row>
    <row r="90" spans="2:13" ht="22" x14ac:dyDescent="0.35">
      <c r="B90" s="15" t="s">
        <v>79</v>
      </c>
      <c r="C90" s="4" t="s">
        <v>80</v>
      </c>
      <c r="D90" s="6" t="s">
        <v>93</v>
      </c>
      <c r="E90" s="12">
        <v>42475</v>
      </c>
      <c r="F90" s="12" t="str">
        <f t="shared" si="1"/>
        <v>手冲拿铁(杯)x1</v>
      </c>
      <c r="G90" s="5" t="s">
        <v>59</v>
      </c>
      <c r="H90" s="22">
        <v>1</v>
      </c>
      <c r="I90" s="22">
        <v>1</v>
      </c>
      <c r="J90" s="6"/>
      <c r="K90" s="5">
        <f>IF(表1[[#This Row],[姓名]]="",0,IF(D90="充值",J90,VLOOKUP(G90,表2[#All],4,FALSE)*H90*I90*-1))</f>
        <v>-25</v>
      </c>
      <c r="L90" s="6"/>
      <c r="M90" s="16"/>
    </row>
    <row r="91" spans="2:13" ht="22" x14ac:dyDescent="0.35">
      <c r="B91" s="15" t="s">
        <v>163</v>
      </c>
      <c r="C91" s="4" t="s">
        <v>162</v>
      </c>
      <c r="D91" s="6" t="s">
        <v>93</v>
      </c>
      <c r="E91" s="12">
        <v>42475</v>
      </c>
      <c r="F91" s="12" t="str">
        <f t="shared" si="1"/>
        <v>啤酒(瓶)x3</v>
      </c>
      <c r="G91" s="5" t="s">
        <v>106</v>
      </c>
      <c r="H91" s="22">
        <v>3</v>
      </c>
      <c r="I91" s="22">
        <v>1</v>
      </c>
      <c r="J91" s="6"/>
      <c r="K91" s="5">
        <f>IF(表1[[#This Row],[姓名]]="",0,IF(D91="充值",J91,VLOOKUP(G91,表2[#All],4,FALSE)*H91*I91*-1))</f>
        <v>-60</v>
      </c>
      <c r="L91" s="6"/>
      <c r="M91" s="16"/>
    </row>
    <row r="92" spans="2:13" ht="22" x14ac:dyDescent="0.35">
      <c r="B92" s="15" t="s">
        <v>87</v>
      </c>
      <c r="C92" s="4" t="s">
        <v>161</v>
      </c>
      <c r="D92" s="6" t="s">
        <v>93</v>
      </c>
      <c r="E92" s="12">
        <v>42475</v>
      </c>
      <c r="F92" s="12" t="str">
        <f t="shared" si="1"/>
        <v>啤酒(瓶)x1</v>
      </c>
      <c r="G92" s="5" t="s">
        <v>106</v>
      </c>
      <c r="H92" s="22">
        <v>1</v>
      </c>
      <c r="I92" s="22">
        <v>1</v>
      </c>
      <c r="J92" s="6"/>
      <c r="K92" s="5">
        <f>IF(表1[[#This Row],[姓名]]="",0,IF(D92="充值",J92,VLOOKUP(G92,表2[#All],4,FALSE)*H92*I92*-1))</f>
        <v>-20</v>
      </c>
      <c r="L92" s="6"/>
      <c r="M92" s="16"/>
    </row>
    <row r="93" spans="2:13" ht="22" x14ac:dyDescent="0.35">
      <c r="B93" s="15" t="s">
        <v>79</v>
      </c>
      <c r="C93" s="4" t="s">
        <v>80</v>
      </c>
      <c r="D93" s="6" t="s">
        <v>93</v>
      </c>
      <c r="E93" s="12">
        <v>42475</v>
      </c>
      <c r="F93" s="12" t="str">
        <f t="shared" si="1"/>
        <v>啤酒(瓶)x4</v>
      </c>
      <c r="G93" s="5" t="s">
        <v>106</v>
      </c>
      <c r="H93" s="22">
        <v>4</v>
      </c>
      <c r="I93" s="22">
        <v>1</v>
      </c>
      <c r="J93" s="6"/>
      <c r="K93" s="5">
        <f>IF(表1[[#This Row],[姓名]]="",0,IF(D93="充值",J93,VLOOKUP(G93,表2[#All],4,FALSE)*H93*I93*-1))</f>
        <v>-80</v>
      </c>
      <c r="L93" s="6"/>
      <c r="M93" s="16"/>
    </row>
    <row r="94" spans="2:13" ht="22" x14ac:dyDescent="0.35">
      <c r="B94" s="20" t="s">
        <v>87</v>
      </c>
      <c r="C94" s="4" t="s">
        <v>161</v>
      </c>
      <c r="D94" s="6" t="s">
        <v>93</v>
      </c>
      <c r="E94" s="12">
        <v>42475</v>
      </c>
      <c r="F94" s="12" t="str">
        <f t="shared" si="1"/>
        <v>啤酒(瓶)x1</v>
      </c>
      <c r="G94" s="5" t="s">
        <v>106</v>
      </c>
      <c r="H94" s="22">
        <v>1</v>
      </c>
      <c r="I94" s="22">
        <v>1</v>
      </c>
      <c r="J94" s="22"/>
      <c r="K94" s="23">
        <f>IF(表1[[#This Row],[姓名]]="",0,IF(D94="充值",J94,VLOOKUP(G94,表2[#All],4,FALSE)*H94*I94*-1))</f>
        <v>-20</v>
      </c>
      <c r="L94" s="22"/>
      <c r="M94" s="24"/>
    </row>
    <row r="95" spans="2:13" ht="18" x14ac:dyDescent="0.2">
      <c r="B95" s="15" t="s">
        <v>88</v>
      </c>
      <c r="C95" s="15" t="s">
        <v>165</v>
      </c>
      <c r="D95" s="6" t="s">
        <v>88</v>
      </c>
      <c r="E95" s="12">
        <v>42476</v>
      </c>
      <c r="F95" s="12" t="str">
        <f t="shared" si="1"/>
        <v>手冲拿铁(杯)x5</v>
      </c>
      <c r="G95" s="5" t="s">
        <v>59</v>
      </c>
      <c r="H95" s="6">
        <v>5</v>
      </c>
      <c r="I95" s="6">
        <v>1</v>
      </c>
      <c r="J95" s="6"/>
      <c r="K95" s="23">
        <f>IF(表1[[#This Row],[姓名]]="",0,IF(D95="充值",J95,VLOOKUP(G95,表2[#All],4,FALSE)*H95*I95*-1))</f>
        <v>-125</v>
      </c>
      <c r="L95" s="6"/>
      <c r="M95" s="16"/>
    </row>
    <row r="96" spans="2:13" ht="18" x14ac:dyDescent="0.2">
      <c r="B96" s="15" t="s">
        <v>88</v>
      </c>
      <c r="C96" s="15" t="s">
        <v>165</v>
      </c>
      <c r="D96" s="6" t="s">
        <v>88</v>
      </c>
      <c r="E96" s="12">
        <v>42476</v>
      </c>
      <c r="F96" s="12" t="str">
        <f t="shared" si="1"/>
        <v>斯里兰卡上等红茶(杯)x1</v>
      </c>
      <c r="G96" s="5" t="s">
        <v>127</v>
      </c>
      <c r="H96" s="6">
        <v>1</v>
      </c>
      <c r="I96" s="6">
        <v>1</v>
      </c>
      <c r="J96" s="6"/>
      <c r="K96" s="23">
        <f>IF(表1[[#This Row],[姓名]]="",0,IF(D96="充值",J96,VLOOKUP(G96,表2[#All],4,FALSE)*H96*I96*-1))</f>
        <v>-30</v>
      </c>
      <c r="L96" s="6"/>
      <c r="M96" s="16"/>
    </row>
    <row r="97" spans="2:13" ht="18" x14ac:dyDescent="0.2">
      <c r="B97" s="15" t="s">
        <v>88</v>
      </c>
      <c r="C97" s="15" t="s">
        <v>165</v>
      </c>
      <c r="D97" s="6" t="s">
        <v>88</v>
      </c>
      <c r="E97" s="12">
        <v>42476</v>
      </c>
      <c r="F97" s="12" t="str">
        <f t="shared" ref="F97:F99" si="2">CONCATENATE(G97,"x",H97)</f>
        <v>德国手工花果茶(杯)x1</v>
      </c>
      <c r="G97" s="5" t="s">
        <v>153</v>
      </c>
      <c r="H97" s="6">
        <v>1</v>
      </c>
      <c r="I97" s="6">
        <v>1</v>
      </c>
      <c r="J97" s="6"/>
      <c r="K97" s="23">
        <f>IF(表1[[#This Row],[姓名]]="",0,IF(D97="充值",J97,VLOOKUP(G97,表2[#All],4,FALSE)*H97*I97*-1))</f>
        <v>-30</v>
      </c>
      <c r="L97" s="6"/>
      <c r="M97" s="16"/>
    </row>
    <row r="98" spans="2:13" ht="18" x14ac:dyDescent="0.2">
      <c r="B98" s="15" t="s">
        <v>88</v>
      </c>
      <c r="C98" s="15" t="s">
        <v>165</v>
      </c>
      <c r="D98" s="6" t="s">
        <v>88</v>
      </c>
      <c r="E98" s="12">
        <v>42476</v>
      </c>
      <c r="F98" s="12" t="str">
        <f t="shared" si="2"/>
        <v>草莓酸奶(杯)x1</v>
      </c>
      <c r="G98" s="5" t="s">
        <v>144</v>
      </c>
      <c r="H98" s="6">
        <v>1</v>
      </c>
      <c r="I98" s="6">
        <v>1</v>
      </c>
      <c r="J98" s="6"/>
      <c r="K98" s="23">
        <f>IF(表1[[#This Row],[姓名]]="",0,IF(D98="充值",J98,VLOOKUP(G98,表2[#All],4,FALSE)*H98*I98*-1))</f>
        <v>-20</v>
      </c>
      <c r="L98" s="6"/>
      <c r="M98" s="16"/>
    </row>
    <row r="99" spans="2:13" ht="22" x14ac:dyDescent="0.35">
      <c r="B99" s="15" t="s">
        <v>79</v>
      </c>
      <c r="C99" s="4" t="s">
        <v>80</v>
      </c>
      <c r="D99" s="6" t="s">
        <v>93</v>
      </c>
      <c r="E99" s="12">
        <v>42476</v>
      </c>
      <c r="F99" s="12" t="str">
        <f t="shared" si="2"/>
        <v>手冲拿铁(杯)x1</v>
      </c>
      <c r="G99" s="5" t="s">
        <v>59</v>
      </c>
      <c r="H99" s="6">
        <v>1</v>
      </c>
      <c r="I99" s="6">
        <v>1</v>
      </c>
      <c r="J99" s="6"/>
      <c r="K99" s="5">
        <f>IF(表1[[#This Row],[姓名]]="",0,IF(D99="充值",J99,VLOOKUP(G99,表2[#All],4,FALSE)*H99*I99*-1))</f>
        <v>-25</v>
      </c>
      <c r="L99" s="6"/>
      <c r="M99" s="16"/>
    </row>
    <row r="100" spans="2:13" ht="22" x14ac:dyDescent="0.35">
      <c r="B100" s="15"/>
      <c r="C100" s="4"/>
      <c r="D100" s="6"/>
      <c r="E100" s="12"/>
      <c r="F100" s="12"/>
      <c r="G100" s="5"/>
      <c r="H100" s="6"/>
      <c r="I100" s="6"/>
      <c r="J100" s="6"/>
      <c r="K100" s="5">
        <f>IF(表1[[#This Row],[姓名]]="",0,IF(D100="充值",J100,VLOOKUP(G100,表2[#All],4,FALSE)*H100*I100*-1))</f>
        <v>0</v>
      </c>
      <c r="L100" s="6"/>
      <c r="M100" s="16"/>
    </row>
    <row r="101" spans="2:13" ht="22" x14ac:dyDescent="0.35">
      <c r="B101" s="15"/>
      <c r="C101" s="4"/>
      <c r="D101" s="6"/>
      <c r="E101" s="12"/>
      <c r="F101" s="12"/>
      <c r="G101" s="5"/>
      <c r="H101" s="6"/>
      <c r="I101" s="6"/>
      <c r="J101" s="6"/>
      <c r="K101" s="5">
        <f>IF(表1[[#This Row],[姓名]]="",0,IF(D101="充值",J101,VLOOKUP(G101,表2[#All],4,FALSE)*H101*I101*-1))</f>
        <v>0</v>
      </c>
      <c r="L101" s="6"/>
      <c r="M101" s="16"/>
    </row>
    <row r="102" spans="2:13" ht="22" x14ac:dyDescent="0.35">
      <c r="B102" s="15"/>
      <c r="C102" s="4"/>
      <c r="D102" s="6"/>
      <c r="E102" s="12"/>
      <c r="F102" s="12"/>
      <c r="G102" s="5"/>
      <c r="H102" s="6"/>
      <c r="I102" s="6"/>
      <c r="J102" s="6"/>
      <c r="K102" s="5">
        <f>IF(表1[[#This Row],[姓名]]="",0,IF(D102="充值",J102,VLOOKUP(G102,表2[#All],4,FALSE)*H102*I102*-1))</f>
        <v>0</v>
      </c>
      <c r="L102" s="6"/>
      <c r="M102" s="16"/>
    </row>
    <row r="103" spans="2:13" ht="22" x14ac:dyDescent="0.35">
      <c r="B103" s="15"/>
      <c r="C103" s="4"/>
      <c r="D103" s="6"/>
      <c r="E103" s="12"/>
      <c r="F103" s="12"/>
      <c r="G103" s="5"/>
      <c r="H103" s="6"/>
      <c r="I103" s="6"/>
      <c r="J103" s="6"/>
      <c r="K103" s="5">
        <f>IF(表1[[#This Row],[姓名]]="",0,IF(D103="充值",J103,VLOOKUP(G103,表2[#All],4,FALSE)*H103*I103*-1))</f>
        <v>0</v>
      </c>
      <c r="L103" s="6"/>
      <c r="M103" s="16"/>
    </row>
    <row r="104" spans="2:13" ht="22" x14ac:dyDescent="0.35">
      <c r="B104" s="15"/>
      <c r="C104" s="4"/>
      <c r="D104" s="6"/>
      <c r="E104" s="12"/>
      <c r="F104" s="12"/>
      <c r="G104" s="5"/>
      <c r="H104" s="6"/>
      <c r="I104" s="6"/>
      <c r="J104" s="6"/>
      <c r="K104" s="5">
        <f>IF(表1[[#This Row],[姓名]]="",0,IF(D104="充值",J104,VLOOKUP(G104,表2[#All],4,FALSE)*H104*I104*-1))</f>
        <v>0</v>
      </c>
      <c r="L104" s="6"/>
      <c r="M104" s="16"/>
    </row>
    <row r="105" spans="2:13" ht="22" x14ac:dyDescent="0.35">
      <c r="B105" s="15"/>
      <c r="C105" s="4"/>
      <c r="D105" s="6"/>
      <c r="E105" s="12"/>
      <c r="F105" s="12"/>
      <c r="G105" s="5"/>
      <c r="H105" s="6"/>
      <c r="I105" s="6"/>
      <c r="J105" s="6"/>
      <c r="K105" s="5">
        <f>IF(表1[[#This Row],[姓名]]="",0,IF(D105="充值",J105,VLOOKUP(G105,表2[#All],4,FALSE)*H105*I105*-1))</f>
        <v>0</v>
      </c>
      <c r="L105" s="6"/>
      <c r="M105" s="16"/>
    </row>
    <row r="106" spans="2:13" ht="22" x14ac:dyDescent="0.35">
      <c r="B106" s="15"/>
      <c r="C106" s="4"/>
      <c r="D106" s="6"/>
      <c r="E106" s="12"/>
      <c r="F106" s="12"/>
      <c r="G106" s="5"/>
      <c r="H106" s="6"/>
      <c r="I106" s="6"/>
      <c r="J106" s="6"/>
      <c r="K106" s="5">
        <f>IF(表1[[#This Row],[姓名]]="",0,IF(D106="充值",J106,VLOOKUP(G106,表2[#All],4,FALSE)*H106*I106*-1))</f>
        <v>0</v>
      </c>
      <c r="L106" s="6"/>
      <c r="M106" s="16"/>
    </row>
    <row r="107" spans="2:13" ht="22" x14ac:dyDescent="0.35">
      <c r="B107" s="15"/>
      <c r="C107" s="4"/>
      <c r="D107" s="6"/>
      <c r="E107" s="12"/>
      <c r="F107" s="12"/>
      <c r="G107" s="5"/>
      <c r="H107" s="6"/>
      <c r="I107" s="6"/>
      <c r="J107" s="6"/>
      <c r="K107" s="5">
        <f>IF(表1[[#This Row],[姓名]]="",0,IF(D107="充值",J107,VLOOKUP(G107,表2[#All],4,FALSE)*H107*I107*-1))</f>
        <v>0</v>
      </c>
      <c r="L107" s="6"/>
      <c r="M107" s="16"/>
    </row>
    <row r="108" spans="2:13" ht="22" x14ac:dyDescent="0.35">
      <c r="B108" s="15"/>
      <c r="C108" s="4"/>
      <c r="D108" s="6"/>
      <c r="E108" s="12"/>
      <c r="F108" s="12"/>
      <c r="G108" s="5"/>
      <c r="H108" s="6"/>
      <c r="I108" s="6"/>
      <c r="J108" s="6"/>
      <c r="K108" s="5">
        <f>IF(表1[[#This Row],[姓名]]="",0,IF(D108="充值",J108,VLOOKUP(G108,表2[#All],4,FALSE)*H108*I108*-1))</f>
        <v>0</v>
      </c>
      <c r="L108" s="6"/>
      <c r="M108" s="16"/>
    </row>
    <row r="109" spans="2:13" ht="22" x14ac:dyDescent="0.35">
      <c r="B109" s="15"/>
      <c r="C109" s="4"/>
      <c r="D109" s="6"/>
      <c r="E109" s="12"/>
      <c r="F109" s="12"/>
      <c r="G109" s="5"/>
      <c r="H109" s="6"/>
      <c r="I109" s="6"/>
      <c r="J109" s="6"/>
      <c r="K109" s="5">
        <f>IF(表1[[#This Row],[姓名]]="",0,IF(D109="充值",J109,VLOOKUP(G109,表2[#All],4,FALSE)*H109*I109*-1))</f>
        <v>0</v>
      </c>
      <c r="L109" s="6"/>
      <c r="M109" s="16"/>
    </row>
    <row r="110" spans="2:13" ht="22" x14ac:dyDescent="0.35">
      <c r="B110" s="15"/>
      <c r="C110" s="4"/>
      <c r="D110" s="6"/>
      <c r="E110" s="12"/>
      <c r="F110" s="12"/>
      <c r="G110" s="5"/>
      <c r="H110" s="6"/>
      <c r="I110" s="6"/>
      <c r="J110" s="6"/>
      <c r="K110" s="5">
        <f>IF(表1[[#This Row],[姓名]]="",0,IF(D110="充值",J110,VLOOKUP(G110,表2[#All],4,FALSE)*H110*I110*-1))</f>
        <v>0</v>
      </c>
      <c r="L110" s="6"/>
      <c r="M110" s="16"/>
    </row>
    <row r="111" spans="2:13" ht="22" x14ac:dyDescent="0.35">
      <c r="B111" s="15"/>
      <c r="C111" s="4"/>
      <c r="D111" s="6"/>
      <c r="E111" s="12"/>
      <c r="F111" s="12"/>
      <c r="G111" s="5"/>
      <c r="H111" s="6"/>
      <c r="I111" s="6"/>
      <c r="J111" s="6"/>
      <c r="K111" s="5">
        <f>IF(表1[[#This Row],[姓名]]="",0,IF(D111="充值",J111,VLOOKUP(G111,表2[#All],4,FALSE)*H111*I111*-1))</f>
        <v>0</v>
      </c>
      <c r="L111" s="6"/>
      <c r="M111" s="16"/>
    </row>
    <row r="112" spans="2:13" ht="22" x14ac:dyDescent="0.35">
      <c r="B112" s="20"/>
      <c r="C112" s="21"/>
      <c r="D112" s="22"/>
      <c r="E112" s="30"/>
      <c r="F112" s="30"/>
      <c r="G112" s="23"/>
      <c r="H112" s="22"/>
      <c r="I112" s="22"/>
      <c r="J112" s="22"/>
      <c r="K112" s="23">
        <f>IF(表1[[#This Row],[姓名]]="",0,IF(D112="充值",J112,VLOOKUP(G112,表2[#All],4,FALSE)*H112*I112*-1))</f>
        <v>0</v>
      </c>
      <c r="L112" s="22"/>
      <c r="M112" s="24"/>
    </row>
  </sheetData>
  <phoneticPr fontId="1" type="noConversion"/>
  <dataValidations count="1">
    <dataValidation type="list" allowBlank="1" showInputMessage="1" showErrorMessage="1" sqref="D3:D64 D66:D84 D88:D94 D99">
      <formula1>"充值,会员消费,消费"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产品表!$B$3:$B$10</xm:f>
          </x14:formula1>
          <xm:sqref>G3:G8 G10:G12</xm:sqref>
        </x14:dataValidation>
        <x14:dataValidation type="list" allowBlank="1" showInputMessage="1" showErrorMessage="1">
          <x14:formula1>
            <xm:f>产品表!$B$3:$B$115</xm:f>
          </x14:formula1>
          <xm:sqref>G9 G13:G47 G49:G99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topLeftCell="A14" zoomScale="169" workbookViewId="0">
      <selection activeCell="B31" sqref="B31"/>
    </sheetView>
  </sheetViews>
  <sheetFormatPr baseColWidth="10" defaultRowHeight="15" x14ac:dyDescent="0.15"/>
  <cols>
    <col min="1" max="1" width="3.6640625" customWidth="1"/>
    <col min="2" max="2" width="14.5" bestFit="1" customWidth="1"/>
    <col min="3" max="3" width="13.83203125" customWidth="1"/>
    <col min="6" max="6" width="10.5" bestFit="1" customWidth="1"/>
    <col min="7" max="7" width="6.83203125" customWidth="1"/>
  </cols>
  <sheetData>
    <row r="2" spans="2:8" x14ac:dyDescent="0.15">
      <c r="B2" s="36" t="s">
        <v>22</v>
      </c>
      <c r="C2" s="36" t="s">
        <v>12</v>
      </c>
      <c r="D2" s="36" t="s">
        <v>13</v>
      </c>
      <c r="E2" s="36" t="s">
        <v>15</v>
      </c>
      <c r="F2" s="36" t="s">
        <v>16</v>
      </c>
      <c r="G2" s="31" t="s">
        <v>28</v>
      </c>
      <c r="H2" s="36" t="s">
        <v>124</v>
      </c>
    </row>
    <row r="3" spans="2:8" x14ac:dyDescent="0.15">
      <c r="B3" s="1" t="str">
        <f t="shared" ref="B3:B14" si="0">CONCATENATE(C3,"(",F3,")")</f>
        <v>德国手工花果茶(壶（4杯）)</v>
      </c>
      <c r="C3" s="1" t="s">
        <v>123</v>
      </c>
      <c r="D3" s="26" t="s">
        <v>14</v>
      </c>
      <c r="E3" s="26">
        <v>80</v>
      </c>
      <c r="F3" s="26" t="s">
        <v>126</v>
      </c>
      <c r="G3" s="35">
        <v>1</v>
      </c>
      <c r="H3" s="43">
        <v>42472</v>
      </c>
    </row>
    <row r="4" spans="2:8" x14ac:dyDescent="0.15">
      <c r="B4" s="1" t="str">
        <f t="shared" si="0"/>
        <v>德国手工花果茶(杯)</v>
      </c>
      <c r="C4" s="1" t="s">
        <v>123</v>
      </c>
      <c r="D4" s="26" t="s">
        <v>14</v>
      </c>
      <c r="E4" s="26">
        <v>30</v>
      </c>
      <c r="F4" s="26" t="s">
        <v>21</v>
      </c>
      <c r="G4" s="35">
        <v>1</v>
      </c>
      <c r="H4" s="43">
        <v>42472</v>
      </c>
    </row>
    <row r="5" spans="2:8" x14ac:dyDescent="0.15">
      <c r="B5" s="1" t="str">
        <f t="shared" si="0"/>
        <v>德国手工花果茶(壶（2杯）)</v>
      </c>
      <c r="C5" s="1" t="s">
        <v>123</v>
      </c>
      <c r="D5" s="26" t="s">
        <v>14</v>
      </c>
      <c r="E5" s="26">
        <v>50</v>
      </c>
      <c r="F5" s="26" t="s">
        <v>125</v>
      </c>
      <c r="G5" s="35">
        <v>1</v>
      </c>
      <c r="H5" s="43">
        <v>42472</v>
      </c>
    </row>
    <row r="6" spans="2:8" x14ac:dyDescent="0.15">
      <c r="B6" s="1" t="str">
        <f t="shared" si="0"/>
        <v>峨眉山明前绿茶(杯)</v>
      </c>
      <c r="C6" s="1" t="s">
        <v>121</v>
      </c>
      <c r="D6" s="26" t="s">
        <v>14</v>
      </c>
      <c r="E6" s="26">
        <v>30</v>
      </c>
      <c r="F6" s="26" t="s">
        <v>21</v>
      </c>
      <c r="G6" s="35">
        <v>1</v>
      </c>
      <c r="H6" s="43">
        <v>42472</v>
      </c>
    </row>
    <row r="7" spans="2:8" x14ac:dyDescent="0.15">
      <c r="B7" s="1" t="str">
        <f t="shared" si="0"/>
        <v>高山古树普洱茶(杯)</v>
      </c>
      <c r="C7" s="1" t="s">
        <v>122</v>
      </c>
      <c r="D7" s="26" t="s">
        <v>14</v>
      </c>
      <c r="E7" s="26">
        <v>30</v>
      </c>
      <c r="F7" s="26" t="s">
        <v>21</v>
      </c>
      <c r="G7" s="35">
        <v>1</v>
      </c>
      <c r="H7" s="43">
        <v>42472</v>
      </c>
    </row>
    <row r="8" spans="2:8" x14ac:dyDescent="0.15">
      <c r="B8" s="1" t="str">
        <f t="shared" si="0"/>
        <v>高山古树普洱茶(壶（2杯）)</v>
      </c>
      <c r="C8" s="1" t="s">
        <v>122</v>
      </c>
      <c r="D8" s="26" t="s">
        <v>14</v>
      </c>
      <c r="E8" s="26">
        <v>50</v>
      </c>
      <c r="F8" s="26" t="s">
        <v>125</v>
      </c>
      <c r="G8" s="35">
        <v>1</v>
      </c>
      <c r="H8" s="46">
        <v>42472</v>
      </c>
    </row>
    <row r="9" spans="2:8" x14ac:dyDescent="0.15">
      <c r="B9" s="1" t="str">
        <f t="shared" si="0"/>
        <v>高山古树普洱茶(壶（2杯）)</v>
      </c>
      <c r="C9" s="1" t="s">
        <v>122</v>
      </c>
      <c r="D9" s="26" t="s">
        <v>14</v>
      </c>
      <c r="E9" s="26">
        <v>80</v>
      </c>
      <c r="F9" s="26" t="s">
        <v>125</v>
      </c>
      <c r="G9" s="35">
        <v>1</v>
      </c>
      <c r="H9" s="46">
        <v>42472</v>
      </c>
    </row>
    <row r="10" spans="2:8" x14ac:dyDescent="0.15">
      <c r="B10" s="1" t="str">
        <f t="shared" si="0"/>
        <v>斯里兰卡上等红茶(杯)</v>
      </c>
      <c r="C10" s="1" t="s">
        <v>120</v>
      </c>
      <c r="D10" s="26" t="s">
        <v>14</v>
      </c>
      <c r="E10" s="26">
        <v>30</v>
      </c>
      <c r="F10" s="26" t="s">
        <v>21</v>
      </c>
      <c r="G10" s="35">
        <v>1</v>
      </c>
      <c r="H10" s="43">
        <v>42472</v>
      </c>
    </row>
    <row r="11" spans="2:8" x14ac:dyDescent="0.15">
      <c r="B11" s="1" t="str">
        <f t="shared" si="0"/>
        <v>斯里兰卡上等红茶(壶（2杯）)</v>
      </c>
      <c r="C11" s="26" t="s">
        <v>120</v>
      </c>
      <c r="D11" s="1"/>
      <c r="E11" s="26">
        <v>50</v>
      </c>
      <c r="F11" s="26" t="s">
        <v>125</v>
      </c>
      <c r="G11" s="35">
        <v>1</v>
      </c>
      <c r="H11" s="46">
        <v>42472</v>
      </c>
    </row>
    <row r="12" spans="2:8" x14ac:dyDescent="0.15">
      <c r="B12" s="1" t="str">
        <f t="shared" si="0"/>
        <v>斯里兰卡上等红茶(壶（4杯）)</v>
      </c>
      <c r="C12" s="26" t="s">
        <v>120</v>
      </c>
      <c r="D12" s="1"/>
      <c r="E12" s="26">
        <v>80</v>
      </c>
      <c r="F12" s="26" t="s">
        <v>126</v>
      </c>
      <c r="G12" s="35">
        <v>1</v>
      </c>
      <c r="H12" s="46">
        <v>42472</v>
      </c>
    </row>
    <row r="13" spans="2:8" x14ac:dyDescent="0.15">
      <c r="B13" s="1" t="str">
        <f t="shared" si="0"/>
        <v>冰锐果酒(瓶)</v>
      </c>
      <c r="C13" s="26" t="s">
        <v>107</v>
      </c>
      <c r="D13" s="26" t="s">
        <v>14</v>
      </c>
      <c r="E13" s="26">
        <v>18</v>
      </c>
      <c r="F13" s="26" t="s">
        <v>105</v>
      </c>
      <c r="G13" s="35">
        <v>1</v>
      </c>
      <c r="H13" s="43">
        <v>42466</v>
      </c>
    </row>
    <row r="14" spans="2:8" x14ac:dyDescent="0.15">
      <c r="B14" s="1" t="str">
        <f t="shared" si="0"/>
        <v>茶位费(位)</v>
      </c>
      <c r="C14" s="1" t="s">
        <v>54</v>
      </c>
      <c r="D14" s="1" t="s">
        <v>14</v>
      </c>
      <c r="E14" s="26">
        <v>20</v>
      </c>
      <c r="F14" s="26" t="s">
        <v>55</v>
      </c>
      <c r="G14" s="35">
        <v>1</v>
      </c>
      <c r="H14" s="43">
        <v>42466</v>
      </c>
    </row>
    <row r="15" spans="2:8" x14ac:dyDescent="0.15">
      <c r="B15" s="1" t="s">
        <v>26</v>
      </c>
      <c r="C15" s="44" t="s">
        <v>26</v>
      </c>
      <c r="D15" s="44" t="s">
        <v>27</v>
      </c>
      <c r="E15" s="44">
        <v>0</v>
      </c>
      <c r="F15" s="1"/>
      <c r="G15" s="35">
        <v>1</v>
      </c>
      <c r="H15" s="43">
        <v>42466</v>
      </c>
    </row>
    <row r="16" spans="2:8" x14ac:dyDescent="0.15">
      <c r="B16" s="1" t="str">
        <f t="shared" ref="B16:B35" si="1">CONCATENATE(C16,"(",F16,")")</f>
        <v>高山普洱(杯)</v>
      </c>
      <c r="C16" s="44" t="s">
        <v>19</v>
      </c>
      <c r="D16" s="1" t="s">
        <v>14</v>
      </c>
      <c r="E16" s="44">
        <v>20</v>
      </c>
      <c r="F16" s="1" t="s">
        <v>21</v>
      </c>
      <c r="G16" s="35">
        <v>1</v>
      </c>
      <c r="H16" s="43">
        <v>42466</v>
      </c>
    </row>
    <row r="17" spans="2:8" x14ac:dyDescent="0.15">
      <c r="B17" s="1" t="str">
        <f t="shared" si="1"/>
        <v>高山普洱(壶)</v>
      </c>
      <c r="C17" s="44" t="s">
        <v>19</v>
      </c>
      <c r="D17" s="44" t="s">
        <v>14</v>
      </c>
      <c r="E17" s="44">
        <v>70</v>
      </c>
      <c r="F17" s="44" t="s">
        <v>17</v>
      </c>
      <c r="G17" s="35">
        <v>1</v>
      </c>
      <c r="H17" s="43">
        <v>42466</v>
      </c>
    </row>
    <row r="18" spans="2:8" x14ac:dyDescent="0.15">
      <c r="B18" s="1" t="str">
        <f t="shared" si="1"/>
        <v>果汁(杯)</v>
      </c>
      <c r="C18" s="41" t="s">
        <v>102</v>
      </c>
      <c r="D18" s="44" t="s">
        <v>14</v>
      </c>
      <c r="E18" s="29">
        <v>25</v>
      </c>
      <c r="F18" s="26" t="s">
        <v>21</v>
      </c>
      <c r="G18" s="35">
        <v>1</v>
      </c>
      <c r="H18" s="43">
        <v>42466</v>
      </c>
    </row>
    <row r="19" spans="2:8" x14ac:dyDescent="0.15">
      <c r="B19" s="1" t="str">
        <f t="shared" si="1"/>
        <v>花果茶玫瑰(杯)</v>
      </c>
      <c r="C19" s="40" t="s">
        <v>20</v>
      </c>
      <c r="D19" s="44" t="s">
        <v>14</v>
      </c>
      <c r="E19" s="44">
        <v>25</v>
      </c>
      <c r="F19" s="1" t="s">
        <v>21</v>
      </c>
      <c r="G19" s="35">
        <v>1</v>
      </c>
      <c r="H19" s="43">
        <v>42466</v>
      </c>
    </row>
    <row r="20" spans="2:8" x14ac:dyDescent="0.15">
      <c r="B20" s="1" t="str">
        <f t="shared" si="1"/>
        <v>花果茶玫瑰(壶)</v>
      </c>
      <c r="C20" s="40" t="s">
        <v>20</v>
      </c>
      <c r="D20" s="44" t="s">
        <v>14</v>
      </c>
      <c r="E20" s="44">
        <v>80</v>
      </c>
      <c r="F20" s="1" t="s">
        <v>17</v>
      </c>
      <c r="G20" s="35">
        <v>1</v>
      </c>
      <c r="H20" s="43">
        <v>42466</v>
      </c>
    </row>
    <row r="21" spans="2:8" x14ac:dyDescent="0.15">
      <c r="B21" s="1" t="str">
        <f t="shared" si="1"/>
        <v>坚果(盘)</v>
      </c>
      <c r="C21" s="40" t="s">
        <v>48</v>
      </c>
      <c r="D21" s="44" t="s">
        <v>49</v>
      </c>
      <c r="E21" s="44">
        <v>20</v>
      </c>
      <c r="F21" s="1" t="s">
        <v>50</v>
      </c>
      <c r="G21" s="35">
        <v>1</v>
      </c>
      <c r="H21" s="43">
        <v>42466</v>
      </c>
    </row>
    <row r="22" spans="2:8" x14ac:dyDescent="0.15">
      <c r="B22" s="1" t="str">
        <f t="shared" si="1"/>
        <v>绿茶(杯)</v>
      </c>
      <c r="C22" s="40" t="s">
        <v>51</v>
      </c>
      <c r="D22" s="44" t="s">
        <v>14</v>
      </c>
      <c r="E22" s="44">
        <v>20</v>
      </c>
      <c r="F22" s="1" t="s">
        <v>21</v>
      </c>
      <c r="G22" s="35">
        <v>1</v>
      </c>
      <c r="H22" s="43">
        <v>42466</v>
      </c>
    </row>
    <row r="23" spans="2:8" x14ac:dyDescent="0.15">
      <c r="B23" s="1" t="str">
        <f t="shared" si="1"/>
        <v>啤酒(瓶)</v>
      </c>
      <c r="C23" s="41" t="s">
        <v>73</v>
      </c>
      <c r="D23" s="29" t="s">
        <v>74</v>
      </c>
      <c r="E23" s="29">
        <v>20</v>
      </c>
      <c r="F23" s="26" t="s">
        <v>105</v>
      </c>
      <c r="G23" s="35">
        <v>1</v>
      </c>
      <c r="H23" s="43">
        <v>42466</v>
      </c>
    </row>
    <row r="24" spans="2:8" x14ac:dyDescent="0.15">
      <c r="B24" s="1" t="str">
        <f t="shared" si="1"/>
        <v>热巧克力(杯)</v>
      </c>
      <c r="C24" s="1" t="s">
        <v>69</v>
      </c>
      <c r="D24" s="1" t="s">
        <v>14</v>
      </c>
      <c r="E24" s="26">
        <v>25</v>
      </c>
      <c r="F24" s="26" t="s">
        <v>21</v>
      </c>
      <c r="G24" s="35">
        <v>1</v>
      </c>
      <c r="H24" s="43">
        <v>42466</v>
      </c>
    </row>
    <row r="25" spans="2:8" x14ac:dyDescent="0.15">
      <c r="B25" s="1" t="str">
        <f t="shared" si="1"/>
        <v>手冲拿铁(杯)</v>
      </c>
      <c r="C25" s="1" t="s">
        <v>42</v>
      </c>
      <c r="D25" s="1" t="s">
        <v>14</v>
      </c>
      <c r="E25" s="1">
        <v>25</v>
      </c>
      <c r="F25" s="1" t="s">
        <v>21</v>
      </c>
      <c r="G25" s="35">
        <v>1</v>
      </c>
      <c r="H25" s="43">
        <v>42466</v>
      </c>
    </row>
    <row r="26" spans="2:8" x14ac:dyDescent="0.15">
      <c r="B26" s="1" t="str">
        <f t="shared" si="1"/>
        <v>锡兰红茶(杯)</v>
      </c>
      <c r="C26" s="44" t="s">
        <v>18</v>
      </c>
      <c r="D26" s="1" t="s">
        <v>14</v>
      </c>
      <c r="E26" s="44">
        <v>20</v>
      </c>
      <c r="F26" s="1" t="s">
        <v>21</v>
      </c>
      <c r="G26" s="35">
        <v>1</v>
      </c>
      <c r="H26" s="43">
        <v>42466</v>
      </c>
    </row>
    <row r="27" spans="2:8" x14ac:dyDescent="0.15">
      <c r="B27" s="1" t="str">
        <f t="shared" si="1"/>
        <v>锡兰红茶(壶)</v>
      </c>
      <c r="C27" s="44" t="s">
        <v>18</v>
      </c>
      <c r="D27" s="1" t="s">
        <v>14</v>
      </c>
      <c r="E27" s="44">
        <v>70</v>
      </c>
      <c r="F27" s="1" t="s">
        <v>17</v>
      </c>
      <c r="G27" s="35">
        <v>1</v>
      </c>
      <c r="H27" s="43">
        <v>42466</v>
      </c>
    </row>
    <row r="28" spans="2:8" x14ac:dyDescent="0.15">
      <c r="B28" s="1" t="str">
        <f t="shared" si="1"/>
        <v>非洲腰果(袋)</v>
      </c>
      <c r="C28" s="29" t="s">
        <v>136</v>
      </c>
      <c r="D28" s="1" t="s">
        <v>137</v>
      </c>
      <c r="E28" s="29">
        <v>30</v>
      </c>
      <c r="F28" s="26" t="s">
        <v>138</v>
      </c>
      <c r="G28" s="35">
        <v>1</v>
      </c>
      <c r="H28" s="46">
        <v>42472</v>
      </c>
    </row>
    <row r="29" spans="2:8" x14ac:dyDescent="0.15">
      <c r="B29" s="1" t="str">
        <f t="shared" si="1"/>
        <v>草莓酸奶(杯)</v>
      </c>
      <c r="C29" s="29" t="s">
        <v>142</v>
      </c>
      <c r="D29" s="1" t="s">
        <v>143</v>
      </c>
      <c r="E29" s="29">
        <v>20</v>
      </c>
      <c r="F29" s="26" t="s">
        <v>21</v>
      </c>
      <c r="G29" s="35">
        <v>1</v>
      </c>
      <c r="H29" s="46">
        <v>42472</v>
      </c>
    </row>
    <row r="30" spans="2:8" x14ac:dyDescent="0.15">
      <c r="B30" s="1" t="str">
        <f t="shared" si="1"/>
        <v>混合腰果(袋)</v>
      </c>
      <c r="C30" s="29" t="s">
        <v>156</v>
      </c>
      <c r="D30" s="1" t="s">
        <v>137</v>
      </c>
      <c r="E30" s="29">
        <v>35</v>
      </c>
      <c r="F30" s="26" t="s">
        <v>138</v>
      </c>
      <c r="G30" s="35">
        <v>1</v>
      </c>
      <c r="H30" s="46">
        <v>42472</v>
      </c>
    </row>
    <row r="31" spans="2:8" x14ac:dyDescent="0.15">
      <c r="B31" s="1" t="str">
        <f t="shared" si="1"/>
        <v>米果(袋)</v>
      </c>
      <c r="C31" s="29" t="s">
        <v>164</v>
      </c>
      <c r="D31" s="1" t="s">
        <v>137</v>
      </c>
      <c r="E31" s="29">
        <v>18</v>
      </c>
      <c r="F31" s="26" t="s">
        <v>138</v>
      </c>
      <c r="G31" s="35">
        <v>1</v>
      </c>
      <c r="H31" s="46">
        <v>42472</v>
      </c>
    </row>
    <row r="32" spans="2:8" x14ac:dyDescent="0.15">
      <c r="B32" s="1" t="str">
        <f t="shared" si="1"/>
        <v>()</v>
      </c>
      <c r="C32" s="29"/>
      <c r="D32" s="1"/>
      <c r="E32" s="29"/>
      <c r="F32" s="26"/>
      <c r="G32" s="35"/>
      <c r="H32" s="45"/>
    </row>
    <row r="33" spans="2:8" x14ac:dyDescent="0.15">
      <c r="B33" s="1" t="str">
        <f t="shared" si="1"/>
        <v>()</v>
      </c>
      <c r="C33" s="29"/>
      <c r="D33" s="1"/>
      <c r="E33" s="29"/>
      <c r="F33" s="26"/>
      <c r="G33" s="35"/>
      <c r="H33" s="45"/>
    </row>
    <row r="34" spans="2:8" x14ac:dyDescent="0.15">
      <c r="B34" s="1" t="str">
        <f t="shared" si="1"/>
        <v>()</v>
      </c>
      <c r="C34" s="29"/>
      <c r="D34" s="1"/>
      <c r="E34" s="29"/>
      <c r="F34" s="26"/>
      <c r="G34" s="35"/>
      <c r="H34" s="45"/>
    </row>
    <row r="35" spans="2:8" x14ac:dyDescent="0.15">
      <c r="B35" s="1" t="str">
        <f t="shared" si="1"/>
        <v>()</v>
      </c>
      <c r="C35" s="29"/>
      <c r="D35" s="40"/>
      <c r="E35" s="29"/>
      <c r="F35" s="41"/>
      <c r="G35" s="42"/>
      <c r="H35" s="45"/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明细</vt:lpstr>
      <vt:lpstr>产品表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2016-04-06T06:15:46Z</dcterms:created>
  <dcterms:modified xsi:type="dcterms:W3CDTF">2016-04-16T08:12:53Z</dcterms:modified>
</cp:coreProperties>
</file>