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"/>
    </mc:Choice>
  </mc:AlternateContent>
  <bookViews>
    <workbookView xWindow="0" yWindow="460" windowWidth="28800" windowHeight="16140" tabRatio="500"/>
  </bookViews>
  <sheets>
    <sheet name="汇总" sheetId="2" r:id="rId1"/>
    <sheet name="明细" sheetId="1" r:id="rId2"/>
    <sheet name="产品表" sheetId="4" r:id="rId3"/>
  </sheets>
  <calcPr calcId="150000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K8" i="2"/>
  <c r="J10" i="1"/>
  <c r="H9" i="1"/>
  <c r="J9" i="1"/>
  <c r="J8" i="1"/>
  <c r="J4" i="1"/>
  <c r="J5" i="1"/>
  <c r="J6" i="1"/>
  <c r="J7" i="1"/>
  <c r="J3" i="1"/>
  <c r="B3" i="4"/>
  <c r="B5" i="4"/>
  <c r="B6" i="4"/>
  <c r="B7" i="4"/>
  <c r="B8" i="4"/>
  <c r="B9" i="4"/>
  <c r="B10" i="4"/>
  <c r="B4" i="4"/>
</calcChain>
</file>

<file path=xl/sharedStrings.xml><?xml version="1.0" encoding="utf-8"?>
<sst xmlns="http://schemas.openxmlformats.org/spreadsheetml/2006/main" count="86" uniqueCount="54">
  <si>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</si>
  <si>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</si>
  <si>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</si>
  <si>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</si>
  <si>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</si>
  <si>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</si>
  <si>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</si>
  <si>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</si>
  <si>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党爸</t>
  </si>
  <si>
    <t>充值</t>
  </si>
  <si>
    <t>皇上</t>
  </si>
  <si>
    <t>阳妈</t>
  </si>
  <si>
    <t>消费</t>
  </si>
  <si>
    <t>消费</t>
    <rPh sb="0" eb="1">
      <t>xiao f</t>
    </rPh>
    <phoneticPr fontId="1" type="noConversion"/>
  </si>
  <si>
    <t>(空白)</t>
  </si>
  <si>
    <t>总计</t>
  </si>
  <si>
    <t>拿铁</t>
    <rPh sb="0" eb="1">
      <t>na tie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</si>
  <si>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</si>
  <si>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</si>
  <si>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</si>
  <si>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</si>
  <si>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</si>
  <si>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</si>
  <si>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</si>
  <si>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</si>
  <si>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</si>
  <si>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</si>
  <si>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</si>
  <si>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</si>
  <si>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</si>
  <si>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</si>
  <si>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</si>
  <si>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</si>
  <si>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次</t>
    <rPh sb="0" eb="1">
      <t>ci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</si>
  <si>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</si>
  <si>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充值1次</t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</si>
  <si>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</si>
  <si>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</si>
  <si>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(全部)</t>
  </si>
  <si>
    <t>薛丹</t>
    <phoneticPr fontId="1" type="noConversion"/>
  </si>
  <si>
    <t>张晓蓉</t>
    <rPh sb="0" eb="1">
      <t>zhang xiao rong</t>
    </rPh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</si>
  <si>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</si>
  <si>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</si>
  <si>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</si>
  <si>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</si>
  <si>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</si>
  <si>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小爱爸</t>
    <rPh sb="0" eb="1">
      <t>xiao ai</t>
    </rPh>
    <rPh sb="2" eb="3">
      <t>ba</t>
    </rPh>
    <phoneticPr fontId="1" type="noConversion"/>
  </si>
  <si>
    <t>宏哥朋友</t>
    <rPh sb="2" eb="3">
      <t>peng you</t>
    </rPh>
    <phoneticPr fontId="1" type="noConversion"/>
  </si>
  <si>
    <t>高山普洱1壶</t>
  </si>
  <si>
    <t>兔妈</t>
    <rPh sb="0" eb="1">
      <t>tu ma</t>
    </rPh>
    <phoneticPr fontId="1" type="noConversion"/>
  </si>
  <si>
    <t>党委娅</t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</si>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</sst>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14" fontId="2" fillId="0" borderId="0" xfId="0" applyNumberFormat="1" applyFont="1" applyAlignment="1">
      <alignment horizontal="left" indent="1"/>
    </xf>
  </cellXfs>
  <cellStyles count="1">
    <cellStyle name="常规" xfId="0" builtinId="0"/>
  </cellStyles>
  <dxfs count="2">
    <dxf>
      <font>
        <sz val="18"/>
      </font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67.612250115744" createdVersion="4" refreshedVersion="4" minRefreshableVersion="3" recordCount="18">
  <cacheSource type="worksheet">
    <worksheetSource ref="B2:L20" sheet="明细"/>
  </cacheSource>
  <cacheFields count="11">
    <cacheField name="姓名" numFmtId="0">
      <sharedItems containsBlank="1"/>
    </cacheField>
    <cacheField name="昵称" numFmtId="0">
      <sharedItems containsBlank="1" count="11">
        <s v="党爸"/>
        <s v="皇上"/>
        <s v="阳妈"/>
        <s v="喜爸"/>
        <s v="峰峰妈"/>
        <s v="小爱爸"/>
        <s v="宏哥朋友"/>
        <s v="兔妈"/>
        <s v="涵涵妈"/>
        <s v="葡萄奶奶"/>
        <m/>
      </sharedItems>
    </cacheField>
    <cacheField name="类型（充值／消费／其他）" numFmtId="0">
      <sharedItems containsBlank="1" count="3">
        <s v="充值"/>
        <s v="消费"/>
        <m/>
      </sharedItems>
    </cacheField>
    <cacheField name="日期" numFmtId="0">
      <sharedItems containsNonDate="0" containsDate="1" containsBlank="1" containsMixedTypes="1" minDate="2016-04-05T00:00:00" maxDate="2016-04-08T00:00:00" count="6">
        <d v="2016-04-05T00:00:00"/>
        <d v="2016-04-06T00:00:00"/>
        <d v="2016-04-07T00:00:00"/>
        <m/>
        <s v="4月5日 周二" u="1"/>
        <s v="4月6日 周三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tring="0" containsBlank="1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m/>
    <x v="0"/>
    <x v="0"/>
    <x v="0"/>
    <s v="充值1次"/>
    <n v="1"/>
    <n v="1"/>
    <n v="1500"/>
    <n v="1500"/>
    <m/>
    <m/>
  </r>
  <r>
    <s v="薛丹"/>
    <x v="1"/>
    <x v="0"/>
    <x v="1"/>
    <s v="充值1次"/>
    <n v="1"/>
    <n v="1"/>
    <n v="1000"/>
    <n v="1000"/>
    <m/>
    <m/>
  </r>
  <r>
    <s v="张晓蓉"/>
    <x v="2"/>
    <x v="0"/>
    <x v="1"/>
    <s v="充值1次"/>
    <n v="1"/>
    <n v="1"/>
    <n v="2000"/>
    <n v="2000"/>
    <m/>
    <m/>
  </r>
  <r>
    <s v="罗宏"/>
    <x v="3"/>
    <x v="0"/>
    <x v="1"/>
    <s v="充值1次"/>
    <n v="1"/>
    <n v="1"/>
    <n v="2000"/>
    <n v="2000"/>
    <m/>
    <m/>
  </r>
  <r>
    <s v="骆文明"/>
    <x v="4"/>
    <x v="0"/>
    <x v="1"/>
    <s v="充值1次"/>
    <n v="1"/>
    <n v="1"/>
    <n v="1500"/>
    <n v="1500"/>
    <m/>
    <m/>
  </r>
  <r>
    <s v="刘佳"/>
    <x v="5"/>
    <x v="0"/>
    <x v="1"/>
    <s v="充值1次"/>
    <n v="1"/>
    <n v="1"/>
    <n v="1500"/>
    <n v="1500"/>
    <m/>
    <m/>
  </r>
  <r>
    <s v="其他"/>
    <x v="6"/>
    <x v="1"/>
    <x v="1"/>
    <s v="高山普洱1壶"/>
    <n v="10"/>
    <n v="0.44"/>
    <n v="0"/>
    <n v="-308"/>
    <m/>
    <m/>
  </r>
  <r>
    <s v="党委娅"/>
    <x v="7"/>
    <x v="0"/>
    <x v="1"/>
    <s v="充值1次"/>
    <n v="1"/>
    <n v="1"/>
    <n v="1500"/>
    <n v="1500"/>
    <m/>
    <m/>
  </r>
  <r>
    <m/>
    <x v="8"/>
    <x v="0"/>
    <x v="2"/>
    <s v="充值1次"/>
    <n v="1"/>
    <n v="1"/>
    <n v="1500"/>
    <n v="1500"/>
    <m/>
    <m/>
  </r>
  <r>
    <m/>
    <x v="9"/>
    <x v="0"/>
    <x v="2"/>
    <s v="充值1次"/>
    <n v="1"/>
    <n v="1"/>
    <n v="500"/>
    <n v="500"/>
    <m/>
    <m/>
  </r>
  <r>
    <m/>
    <x v="10"/>
    <x v="2"/>
    <x v="3"/>
    <m/>
    <m/>
    <m/>
    <m/>
    <m/>
    <m/>
    <m/>
  </r>
  <r>
    <m/>
    <x v="10"/>
    <x v="2"/>
    <x v="3"/>
    <m/>
    <m/>
    <m/>
    <m/>
    <m/>
    <m/>
    <m/>
  </r>
  <r>
    <m/>
    <x v="10"/>
    <x v="2"/>
    <x v="3"/>
    <m/>
    <m/>
    <m/>
    <m/>
    <m/>
    <m/>
    <m/>
  </r>
  <r>
    <m/>
    <x v="10"/>
    <x v="2"/>
    <x v="3"/>
    <m/>
    <m/>
    <m/>
    <m/>
    <m/>
    <m/>
    <m/>
  </r>
  <r>
    <m/>
    <x v="10"/>
    <x v="2"/>
    <x v="3"/>
    <m/>
    <m/>
    <m/>
    <m/>
    <m/>
    <m/>
    <m/>
  </r>
  <r>
    <m/>
    <x v="10"/>
    <x v="2"/>
    <x v="3"/>
    <m/>
    <m/>
    <m/>
    <m/>
    <m/>
    <m/>
    <m/>
  </r>
  <r>
    <m/>
    <x v="10"/>
    <x v="2"/>
    <x v="3"/>
    <m/>
    <m/>
    <m/>
    <m/>
    <m/>
    <m/>
    <m/>
  </r>
  <r>
    <m/>
    <x v="10"/>
    <x v="2"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会员汇总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showHeaders="0" outline="1" outlineData="1" multipleFieldFilters="0">
  <location ref="B3:C11" firstHeaderRow="1" firstDataRow="1" firstDataCol="1" rowPageCount="1" colPageCount="1"/>
  <pivotFields count="11">
    <pivotField showAll="0"/>
    <pivotField axis="axisPage" showAll="0">
      <items count="12">
        <item x="0"/>
        <item x="1"/>
        <item x="2"/>
        <item x="10"/>
        <item x="3"/>
        <item x="4"/>
        <item x="5"/>
        <item x="6"/>
        <item x="7"/>
        <item x="8"/>
        <item x="9"/>
        <item t="default"/>
      </items>
    </pivotField>
    <pivotField axis="axisRow" showAll="0" countASubtotal="1">
      <items count="4">
        <item x="0"/>
        <item x="1"/>
        <item sd="0" x="2"/>
        <item t="countA"/>
      </items>
    </pivotField>
    <pivotField axis="axisRow" showAll="0">
      <items count="7">
        <item m="1" x="4"/>
        <item m="1" x="5"/>
        <item x="3"/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2">
    <field x="2"/>
    <field x="3"/>
  </rowFields>
  <rowItems count="8">
    <i>
      <x/>
    </i>
    <i r="1">
      <x v="3"/>
    </i>
    <i r="1">
      <x v="4"/>
    </i>
    <i r="1">
      <x v="5"/>
    </i>
    <i>
      <x v="1"/>
    </i>
    <i r="1">
      <x v="4"/>
    </i>
    <i>
      <x v="2"/>
    </i>
    <i t="grand">
      <x/>
    </i>
  </rowItems>
  <colItems count="1">
    <i/>
  </colItems>
  <pageFields count="1">
    <pageField fld="1" hier="-1"/>
  </pageFields>
  <dataFields count="1">
    <dataField name="消费明细" fld="8" baseField="0" baseItem="0"/>
  </dataFields>
  <formats count="1">
    <format dxfId="1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I12" sqref="I12"/>
    </sheetView>
  </sheetViews>
  <sheetFormatPr baseColWidth="10" defaultRowHeight="15" x14ac:dyDescent="0.15"/>
  <cols>
    <col min="1" max="1" width="6.5" customWidth="1"/>
    <col min="2" max="2" width="20.83203125" bestFit="1" customWidth="1"/>
    <col min="3" max="3" width="13.83203125" customWidth="1"/>
    <col min="4" max="5" width="7.83203125" bestFit="1" customWidth="1"/>
    <col min="6" max="6" width="10.83203125" bestFit="1" customWidth="1"/>
    <col min="7" max="7" width="7.83203125" bestFit="1" customWidth="1"/>
    <col min="8" max="8" width="10.5" bestFit="1" customWidth="1"/>
    <col min="9" max="9" width="14.5" bestFit="1" customWidth="1"/>
    <col min="10" max="10" width="10.5" bestFit="1" customWidth="1"/>
    <col min="11" max="11" width="18.5" bestFit="1" customWidth="1"/>
    <col min="12" max="12" width="14.5" bestFit="1" customWidth="1"/>
  </cols>
  <sheetData>
    <row r="1" spans="2:11" ht="24" x14ac:dyDescent="0.25">
      <c r="B1" s="10" t="s">
        <v>5</v>
      </c>
      <c r="C1" s="11" t="s">
        <v>38</v>
      </c>
    </row>
    <row r="3" spans="2:11" ht="24" x14ac:dyDescent="0.25">
      <c r="B3" s="11"/>
      <c r="C3" s="11" t="s">
        <v>2</v>
      </c>
    </row>
    <row r="4" spans="2:11" ht="24" x14ac:dyDescent="0.25">
      <c r="B4" s="12" t="s">
        <v>9</v>
      </c>
      <c r="C4" s="13">
        <v>9</v>
      </c>
    </row>
    <row r="5" spans="2:11" ht="24" x14ac:dyDescent="0.25">
      <c r="B5" s="15">
        <v>42465</v>
      </c>
      <c r="C5" s="13">
        <v>1500</v>
      </c>
    </row>
    <row r="6" spans="2:11" ht="24" x14ac:dyDescent="0.25">
      <c r="B6" s="15">
        <v>42466</v>
      </c>
      <c r="C6" s="13">
        <v>9500</v>
      </c>
    </row>
    <row r="7" spans="2:11" ht="24" x14ac:dyDescent="0.25">
      <c r="B7" s="15">
        <v>42467</v>
      </c>
      <c r="C7" s="13">
        <v>2000</v>
      </c>
      <c r="K7">
        <v>210</v>
      </c>
    </row>
    <row r="8" spans="2:11" ht="24" x14ac:dyDescent="0.25">
      <c r="B8" s="12" t="s">
        <v>12</v>
      </c>
      <c r="C8" s="13">
        <v>1</v>
      </c>
      <c r="K8">
        <f>8*25</f>
        <v>200</v>
      </c>
    </row>
    <row r="9" spans="2:11" ht="24" x14ac:dyDescent="0.25">
      <c r="B9" s="15">
        <v>42466</v>
      </c>
      <c r="C9" s="13">
        <v>-308</v>
      </c>
      <c r="K9">
        <v>110</v>
      </c>
    </row>
    <row r="10" spans="2:11" ht="24" x14ac:dyDescent="0.25">
      <c r="B10" s="12" t="s">
        <v>14</v>
      </c>
      <c r="C10" s="13"/>
    </row>
    <row r="11" spans="2:11" ht="24" x14ac:dyDescent="0.25">
      <c r="B11" s="12" t="s">
        <v>15</v>
      </c>
      <c r="C11" s="13">
        <v>12692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C12" sqref="C12"/>
    </sheetView>
  </sheetViews>
  <sheetFormatPr baseColWidth="10" defaultRowHeight="15" x14ac:dyDescent="0.15"/>
  <cols>
    <col min="1" max="1" width="6" customWidth="1"/>
    <col min="2" max="2" width="15.5" customWidth="1"/>
    <col min="3" max="3" width="17.83203125" customWidth="1"/>
    <col min="4" max="4" width="22.1640625" customWidth="1"/>
    <col min="5" max="5" width="23.1640625" customWidth="1"/>
    <col min="6" max="6" width="18" customWidth="1"/>
    <col min="7" max="7" width="11.1640625" customWidth="1"/>
    <col min="8" max="8" width="10" customWidth="1"/>
    <col min="9" max="9" width="13" customWidth="1"/>
    <col min="10" max="10" width="12.5" customWidth="1"/>
  </cols>
  <sheetData>
    <row r="1" spans="2:12" ht="62" customHeight="1" x14ac:dyDescent="0.4">
      <c r="C1" s="9"/>
      <c r="D1" s="9" t="s">
        <v>0</v>
      </c>
      <c r="E1" s="9"/>
      <c r="F1" s="3"/>
      <c r="G1" s="3"/>
      <c r="H1" s="3"/>
      <c r="I1" s="3"/>
      <c r="J1" s="3"/>
    </row>
    <row r="2" spans="2:12" ht="37" customHeight="1" x14ac:dyDescent="0.15">
      <c r="B2" s="4" t="s">
        <v>4</v>
      </c>
      <c r="C2" s="4" t="s">
        <v>5</v>
      </c>
      <c r="D2" s="4" t="s">
        <v>6</v>
      </c>
      <c r="E2" s="4" t="s">
        <v>1</v>
      </c>
      <c r="F2" s="4" t="s">
        <v>28</v>
      </c>
      <c r="G2" s="4" t="s">
        <v>29</v>
      </c>
      <c r="H2" s="4" t="s">
        <v>30</v>
      </c>
      <c r="I2" s="4" t="s">
        <v>36</v>
      </c>
      <c r="J2" s="4" t="s">
        <v>37</v>
      </c>
      <c r="K2" s="4" t="s">
        <v>3</v>
      </c>
      <c r="L2" s="4" t="s">
        <v>7</v>
      </c>
    </row>
    <row r="3" spans="2:12" ht="37" customHeight="1" x14ac:dyDescent="0.35">
      <c r="B3" s="5"/>
      <c r="C3" s="6" t="s">
        <v>8</v>
      </c>
      <c r="D3" s="6" t="s">
        <v>9</v>
      </c>
      <c r="E3" s="14">
        <v>42465</v>
      </c>
      <c r="F3" s="7" t="s">
        <v>35</v>
      </c>
      <c r="G3" s="7">
        <v>1</v>
      </c>
      <c r="H3" s="7">
        <v>1</v>
      </c>
      <c r="I3" s="7">
        <v>1500</v>
      </c>
      <c r="J3" s="7">
        <f>IF(D3="充值",I3,VLOOKUP(F3,产品表!$B$3:$E$11,4,FALSE)*G3*H3*-1)</f>
        <v>1500</v>
      </c>
      <c r="K3" s="8"/>
      <c r="L3" s="5"/>
    </row>
    <row r="4" spans="2:12" ht="23" customHeight="1" x14ac:dyDescent="0.35">
      <c r="B4" s="5" t="s">
        <v>39</v>
      </c>
      <c r="C4" s="6" t="s">
        <v>10</v>
      </c>
      <c r="D4" s="6" t="s">
        <v>9</v>
      </c>
      <c r="E4" s="14">
        <v>42466</v>
      </c>
      <c r="F4" s="7" t="s">
        <v>35</v>
      </c>
      <c r="G4" s="8">
        <v>1</v>
      </c>
      <c r="H4" s="8">
        <v>1</v>
      </c>
      <c r="I4" s="8">
        <v>1000</v>
      </c>
      <c r="J4" s="7">
        <f>IF(D4="充值",I4,VLOOKUP(F4,产品表!$B$3:$E$11,4,FALSE)*G4*H4*-1)</f>
        <v>1000</v>
      </c>
      <c r="K4" s="8"/>
      <c r="L4" s="5"/>
    </row>
    <row r="5" spans="2:12" ht="22" x14ac:dyDescent="0.35">
      <c r="B5" s="5" t="s">
        <v>40</v>
      </c>
      <c r="C5" s="6" t="s">
        <v>11</v>
      </c>
      <c r="D5" s="6" t="s">
        <v>9</v>
      </c>
      <c r="E5" s="14">
        <v>42466</v>
      </c>
      <c r="F5" s="7" t="s">
        <v>35</v>
      </c>
      <c r="G5" s="8">
        <v>1</v>
      </c>
      <c r="H5" s="8">
        <v>1</v>
      </c>
      <c r="I5" s="8">
        <v>2000</v>
      </c>
      <c r="J5" s="7">
        <f>IF(D5="充值",I5,VLOOKUP(F5,产品表!$B$3:$E$11,4,FALSE)*G5*H5*-1)</f>
        <v>2000</v>
      </c>
      <c r="K5" s="8"/>
      <c r="L5" s="5"/>
    </row>
    <row r="6" spans="2:12" ht="22" x14ac:dyDescent="0.35">
      <c r="B6" s="8" t="s">
        <v>41</v>
      </c>
      <c r="C6" s="6" t="s">
        <v>42</v>
      </c>
      <c r="D6" s="8" t="s">
        <v>31</v>
      </c>
      <c r="E6" s="14">
        <v>42466</v>
      </c>
      <c r="F6" s="7" t="s">
        <v>35</v>
      </c>
      <c r="G6" s="8">
        <v>1</v>
      </c>
      <c r="H6" s="8">
        <v>1</v>
      </c>
      <c r="I6" s="8">
        <v>2000</v>
      </c>
      <c r="J6" s="7">
        <f>IF(D6="充值",I6,VLOOKUP(F6,产品表!$B$3:$E$11,4,FALSE)*G6*H6*-1)</f>
        <v>2000</v>
      </c>
      <c r="K6" s="8"/>
      <c r="L6" s="5"/>
    </row>
    <row r="7" spans="2:12" ht="22" x14ac:dyDescent="0.35">
      <c r="B7" s="5" t="s">
        <v>44</v>
      </c>
      <c r="C7" s="6" t="s">
        <v>43</v>
      </c>
      <c r="D7" s="8" t="s">
        <v>31</v>
      </c>
      <c r="E7" s="14">
        <v>42466</v>
      </c>
      <c r="F7" s="7" t="s">
        <v>35</v>
      </c>
      <c r="G7" s="5">
        <v>1</v>
      </c>
      <c r="H7" s="8">
        <v>1</v>
      </c>
      <c r="I7" s="8">
        <v>1500</v>
      </c>
      <c r="J7" s="7">
        <f>IF(D7="充值",I7,VLOOKUP(F7,产品表!$B$3:$E$11,4,FALSE)*G7*H7*-1)</f>
        <v>1500</v>
      </c>
      <c r="K7" s="5"/>
      <c r="L7" s="5"/>
    </row>
    <row r="8" spans="2:12" ht="22" x14ac:dyDescent="0.35">
      <c r="B8" s="8" t="s">
        <v>45</v>
      </c>
      <c r="C8" s="6" t="s">
        <v>46</v>
      </c>
      <c r="D8" s="8" t="s">
        <v>31</v>
      </c>
      <c r="E8" s="14">
        <v>42466</v>
      </c>
      <c r="F8" s="7" t="s">
        <v>35</v>
      </c>
      <c r="G8" s="8">
        <v>1</v>
      </c>
      <c r="H8" s="8">
        <v>1</v>
      </c>
      <c r="I8" s="8">
        <v>1500</v>
      </c>
      <c r="J8" s="7">
        <f>IF(D8="充值",I8,VLOOKUP(F8,产品表!$B$3:$E$11,4,FALSE)*G8*H8*-1)</f>
        <v>1500</v>
      </c>
      <c r="K8" s="8"/>
      <c r="L8" s="5"/>
    </row>
    <row r="9" spans="2:12" ht="22" x14ac:dyDescent="0.35">
      <c r="B9" s="8" t="s">
        <v>32</v>
      </c>
      <c r="C9" s="6" t="s">
        <v>47</v>
      </c>
      <c r="D9" s="8" t="s">
        <v>13</v>
      </c>
      <c r="E9" s="14">
        <v>42466</v>
      </c>
      <c r="F9" s="7" t="s">
        <v>48</v>
      </c>
      <c r="G9" s="8">
        <v>10</v>
      </c>
      <c r="H9" s="8">
        <f>308/700</f>
        <v>0.44</v>
      </c>
      <c r="I9" s="8">
        <v>0</v>
      </c>
      <c r="J9" s="7">
        <f>IF(D9="充值",I9,VLOOKUP(F9,产品表!$B$3:$E$11,4,FALSE)*G9*H9*(-1))</f>
        <v>-308</v>
      </c>
      <c r="K9" s="8"/>
      <c r="L9" s="5"/>
    </row>
    <row r="10" spans="2:12" ht="22" x14ac:dyDescent="0.35">
      <c r="B10" s="8" t="s">
        <v>50</v>
      </c>
      <c r="C10" s="6" t="s">
        <v>49</v>
      </c>
      <c r="D10" s="8" t="s">
        <v>51</v>
      </c>
      <c r="E10" s="14">
        <v>42466</v>
      </c>
      <c r="F10" s="7" t="s">
        <v>35</v>
      </c>
      <c r="G10" s="8">
        <v>1</v>
      </c>
      <c r="H10" s="8">
        <v>1</v>
      </c>
      <c r="I10" s="8">
        <v>1500</v>
      </c>
      <c r="J10" s="7">
        <f>IF(D10="充值",I10,VLOOKUP(F10,产品表!$B$3:$E$11,4,FALSE)*G10*H10*(-1))</f>
        <v>1500</v>
      </c>
      <c r="K10" s="8"/>
      <c r="L10" s="5"/>
    </row>
    <row r="11" spans="2:12" ht="22" x14ac:dyDescent="0.35">
      <c r="B11" s="8"/>
      <c r="C11" s="6" t="s">
        <v>52</v>
      </c>
      <c r="D11" s="8" t="s">
        <v>51</v>
      </c>
      <c r="E11" s="14">
        <v>42467</v>
      </c>
      <c r="F11" s="7" t="s">
        <v>35</v>
      </c>
      <c r="G11" s="8">
        <v>1</v>
      </c>
      <c r="H11" s="8">
        <v>1</v>
      </c>
      <c r="I11" s="8">
        <v>1500</v>
      </c>
      <c r="J11" s="7">
        <f>IF(D11="充值",I11,VLOOKUP(F11,产品表!$B$3:$E$11,4,FALSE)*G11*H11*(-1))</f>
        <v>1500</v>
      </c>
      <c r="K11" s="8"/>
      <c r="L11" s="5"/>
    </row>
    <row r="12" spans="2:12" ht="22" x14ac:dyDescent="0.35">
      <c r="B12" s="8"/>
      <c r="C12" s="6" t="s">
        <v>53</v>
      </c>
      <c r="D12" s="8" t="s">
        <v>51</v>
      </c>
      <c r="E12" s="14">
        <v>42467</v>
      </c>
      <c r="F12" s="7" t="s">
        <v>35</v>
      </c>
      <c r="G12" s="8">
        <v>1</v>
      </c>
      <c r="H12" s="8">
        <v>1</v>
      </c>
      <c r="I12" s="8">
        <v>500</v>
      </c>
      <c r="J12" s="7">
        <f>IF(D12="充值",I12,VLOOKUP(F12,产品表!$B$3:$E$11,4,FALSE)*G12*H12*(-1))</f>
        <v>500</v>
      </c>
      <c r="K12" s="8"/>
      <c r="L12" s="5"/>
    </row>
    <row r="13" spans="2:12" ht="22" x14ac:dyDescent="0.35">
      <c r="B13" s="8"/>
      <c r="C13" s="6"/>
      <c r="D13" s="8"/>
      <c r="E13" s="7"/>
      <c r="F13" s="7"/>
      <c r="G13" s="8"/>
      <c r="H13" s="8"/>
      <c r="I13" s="8"/>
      <c r="J13" s="8"/>
      <c r="K13" s="8"/>
      <c r="L13" s="5"/>
    </row>
    <row r="14" spans="2:12" ht="22" x14ac:dyDescent="0.35">
      <c r="B14" s="8"/>
      <c r="C14" s="6"/>
      <c r="D14" s="8"/>
      <c r="E14" s="7"/>
      <c r="F14" s="7"/>
      <c r="G14" s="8"/>
      <c r="H14" s="8"/>
      <c r="I14" s="8"/>
      <c r="J14" s="8"/>
      <c r="K14" s="8"/>
      <c r="L14" s="5"/>
    </row>
    <row r="15" spans="2:12" ht="22" x14ac:dyDescent="0.35">
      <c r="B15" s="8"/>
      <c r="C15" s="6"/>
      <c r="D15" s="8"/>
      <c r="E15" s="7"/>
      <c r="F15" s="7"/>
      <c r="G15" s="8"/>
      <c r="H15" s="8"/>
      <c r="I15" s="8"/>
      <c r="J15" s="8"/>
      <c r="K15" s="8"/>
      <c r="L15" s="5"/>
    </row>
    <row r="16" spans="2:12" ht="22" x14ac:dyDescent="0.35">
      <c r="B16" s="8"/>
      <c r="C16" s="6"/>
      <c r="D16" s="8"/>
      <c r="E16" s="7"/>
      <c r="F16" s="7"/>
      <c r="G16" s="8"/>
      <c r="H16" s="8"/>
      <c r="I16" s="8"/>
      <c r="J16" s="8"/>
      <c r="K16" s="8"/>
      <c r="L16" s="5"/>
    </row>
    <row r="17" spans="2:12" ht="22" x14ac:dyDescent="0.35">
      <c r="B17" s="8"/>
      <c r="C17" s="6"/>
      <c r="D17" s="8"/>
      <c r="E17" s="7"/>
      <c r="F17" s="7"/>
      <c r="G17" s="8"/>
      <c r="H17" s="8"/>
      <c r="I17" s="8"/>
      <c r="J17" s="8"/>
      <c r="K17" s="8"/>
      <c r="L17" s="5"/>
    </row>
    <row r="18" spans="2:12" ht="22" x14ac:dyDescent="0.35">
      <c r="B18" s="8"/>
      <c r="C18" s="6"/>
      <c r="D18" s="8"/>
      <c r="E18" s="7"/>
      <c r="F18" s="7"/>
      <c r="G18" s="8"/>
      <c r="H18" s="8"/>
      <c r="I18" s="8"/>
      <c r="J18" s="8"/>
      <c r="K18" s="8"/>
      <c r="L18" s="5"/>
    </row>
    <row r="19" spans="2:12" ht="22" x14ac:dyDescent="0.35">
      <c r="B19" s="8"/>
      <c r="C19" s="6"/>
      <c r="D19" s="8"/>
      <c r="E19" s="7"/>
      <c r="F19" s="7"/>
      <c r="G19" s="8"/>
      <c r="H19" s="8"/>
      <c r="I19" s="8"/>
      <c r="J19" s="8"/>
      <c r="K19" s="8"/>
      <c r="L19" s="5"/>
    </row>
    <row r="20" spans="2:12" ht="22" x14ac:dyDescent="0.35">
      <c r="B20" s="8"/>
      <c r="C20" s="6"/>
      <c r="D20" s="8"/>
      <c r="E20" s="7"/>
      <c r="F20" s="7"/>
      <c r="G20" s="8"/>
      <c r="H20" s="8"/>
      <c r="I20" s="8"/>
      <c r="J20" s="8"/>
      <c r="K20" s="8"/>
      <c r="L20" s="5"/>
    </row>
  </sheetData>
  <phoneticPr fontId="1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产品表!$B$3:$B$10</xm:f>
          </x14:formula1>
          <xm:sqref>F3:F20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zoomScale="132" workbookViewId="0">
      <selection activeCell="I14" sqref="I14"/>
    </sheetView>
  </sheetViews>
  <sheetFormatPr baseColWidth="10" defaultRowHeight="15" x14ac:dyDescent="0.15"/>
  <cols>
    <col min="1" max="1" width="3.6640625" customWidth="1"/>
    <col min="2" max="2" width="14.5" bestFit="1" customWidth="1"/>
  </cols>
  <sheetData>
    <row r="2" spans="2:7" x14ac:dyDescent="0.15">
      <c r="B2" s="1" t="s">
        <v>27</v>
      </c>
      <c r="C2" s="1" t="s">
        <v>17</v>
      </c>
      <c r="D2" s="1" t="s">
        <v>18</v>
      </c>
      <c r="E2" s="1" t="s">
        <v>20</v>
      </c>
      <c r="F2" s="1" t="s">
        <v>21</v>
      </c>
      <c r="G2" s="1" t="s">
        <v>34</v>
      </c>
    </row>
    <row r="3" spans="2:7" x14ac:dyDescent="0.15">
      <c r="B3" s="1" t="str">
        <f>CONCATENATE(C3,"1",F3)</f>
        <v>充值1次</v>
      </c>
      <c r="C3" s="1" t="s">
        <v>31</v>
      </c>
      <c r="D3" s="1" t="s">
        <v>32</v>
      </c>
      <c r="E3" s="1">
        <v>0</v>
      </c>
      <c r="F3" s="1" t="s">
        <v>33</v>
      </c>
      <c r="G3" s="2">
        <v>1</v>
      </c>
    </row>
    <row r="4" spans="2:7" x14ac:dyDescent="0.15">
      <c r="B4" s="1" t="str">
        <f>CONCATENATE(C4,"1",F4)</f>
        <v>拿铁1杯</v>
      </c>
      <c r="C4" s="1" t="s">
        <v>16</v>
      </c>
      <c r="D4" s="1" t="s">
        <v>19</v>
      </c>
      <c r="E4" s="1">
        <v>20</v>
      </c>
      <c r="F4" s="1" t="s">
        <v>26</v>
      </c>
      <c r="G4" s="2">
        <v>1</v>
      </c>
    </row>
    <row r="5" spans="2:7" x14ac:dyDescent="0.15">
      <c r="B5" s="1" t="str">
        <f t="shared" ref="B5:B10" si="0">CONCATENATE(C5,"1",F5)</f>
        <v>锡兰红茶1杯</v>
      </c>
      <c r="C5" s="1" t="s">
        <v>23</v>
      </c>
      <c r="D5" s="1" t="s">
        <v>19</v>
      </c>
      <c r="E5" s="1">
        <v>20</v>
      </c>
      <c r="F5" s="1" t="s">
        <v>26</v>
      </c>
      <c r="G5" s="2">
        <v>1</v>
      </c>
    </row>
    <row r="6" spans="2:7" x14ac:dyDescent="0.15">
      <c r="B6" s="1" t="str">
        <f t="shared" si="0"/>
        <v>高山普洱1杯</v>
      </c>
      <c r="C6" s="1" t="s">
        <v>24</v>
      </c>
      <c r="D6" s="1" t="s">
        <v>19</v>
      </c>
      <c r="E6" s="1">
        <v>20</v>
      </c>
      <c r="F6" s="1" t="s">
        <v>26</v>
      </c>
      <c r="G6" s="2">
        <v>1</v>
      </c>
    </row>
    <row r="7" spans="2:7" x14ac:dyDescent="0.15">
      <c r="B7" s="1" t="str">
        <f t="shared" si="0"/>
        <v>花果茶玫瑰1杯</v>
      </c>
      <c r="C7" s="1" t="s">
        <v>25</v>
      </c>
      <c r="D7" s="1" t="s">
        <v>19</v>
      </c>
      <c r="E7" s="1">
        <v>20</v>
      </c>
      <c r="F7" s="1" t="s">
        <v>26</v>
      </c>
      <c r="G7" s="2">
        <v>1</v>
      </c>
    </row>
    <row r="8" spans="2:7" x14ac:dyDescent="0.15">
      <c r="B8" s="1" t="str">
        <f t="shared" si="0"/>
        <v>锡兰红茶1壶</v>
      </c>
      <c r="C8" s="1" t="s">
        <v>23</v>
      </c>
      <c r="D8" s="1" t="s">
        <v>19</v>
      </c>
      <c r="E8" s="1">
        <v>70</v>
      </c>
      <c r="F8" s="1" t="s">
        <v>22</v>
      </c>
      <c r="G8" s="2">
        <v>1</v>
      </c>
    </row>
    <row r="9" spans="2:7" x14ac:dyDescent="0.15">
      <c r="B9" s="1" t="str">
        <f t="shared" si="0"/>
        <v>高山普洱1壶</v>
      </c>
      <c r="C9" s="1" t="s">
        <v>24</v>
      </c>
      <c r="D9" s="1" t="s">
        <v>19</v>
      </c>
      <c r="E9" s="1">
        <v>70</v>
      </c>
      <c r="F9" s="1" t="s">
        <v>22</v>
      </c>
      <c r="G9" s="2">
        <v>1</v>
      </c>
    </row>
    <row r="10" spans="2:7" x14ac:dyDescent="0.15">
      <c r="B10" s="1" t="str">
        <f t="shared" si="0"/>
        <v>花果茶玫瑰1壶</v>
      </c>
      <c r="C10" s="1" t="s">
        <v>25</v>
      </c>
      <c r="D10" s="1" t="s">
        <v>19</v>
      </c>
      <c r="E10" s="1">
        <v>70</v>
      </c>
      <c r="F10" s="1" t="s">
        <v>22</v>
      </c>
      <c r="G10" s="2">
        <v>1</v>
      </c>
    </row>
    <row r="11" spans="2:7" x14ac:dyDescent="0.15">
      <c r="B11" s="1"/>
      <c r="C11" s="1"/>
      <c r="D11" s="1"/>
      <c r="E11" s="1"/>
      <c r="F11" s="1"/>
      <c r="G11" s="1"/>
    </row>
    <row r="12" spans="2:7" x14ac:dyDescent="0.15">
      <c r="B12" s="1"/>
      <c r="C12" s="1"/>
      <c r="D12" s="1"/>
      <c r="E12" s="1"/>
      <c r="F12" s="1"/>
      <c r="G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</vt:lpstr>
      <vt:lpstr>产品表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2016-04-06T06:15:46Z</dcterms:created>
  <dcterms:modified xsi:type="dcterms:W3CDTF">2016-04-07T06:42:10Z</dcterms:modified>
</cp:coreProperties>
</file>