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 hidePivotFieldList="1"/>
  <mc:AlternateContent xmlns:mc="http://schemas.openxmlformats.org/markup-compatibility/2006">
    <mc:Choice Requires="x15">
      <x15ac:absPath xmlns:x15ac="http://schemas.microsoft.com/office/spreadsheetml/2010/11/ac" url="/Users/chenxi/Dev/ptye/文档/"/>
    </mc:Choice>
  </mc:AlternateContent>
  <bookViews>
    <workbookView xWindow="0" yWindow="0" windowWidth="25600" windowHeight="14400" tabRatio="500"/>
  </bookViews>
  <sheets>
    <sheet name="汇总" sheetId="2" r:id="rId1"/>
    <sheet name="明细" sheetId="1" r:id="rId2"/>
    <sheet name="产品表" sheetId="4" r:id="rId3"/>
  </sheets>
  <calcPr calcId="150000" concurrentCalc="0"/>
  <pivotCaches>
    <pivotCache cacheId="51" r:id="rId4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" i="4" l="1"/>
  <c r="B6" i="4"/>
  <c r="B7" i="4"/>
  <c r="B8" i="4"/>
  <c r="B9" i="4"/>
  <c r="B10" i="4"/>
  <c r="B11" i="4"/>
  <c r="B12" i="4"/>
  <c r="B13" i="4"/>
  <c r="B4" i="4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3" i="1"/>
  <c r="K35" i="1"/>
  <c r="K36" i="1"/>
  <c r="I9" i="1"/>
</calcChain>
</file>

<file path=xl/sharedStrings.xml><?xml version="1.0" encoding="utf-8"?>
<sst xmlns="http://schemas.openxmlformats.org/spreadsheetml/2006/main" count="134" uniqueCount="74">
  <si>
    <t>葡萄院儿The Vineyard会员日记</t>
    <rPh sb="0" eb="1">
      <t>pu tao</t>
    </rPh>
    <rPh sb="2" eb="3">
      <t>yuan er</t>
    </rPh>
    <rPh sb="16" eb="17">
      <t>hui yuan</t>
    </rPh>
    <rPh sb="18" eb="19">
      <t>ri ji</t>
    </rPh>
    <phoneticPr fontId="1" type="noConversion"/>
  </si>
  <si>
    <t>日期</t>
  </si>
  <si>
    <t>消费明细</t>
  </si>
  <si>
    <t>签名</t>
  </si>
  <si>
    <t>姓名</t>
  </si>
  <si>
    <t>昵称</t>
  </si>
  <si>
    <t>类型（充值／消费／其他）</t>
  </si>
  <si>
    <t>备注</t>
  </si>
  <si>
    <t>充值</t>
  </si>
  <si>
    <t>皇上</t>
  </si>
  <si>
    <t>阳妈</t>
  </si>
  <si>
    <t>消费</t>
    <rPh sb="0" eb="1">
      <t>xiao f</t>
    </rPh>
    <phoneticPr fontId="1" type="noConversion"/>
  </si>
  <si>
    <t>名称</t>
    <rPh sb="0" eb="1">
      <t>ming c</t>
    </rPh>
    <phoneticPr fontId="1" type="noConversion"/>
  </si>
  <si>
    <t>类别</t>
    <rPh sb="0" eb="1">
      <t>lei bie</t>
    </rPh>
    <phoneticPr fontId="1" type="noConversion"/>
  </si>
  <si>
    <t>饮品</t>
    <rPh sb="0" eb="1">
      <t>yin pin</t>
    </rPh>
    <phoneticPr fontId="1" type="noConversion"/>
  </si>
  <si>
    <t>售价</t>
    <rPh sb="0" eb="1">
      <t>shou jia</t>
    </rPh>
    <phoneticPr fontId="1" type="noConversion"/>
  </si>
  <si>
    <t>单位</t>
    <rPh sb="0" eb="1">
      <t>dan wei</t>
    </rPh>
    <phoneticPr fontId="1" type="noConversion"/>
  </si>
  <si>
    <t>壶</t>
    <rPh sb="0" eb="1">
      <t>hu</t>
    </rPh>
    <phoneticPr fontId="1" type="noConversion"/>
  </si>
  <si>
    <t>锡兰红茶</t>
    <rPh sb="0" eb="1">
      <t>xi lan</t>
    </rPh>
    <rPh sb="2" eb="3">
      <t>hong cha</t>
    </rPh>
    <phoneticPr fontId="1" type="noConversion"/>
  </si>
  <si>
    <t>高山普洱</t>
    <rPh sb="0" eb="1">
      <t>gao shan</t>
    </rPh>
    <rPh sb="2" eb="3">
      <t>pu er</t>
    </rPh>
    <phoneticPr fontId="1" type="noConversion"/>
  </si>
  <si>
    <t>花果茶玫瑰</t>
    <rPh sb="0" eb="1">
      <t>hua guo cha</t>
    </rPh>
    <rPh sb="3" eb="4">
      <t>mei gui</t>
    </rPh>
    <phoneticPr fontId="1" type="noConversion"/>
  </si>
  <si>
    <t>杯</t>
    <rPh sb="0" eb="1">
      <t>bei</t>
    </rPh>
    <phoneticPr fontId="1" type="noConversion"/>
  </si>
  <si>
    <t>描述</t>
    <rPh sb="0" eb="1">
      <t>miao shu</t>
    </rPh>
    <phoneticPr fontId="1" type="noConversion"/>
  </si>
  <si>
    <t>产品</t>
    <rPh sb="0" eb="1">
      <t>chan p</t>
    </rPh>
    <phoneticPr fontId="1" type="noConversion"/>
  </si>
  <si>
    <t>数量</t>
    <rPh sb="0" eb="1">
      <t>shu l</t>
    </rPh>
    <phoneticPr fontId="1" type="noConversion"/>
  </si>
  <si>
    <t>DC</t>
    <phoneticPr fontId="1" type="noConversion"/>
  </si>
  <si>
    <t>充值</t>
    <rPh sb="0" eb="1">
      <t>chong zhi</t>
    </rPh>
    <phoneticPr fontId="1" type="noConversion"/>
  </si>
  <si>
    <t>其他</t>
    <rPh sb="0" eb="1">
      <t>qi ta</t>
    </rPh>
    <phoneticPr fontId="1" type="noConversion"/>
  </si>
  <si>
    <t>菜单版本号</t>
    <rPh sb="0" eb="1">
      <t>cai dan</t>
    </rPh>
    <rPh sb="2" eb="3">
      <t>ban ben</t>
    </rPh>
    <rPh sb="4" eb="5">
      <t>hao</t>
    </rPh>
    <phoneticPr fontId="1" type="noConversion"/>
  </si>
  <si>
    <t>充值金额</t>
    <rPh sb="0" eb="1">
      <t>chong zhi</t>
    </rPh>
    <rPh sb="2" eb="3">
      <t>jin' e</t>
    </rPh>
    <phoneticPr fontId="1" type="noConversion"/>
  </si>
  <si>
    <t>汇总金额</t>
    <rPh sb="0" eb="1">
      <t>hui zong</t>
    </rPh>
    <phoneticPr fontId="1" type="noConversion"/>
  </si>
  <si>
    <t>薛丹</t>
    <phoneticPr fontId="1" type="noConversion"/>
  </si>
  <si>
    <t>罗宏</t>
    <phoneticPr fontId="1" type="noConversion"/>
  </si>
  <si>
    <t>喜爸</t>
    <phoneticPr fontId="1" type="noConversion"/>
  </si>
  <si>
    <t>峰峰妈</t>
    <rPh sb="0" eb="1">
      <t>feng feng</t>
    </rPh>
    <rPh sb="2" eb="3">
      <t>ma</t>
    </rPh>
    <phoneticPr fontId="1" type="noConversion"/>
  </si>
  <si>
    <t>骆文明</t>
    <rPh sb="0" eb="1">
      <t>luo</t>
    </rPh>
    <rPh sb="1" eb="2">
      <t>wen ming</t>
    </rPh>
    <phoneticPr fontId="1" type="noConversion"/>
  </si>
  <si>
    <t>刘佳</t>
    <rPh sb="0" eb="1">
      <t>liu jia</t>
    </rPh>
    <phoneticPr fontId="1" type="noConversion"/>
  </si>
  <si>
    <t>宏哥朋友</t>
    <rPh sb="2" eb="3">
      <t>peng you</t>
    </rPh>
    <phoneticPr fontId="1" type="noConversion"/>
  </si>
  <si>
    <t>兔妈</t>
    <rPh sb="0" eb="1">
      <t>tu ma</t>
    </rPh>
    <phoneticPr fontId="1" type="noConversion"/>
  </si>
  <si>
    <t>党委娅</t>
    <phoneticPr fontId="1" type="noConversion"/>
  </si>
  <si>
    <t>充值</t>
    <rPh sb="0" eb="1">
      <t>chong z</t>
    </rPh>
    <phoneticPr fontId="1" type="noConversion"/>
  </si>
  <si>
    <t>涵涵妈</t>
    <rPh sb="0" eb="1">
      <t>han han</t>
    </rPh>
    <rPh sb="2" eb="3">
      <t>ma</t>
    </rPh>
    <phoneticPr fontId="1" type="noConversion"/>
  </si>
  <si>
    <t>葡萄奶奶</t>
    <rPh sb="0" eb="1">
      <t>pu tao</t>
    </rPh>
    <rPh sb="2" eb="3">
      <t>n n</t>
    </rPh>
    <phoneticPr fontId="1" type="noConversion"/>
  </si>
  <si>
    <t>手冲拿铁</t>
    <rPh sb="2" eb="3">
      <t>na tie</t>
    </rPh>
    <phoneticPr fontId="1" type="noConversion"/>
  </si>
  <si>
    <t>冯宇</t>
    <phoneticPr fontId="1" type="noConversion"/>
  </si>
  <si>
    <t>档爸</t>
    <rPh sb="0" eb="1">
      <t>dang</t>
    </rPh>
    <rPh sb="1" eb="2">
      <t>ba</t>
    </rPh>
    <phoneticPr fontId="1" type="noConversion"/>
  </si>
  <si>
    <t>张小蓉</t>
    <rPh sb="0" eb="1">
      <t>zhang xiao rong</t>
    </rPh>
    <rPh sb="1" eb="2">
      <t>xiao</t>
    </rPh>
    <phoneticPr fontId="1" type="noConversion"/>
  </si>
  <si>
    <t>小艾爸</t>
    <rPh sb="0" eb="1">
      <t>xiao ai</t>
    </rPh>
    <rPh sb="1" eb="2">
      <t>ai</t>
    </rPh>
    <rPh sb="2" eb="3">
      <t>ba</t>
    </rPh>
    <phoneticPr fontId="1" type="noConversion"/>
  </si>
  <si>
    <t>档爸</t>
    <phoneticPr fontId="1" type="noConversion"/>
  </si>
  <si>
    <t>消费</t>
    <rPh sb="0" eb="1">
      <t>xiao fei</t>
    </rPh>
    <phoneticPr fontId="1" type="noConversion"/>
  </si>
  <si>
    <t>坚果</t>
    <rPh sb="0" eb="1">
      <t>jian guo</t>
    </rPh>
    <phoneticPr fontId="1" type="noConversion"/>
  </si>
  <si>
    <t>小吃</t>
    <rPh sb="0" eb="1">
      <t>xiao chi</t>
    </rPh>
    <phoneticPr fontId="1" type="noConversion"/>
  </si>
  <si>
    <t>盘</t>
    <rPh sb="0" eb="1">
      <t>pan</t>
    </rPh>
    <phoneticPr fontId="1" type="noConversion"/>
  </si>
  <si>
    <t>绿茶</t>
    <rPh sb="0" eb="1">
      <t>lü cha</t>
    </rPh>
    <phoneticPr fontId="1" type="noConversion"/>
  </si>
  <si>
    <t>皇上</t>
    <rPh sb="0" eb="1">
      <t>huang shang</t>
    </rPh>
    <phoneticPr fontId="1" type="noConversion"/>
  </si>
  <si>
    <t>消费</t>
  </si>
  <si>
    <t>余额</t>
  </si>
  <si>
    <t>茶位费</t>
    <rPh sb="0" eb="1">
      <t>cha wei fei</t>
    </rPh>
    <phoneticPr fontId="1" type="noConversion"/>
  </si>
  <si>
    <t>位</t>
    <rPh sb="0" eb="1">
      <t>wei</t>
    </rPh>
    <phoneticPr fontId="1" type="noConversion"/>
  </si>
  <si>
    <t>显示条目</t>
    <rPh sb="0" eb="1">
      <t>xian shi</t>
    </rPh>
    <rPh sb="2" eb="3">
      <t>tiao mu</t>
    </rPh>
    <phoneticPr fontId="1" type="noConversion"/>
  </si>
  <si>
    <t>何利</t>
  </si>
  <si>
    <t>何利</t>
    <phoneticPr fontId="1" type="noConversion"/>
  </si>
  <si>
    <t>高山普洱(壶)</t>
  </si>
  <si>
    <t>手冲拿铁(杯)</t>
  </si>
  <si>
    <t>茶位费(位)</t>
  </si>
  <si>
    <t>坚果(盘)</t>
  </si>
  <si>
    <t>锡兰红茶(壶)</t>
  </si>
  <si>
    <t>绿茶(杯)</t>
  </si>
  <si>
    <t>花果茶玫瑰(壶)</t>
  </si>
  <si>
    <t>充值x1</t>
  </si>
  <si>
    <t>锡兰红茶(壶)x1</t>
  </si>
  <si>
    <t>绿茶(杯)x2</t>
  </si>
  <si>
    <t>花果茶玫瑰(壶)x1</t>
  </si>
  <si>
    <t>坚果(盘)x3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</si>
</sst>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¥&quot;#,##0.00_);[Red]\(&quot;¥&quot;#,##0.00\)"/>
    <numFmt numFmtId="176" formatCode="0.0"/>
  </numFmts>
  <fonts count="9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8"/>
      <color theme="1"/>
      <name val="宋体"/>
      <family val="2"/>
      <charset val="134"/>
      <scheme val="minor"/>
    </font>
    <font>
      <sz val="36"/>
      <color theme="1"/>
      <name val="宋体"/>
      <family val="2"/>
      <charset val="134"/>
      <scheme val="minor"/>
    </font>
    <font>
      <b/>
      <sz val="16"/>
      <color theme="1"/>
      <name val="宋体"/>
      <family val="2"/>
      <charset val="134"/>
      <scheme val="minor"/>
    </font>
    <font>
      <sz val="14"/>
      <color theme="1"/>
      <name val="宋体"/>
      <family val="2"/>
      <charset val="134"/>
      <scheme val="minor"/>
    </font>
    <font>
      <sz val="14"/>
      <color rgb="FF000000"/>
      <name val="PingFang SC"/>
      <charset val="136"/>
    </font>
    <font>
      <sz val="14"/>
      <color rgb="FF000000"/>
      <name val="Helvetica"/>
    </font>
    <font>
      <sz val="14"/>
      <color theme="1"/>
      <name val="Helvetica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Border="1"/>
    <xf numFmtId="176" fontId="0" fillId="0" borderId="1" xfId="0" applyNumberFormat="1" applyBorder="1"/>
    <xf numFmtId="0" fontId="3" fillId="0" borderId="0" xfId="0" applyFont="1" applyAlignment="1">
      <alignment horizontal="center"/>
    </xf>
    <xf numFmtId="0" fontId="5" fillId="0" borderId="1" xfId="0" applyFont="1" applyBorder="1"/>
    <xf numFmtId="0" fontId="6" fillId="0" borderId="1" xfId="0" applyFont="1" applyBorder="1"/>
    <xf numFmtId="0" fontId="7" fillId="0" borderId="1" xfId="0" applyFont="1" applyBorder="1"/>
    <xf numFmtId="0" fontId="8" fillId="0" borderId="1" xfId="0" applyFont="1" applyBorder="1"/>
    <xf numFmtId="0" fontId="3" fillId="0" borderId="2" xfId="0" applyFont="1" applyBorder="1" applyAlignment="1"/>
    <xf numFmtId="0" fontId="2" fillId="0" borderId="0" xfId="0" pivotButton="1" applyFont="1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NumberFormat="1" applyFont="1"/>
    <xf numFmtId="58" fontId="7" fillId="0" borderId="1" xfId="0" applyNumberFormat="1" applyFont="1" applyBorder="1"/>
    <xf numFmtId="14" fontId="2" fillId="0" borderId="0" xfId="0" applyNumberFormat="1" applyFont="1" applyAlignment="1">
      <alignment horizontal="left" indent="1"/>
    </xf>
    <xf numFmtId="0" fontId="2" fillId="0" borderId="0" xfId="0" applyFont="1" applyAlignment="1">
      <alignment horizontal="left" indent="2"/>
    </xf>
    <xf numFmtId="0" fontId="3" fillId="0" borderId="0" xfId="0" applyFont="1" applyBorder="1" applyAlignment="1"/>
    <xf numFmtId="0" fontId="5" fillId="0" borderId="3" xfId="0" applyFont="1" applyBorder="1"/>
    <xf numFmtId="0" fontId="8" fillId="0" borderId="3" xfId="0" applyFont="1" applyBorder="1"/>
    <xf numFmtId="0" fontId="5" fillId="0" borderId="4" xfId="0" applyFont="1" applyBorder="1"/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8" fillId="0" borderId="8" xfId="0" applyFont="1" applyBorder="1"/>
    <xf numFmtId="0" fontId="6" fillId="0" borderId="9" xfId="0" applyFont="1" applyBorder="1"/>
    <xf numFmtId="0" fontId="8" fillId="0" borderId="9" xfId="0" applyFont="1" applyBorder="1"/>
    <xf numFmtId="0" fontId="7" fillId="0" borderId="9" xfId="0" applyFont="1" applyBorder="1"/>
    <xf numFmtId="0" fontId="5" fillId="0" borderId="10" xfId="0" applyFont="1" applyBorder="1"/>
    <xf numFmtId="8" fontId="0" fillId="0" borderId="0" xfId="0" applyNumberFormat="1"/>
    <xf numFmtId="0" fontId="0" fillId="0" borderId="1" xfId="0" applyFill="1" applyBorder="1"/>
  </cellXfs>
  <cellStyles count="1">
    <cellStyle name="常规" xfId="0" builtinId="0"/>
  </cellStyles>
  <dxfs count="46">
    <dxf>
      <font>
        <sz val="18"/>
      </font>
    </dxf>
    <dxf>
      <font>
        <sz val="18"/>
      </font>
    </dxf>
    <dxf>
      <font>
        <sz val="18"/>
      </font>
    </dxf>
    <dxf>
      <font>
        <sz val="18"/>
      </font>
    </dxf>
    <dxf>
      <font>
        <sz val="18"/>
      </font>
    </dxf>
    <dxf>
      <font>
        <sz val="18"/>
      </font>
    </dxf>
    <dxf>
      <font>
        <sz val="18"/>
      </font>
    </dxf>
    <dxf>
      <font>
        <sz val="18"/>
      </font>
    </dxf>
    <dxf>
      <font>
        <sz val="18"/>
      </font>
    </dxf>
    <dxf>
      <font>
        <sz val="18"/>
      </font>
    </dxf>
    <dxf>
      <font>
        <sz val="18"/>
      </font>
    </dxf>
    <dxf>
      <font>
        <sz val="18"/>
      </font>
    </dxf>
    <dxf>
      <font>
        <sz val="18"/>
      </font>
    </dxf>
    <dxf>
      <font>
        <sz val="18"/>
      </font>
    </dxf>
    <dxf>
      <font>
        <sz val="18"/>
      </font>
    </dxf>
    <dxf>
      <font>
        <sz val="18"/>
      </font>
    </dxf>
    <dxf>
      <font>
        <sz val="18"/>
      </font>
    </dxf>
    <dxf>
      <font>
        <sz val="18"/>
      </font>
    </dxf>
    <dxf>
      <font>
        <sz val="18"/>
      </font>
    </dxf>
    <dxf>
      <font>
        <sz val="18"/>
      </font>
    </dxf>
    <dxf>
      <font>
        <sz val="18"/>
      </font>
    </dxf>
    <dxf>
      <font>
        <sz val="18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宋体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Helvetic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宋体"/>
        <scheme val="minor"/>
      </font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Helvetic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Helvetic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Helvetic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Helvetic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Helvetic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Helvetic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Helvetica"/>
        <scheme val="none"/>
      </font>
      <numFmt numFmtId="45" formatCode="m&quot;月&quot;d&quot;日&quot;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Helvetica"/>
        <scheme val="none"/>
      </font>
      <numFmt numFmtId="45" formatCode="m&quot;月&quot;d&quot;日&quot;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Helvetic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PingFang SC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Helvetica"/>
        <scheme val="none"/>
      </font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z val="18"/>
      </font>
    </dxf>
    <dxf>
      <font>
        <sz val="18"/>
      </font>
    </dxf>
    <dxf>
      <font>
        <sz val="18"/>
      </font>
    </dxf>
    <dxf>
      <font>
        <sz val="18"/>
      </font>
    </dxf>
    <dxf>
      <font>
        <sz val="18"/>
      </font>
    </dxf>
    <dxf>
      <font>
        <sz val="18"/>
      </font>
    </dxf>
    <dxf>
      <font>
        <sz val="18"/>
      </font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pivotCacheDefinition" Target="pivotCache/pivotCacheDefinition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用户" refreshedDate="42468.047312962961" createdVersion="4" refreshedVersion="4" minRefreshableVersion="3" recordCount="34">
  <cacheSource type="worksheet">
    <worksheetSource ref="B2:M36" sheet="明细"/>
  </cacheSource>
  <cacheFields count="12">
    <cacheField name="姓名" numFmtId="0">
      <sharedItems containsBlank="1" count="10">
        <s v="冯宇"/>
        <s v="薛丹"/>
        <s v="张小蓉"/>
        <s v="罗宏"/>
        <s v="骆文明"/>
        <s v="刘佳"/>
        <s v="其他"/>
        <s v="党委娅"/>
        <m/>
        <s v="何利"/>
      </sharedItems>
    </cacheField>
    <cacheField name="昵称" numFmtId="0">
      <sharedItems containsBlank="1"/>
    </cacheField>
    <cacheField name="类型（充值／消费／其他）" numFmtId="0">
      <sharedItems containsBlank="1" count="3">
        <s v="充值"/>
        <s v="消费"/>
        <m/>
      </sharedItems>
    </cacheField>
    <cacheField name="日期" numFmtId="0">
      <sharedItems containsNonDate="0" containsDate="1" containsString="0" containsBlank="1" minDate="2016-04-05T00:00:00" maxDate="2016-04-08T00:00:00" count="4">
        <d v="2016-04-05T00:00:00"/>
        <d v="2016-04-06T00:00:00"/>
        <d v="2016-04-07T00:00:00"/>
        <m/>
      </sharedItems>
    </cacheField>
    <cacheField name="显示条目" numFmtId="0">
      <sharedItems containsBlank="1" count="20">
        <s v="充值x1"/>
        <s v="高山普洱(壶)x10"/>
        <s v="手冲拿铁(杯)x1"/>
        <s v="茶位费(位)x1"/>
        <s v="坚果(盘)x1"/>
        <s v="锡兰红茶(壶)x1"/>
        <s v="绿茶(杯)x2"/>
        <s v="花果茶玫瑰(壶)x1"/>
        <s v="坚果(盘)x3"/>
        <m/>
        <s v="花果茶玫瑰1壶x1" u="1"/>
        <s v="坚果1盘x1" u="1"/>
        <s v="坚果1盘x3" u="1"/>
        <s v="高山普洱1杯x1" u="1"/>
        <s v="手冲拿铁1杯x1" u="1"/>
        <s v="锡兰红茶1壶x1" u="1"/>
        <s v="充值1次x1" u="1"/>
        <s v="茶位费1位x1" u="1"/>
        <s v="绿茶1杯x2" u="1"/>
        <s v="高山普洱1壶x10" u="1"/>
      </sharedItems>
    </cacheField>
    <cacheField name="产品" numFmtId="0">
      <sharedItems containsBlank="1"/>
    </cacheField>
    <cacheField name="数量" numFmtId="0">
      <sharedItems containsString="0" containsBlank="1" containsNumber="1" containsInteger="1" minValue="1" maxValue="10"/>
    </cacheField>
    <cacheField name="DC" numFmtId="0">
      <sharedItems containsString="0" containsBlank="1" containsNumber="1" minValue="0.44" maxValue="1"/>
    </cacheField>
    <cacheField name="充值金额" numFmtId="0">
      <sharedItems containsString="0" containsBlank="1" containsNumber="1" containsInteger="1" minValue="0" maxValue="2000"/>
    </cacheField>
    <cacheField name="汇总金额" numFmtId="0">
      <sharedItems containsBlank="1" containsMixedTypes="1" containsNumber="1" containsInteger="1" minValue="-308" maxValue="2000"/>
    </cacheField>
    <cacheField name="签名" numFmtId="0">
      <sharedItems containsNonDate="0" containsString="0" containsBlank="1"/>
    </cacheField>
    <cacheField name="备注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4">
  <r>
    <x v="0"/>
    <s v="档爸"/>
    <x v="0"/>
    <x v="0"/>
    <x v="0"/>
    <s v="充值"/>
    <n v="1"/>
    <n v="1"/>
    <n v="1500"/>
    <n v="1500"/>
    <m/>
    <m/>
  </r>
  <r>
    <x v="1"/>
    <s v="皇上"/>
    <x v="0"/>
    <x v="1"/>
    <x v="0"/>
    <s v="充值"/>
    <n v="1"/>
    <n v="1"/>
    <n v="1500"/>
    <n v="1500"/>
    <m/>
    <m/>
  </r>
  <r>
    <x v="2"/>
    <s v="阳妈"/>
    <x v="0"/>
    <x v="1"/>
    <x v="0"/>
    <s v="充值"/>
    <n v="1"/>
    <n v="1"/>
    <n v="2000"/>
    <n v="2000"/>
    <m/>
    <m/>
  </r>
  <r>
    <x v="3"/>
    <s v="喜爸"/>
    <x v="0"/>
    <x v="1"/>
    <x v="0"/>
    <s v="充值"/>
    <n v="1"/>
    <n v="1"/>
    <n v="2000"/>
    <n v="2000"/>
    <m/>
    <m/>
  </r>
  <r>
    <x v="4"/>
    <s v="峰峰妈"/>
    <x v="0"/>
    <x v="1"/>
    <x v="0"/>
    <s v="充值"/>
    <n v="1"/>
    <n v="1"/>
    <n v="1500"/>
    <n v="1500"/>
    <m/>
    <m/>
  </r>
  <r>
    <x v="5"/>
    <s v="小艾爸"/>
    <x v="0"/>
    <x v="1"/>
    <x v="0"/>
    <s v="充值"/>
    <n v="1"/>
    <n v="1"/>
    <n v="1500"/>
    <n v="1500"/>
    <m/>
    <m/>
  </r>
  <r>
    <x v="6"/>
    <s v="宏哥朋友"/>
    <x v="1"/>
    <x v="1"/>
    <x v="1"/>
    <s v="高山普洱(壶)"/>
    <n v="10"/>
    <n v="0.44"/>
    <n v="0"/>
    <n v="-308"/>
    <m/>
    <m/>
  </r>
  <r>
    <x v="7"/>
    <s v="兔妈"/>
    <x v="0"/>
    <x v="1"/>
    <x v="0"/>
    <s v="充值"/>
    <n v="1"/>
    <n v="1"/>
    <n v="1500"/>
    <n v="1500"/>
    <m/>
    <m/>
  </r>
  <r>
    <x v="8"/>
    <s v="涵涵妈"/>
    <x v="0"/>
    <x v="2"/>
    <x v="0"/>
    <s v="充值"/>
    <n v="1"/>
    <n v="1"/>
    <n v="1500"/>
    <n v="1500"/>
    <m/>
    <m/>
  </r>
  <r>
    <x v="9"/>
    <s v="葡萄奶奶"/>
    <x v="0"/>
    <x v="2"/>
    <x v="0"/>
    <s v="充值"/>
    <n v="1"/>
    <n v="1"/>
    <n v="500"/>
    <n v="500"/>
    <m/>
    <m/>
  </r>
  <r>
    <x v="2"/>
    <s v="阳妈"/>
    <x v="1"/>
    <x v="2"/>
    <x v="2"/>
    <s v="手冲拿铁(杯)"/>
    <n v="1"/>
    <n v="1"/>
    <m/>
    <n v="-25"/>
    <m/>
    <m/>
  </r>
  <r>
    <x v="0"/>
    <s v="档爸"/>
    <x v="1"/>
    <x v="2"/>
    <x v="3"/>
    <s v="茶位费(位)"/>
    <n v="1"/>
    <n v="1"/>
    <m/>
    <n v="-20"/>
    <m/>
    <m/>
  </r>
  <r>
    <x v="0"/>
    <s v="档爸"/>
    <x v="1"/>
    <x v="2"/>
    <x v="4"/>
    <s v="坚果(盘)"/>
    <n v="1"/>
    <n v="1"/>
    <m/>
    <n v="-20"/>
    <m/>
    <m/>
  </r>
  <r>
    <x v="9"/>
    <s v="葡萄奶奶"/>
    <x v="1"/>
    <x v="2"/>
    <x v="5"/>
    <s v="锡兰红茶(壶)"/>
    <n v="1"/>
    <n v="1"/>
    <m/>
    <n v="-70"/>
    <m/>
    <m/>
  </r>
  <r>
    <x v="9"/>
    <s v="葡萄奶奶"/>
    <x v="1"/>
    <x v="2"/>
    <x v="6"/>
    <s v="绿茶(杯)"/>
    <n v="2"/>
    <n v="1"/>
    <m/>
    <n v="-60"/>
    <m/>
    <m/>
  </r>
  <r>
    <x v="9"/>
    <s v="葡萄奶奶"/>
    <x v="1"/>
    <x v="2"/>
    <x v="7"/>
    <s v="花果茶玫瑰(壶)"/>
    <n v="1"/>
    <n v="1"/>
    <m/>
    <n v="-70"/>
    <m/>
    <m/>
  </r>
  <r>
    <x v="9"/>
    <s v="葡萄奶奶"/>
    <x v="1"/>
    <x v="2"/>
    <x v="8"/>
    <s v="坚果(盘)"/>
    <n v="3"/>
    <n v="1"/>
    <m/>
    <n v="-60"/>
    <m/>
    <m/>
  </r>
  <r>
    <x v="1"/>
    <s v="皇上"/>
    <x v="1"/>
    <x v="2"/>
    <x v="2"/>
    <s v="手冲拿铁(杯)"/>
    <n v="1"/>
    <n v="1"/>
    <m/>
    <n v="-25"/>
    <m/>
    <m/>
  </r>
  <r>
    <x v="8"/>
    <m/>
    <x v="2"/>
    <x v="3"/>
    <x v="9"/>
    <m/>
    <m/>
    <m/>
    <m/>
    <m/>
    <m/>
    <m/>
  </r>
  <r>
    <x v="8"/>
    <m/>
    <x v="2"/>
    <x v="3"/>
    <x v="9"/>
    <m/>
    <m/>
    <m/>
    <m/>
    <m/>
    <m/>
    <m/>
  </r>
  <r>
    <x v="8"/>
    <m/>
    <x v="2"/>
    <x v="3"/>
    <x v="9"/>
    <m/>
    <m/>
    <m/>
    <m/>
    <m/>
    <m/>
    <m/>
  </r>
  <r>
    <x v="8"/>
    <m/>
    <x v="2"/>
    <x v="3"/>
    <x v="9"/>
    <m/>
    <m/>
    <m/>
    <m/>
    <m/>
    <m/>
    <m/>
  </r>
  <r>
    <x v="8"/>
    <m/>
    <x v="2"/>
    <x v="3"/>
    <x v="9"/>
    <m/>
    <m/>
    <m/>
    <m/>
    <m/>
    <m/>
    <m/>
  </r>
  <r>
    <x v="8"/>
    <m/>
    <x v="2"/>
    <x v="3"/>
    <x v="9"/>
    <m/>
    <m/>
    <m/>
    <m/>
    <m/>
    <m/>
    <m/>
  </r>
  <r>
    <x v="8"/>
    <m/>
    <x v="2"/>
    <x v="3"/>
    <x v="9"/>
    <m/>
    <m/>
    <m/>
    <m/>
    <m/>
    <m/>
    <m/>
  </r>
  <r>
    <x v="8"/>
    <m/>
    <x v="2"/>
    <x v="3"/>
    <x v="9"/>
    <m/>
    <m/>
    <m/>
    <m/>
    <m/>
    <m/>
    <m/>
  </r>
  <r>
    <x v="8"/>
    <m/>
    <x v="2"/>
    <x v="3"/>
    <x v="9"/>
    <m/>
    <m/>
    <m/>
    <m/>
    <m/>
    <m/>
    <m/>
  </r>
  <r>
    <x v="8"/>
    <m/>
    <x v="2"/>
    <x v="3"/>
    <x v="9"/>
    <m/>
    <m/>
    <m/>
    <m/>
    <m/>
    <m/>
    <m/>
  </r>
  <r>
    <x v="8"/>
    <m/>
    <x v="2"/>
    <x v="3"/>
    <x v="9"/>
    <m/>
    <m/>
    <m/>
    <m/>
    <m/>
    <m/>
    <m/>
  </r>
  <r>
    <x v="8"/>
    <m/>
    <x v="2"/>
    <x v="3"/>
    <x v="9"/>
    <m/>
    <m/>
    <m/>
    <m/>
    <m/>
    <m/>
    <m/>
  </r>
  <r>
    <x v="8"/>
    <m/>
    <x v="2"/>
    <x v="3"/>
    <x v="9"/>
    <m/>
    <m/>
    <m/>
    <m/>
    <m/>
    <m/>
    <m/>
  </r>
  <r>
    <x v="8"/>
    <m/>
    <x v="2"/>
    <x v="3"/>
    <x v="9"/>
    <m/>
    <m/>
    <m/>
    <m/>
    <m/>
    <m/>
    <m/>
  </r>
  <r>
    <x v="8"/>
    <m/>
    <x v="2"/>
    <x v="3"/>
    <x v="9"/>
    <m/>
    <m/>
    <m/>
    <m/>
    <e v="#N/A"/>
    <m/>
    <m/>
  </r>
  <r>
    <x v="8"/>
    <m/>
    <x v="2"/>
    <x v="3"/>
    <x v="9"/>
    <m/>
    <m/>
    <m/>
    <m/>
    <e v="#N/A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会员汇总" cacheId="51" applyNumberFormats="0" applyBorderFormats="0" applyFontFormats="0" applyPatternFormats="0" applyAlignmentFormats="0" applyWidthHeightFormats="1" dataCaption="值" grandTotalCaption="余额" updatedVersion="4" minRefreshableVersion="3" useAutoFormatting="1" itemPrintTitles="1" createdVersion="4" indent="0" showHeaders="0" outline="1" outlineData="1" multipleFieldFilters="0">
  <location ref="B4:C14" firstHeaderRow="1" firstDataRow="1" firstDataCol="1" rowPageCount="1" colPageCount="1"/>
  <pivotFields count="12">
    <pivotField axis="axisPage" multipleItemSelectionAllowed="1" showAll="0">
      <items count="11">
        <item h="1" x="7"/>
        <item h="1" x="0"/>
        <item h="1" x="5"/>
        <item h="1" x="3"/>
        <item h="1" x="4"/>
        <item h="1" x="6"/>
        <item h="1" x="1"/>
        <item h="1" x="2"/>
        <item h="1" x="8"/>
        <item x="9"/>
        <item t="default"/>
      </items>
    </pivotField>
    <pivotField multipleItemSelectionAllowed="1" showAll="0"/>
    <pivotField axis="axisRow" showAll="0" countASubtotal="1">
      <items count="4">
        <item x="0"/>
        <item x="1"/>
        <item sd="0" x="2"/>
        <item t="countA"/>
      </items>
    </pivotField>
    <pivotField axis="axisRow" showAll="0">
      <items count="5">
        <item sd="0" x="3"/>
        <item sd="0" x="0"/>
        <item sd="0" x="1"/>
        <item x="2"/>
        <item t="default" sd="0"/>
      </items>
    </pivotField>
    <pivotField axis="axisRow" showAll="0" defaultSubtotal="0">
      <items count="20">
        <item m="1" x="16"/>
        <item m="1" x="13"/>
        <item m="1" x="19"/>
        <item m="1" x="10"/>
        <item m="1" x="11"/>
        <item m="1" x="12"/>
        <item m="1" x="18"/>
        <item m="1" x="14"/>
        <item m="1" x="15"/>
        <item x="9"/>
        <item x="0"/>
        <item m="1" x="17"/>
        <item x="1"/>
        <item x="2"/>
        <item x="3"/>
        <item x="4"/>
        <item x="5"/>
        <item x="6"/>
        <item x="7"/>
        <item x="8"/>
      </items>
    </pivotField>
    <pivotField showAll="0" defaultSubtotal="0"/>
    <pivotField showAll="0" defaultSubtotal="0"/>
    <pivotField showAll="0" defaultSubtotal="0"/>
    <pivotField showAll="0" defaultSubtotal="0"/>
    <pivotField dataField="1" showAll="0" defaultSubtotal="0"/>
    <pivotField showAll="0"/>
    <pivotField showAll="0"/>
  </pivotFields>
  <rowFields count="3">
    <field x="2"/>
    <field x="3"/>
    <field x="4"/>
  </rowFields>
  <rowItems count="10">
    <i>
      <x/>
    </i>
    <i r="1">
      <x v="3"/>
    </i>
    <i r="2">
      <x v="10"/>
    </i>
    <i>
      <x v="1"/>
    </i>
    <i r="1">
      <x v="3"/>
    </i>
    <i r="2">
      <x v="16"/>
    </i>
    <i r="2">
      <x v="17"/>
    </i>
    <i r="2">
      <x v="18"/>
    </i>
    <i r="2">
      <x v="19"/>
    </i>
    <i t="grand">
      <x/>
    </i>
  </rowItems>
  <colItems count="1">
    <i/>
  </colItems>
  <pageFields count="1">
    <pageField fld="0" hier="-1"/>
  </pageFields>
  <dataFields count="1">
    <dataField name="消费明细" fld="9" baseField="0" baseItem="0"/>
  </dataFields>
  <formats count="1">
    <format dxfId="11">
      <pivotArea type="all" dataOnly="0" outline="0" fieldPosition="0"/>
    </format>
  </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表1" displayName="表1" ref="B2:M36" totalsRowShown="0" headerRowDxfId="22" dataDxfId="23" headerRowBorderDxfId="37" tableBorderDxfId="38" totalsRowBorderDxfId="36">
  <autoFilter ref="B2:M36"/>
  <tableColumns count="12">
    <tableColumn id="1" name="姓名" dataDxfId="35"/>
    <tableColumn id="2" name="昵称" dataDxfId="34"/>
    <tableColumn id="3" name="类型（充值／消费／其他）" dataDxfId="33"/>
    <tableColumn id="4" name="日期" dataDxfId="32"/>
    <tableColumn id="5" name="显示条目" dataDxfId="31"/>
    <tableColumn id="6" name="产品" dataDxfId="30"/>
    <tableColumn id="7" name="数量" dataDxfId="29"/>
    <tableColumn id="8" name="DC" dataDxfId="28"/>
    <tableColumn id="9" name="充值金额" dataDxfId="27"/>
    <tableColumn id="10" name="汇总金额" dataDxfId="26"/>
    <tableColumn id="11" name="签名" dataDxfId="25"/>
    <tableColumn id="12" name="备注" dataDxfId="24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2"/>
  <sheetViews>
    <sheetView showGridLines="0" tabSelected="1" workbookViewId="0">
      <selection activeCell="E11" sqref="E11"/>
    </sheetView>
  </sheetViews>
  <sheetFormatPr baseColWidth="10" defaultRowHeight="15" x14ac:dyDescent="0.15"/>
  <cols>
    <col min="1" max="1" width="6.5" customWidth="1"/>
    <col min="2" max="2" width="36.83203125" customWidth="1"/>
    <col min="3" max="3" width="13.83203125" customWidth="1"/>
    <col min="4" max="5" width="7.83203125" bestFit="1" customWidth="1"/>
    <col min="6" max="6" width="7.83203125" customWidth="1"/>
    <col min="7" max="7" width="10.83203125" bestFit="1" customWidth="1"/>
    <col min="8" max="9" width="7.83203125" customWidth="1"/>
    <col min="10" max="10" width="10.83203125" bestFit="1" customWidth="1"/>
    <col min="11" max="11" width="10.83203125" customWidth="1"/>
    <col min="12" max="12" width="7.83203125" customWidth="1"/>
    <col min="13" max="13" width="10.1640625" customWidth="1"/>
  </cols>
  <sheetData>
    <row r="1" spans="2:7" ht="53" customHeight="1" x14ac:dyDescent="0.15"/>
    <row r="2" spans="2:7" ht="24" x14ac:dyDescent="0.25">
      <c r="B2" s="9" t="s">
        <v>4</v>
      </c>
      <c r="C2" s="10" t="s">
        <v>60</v>
      </c>
    </row>
    <row r="4" spans="2:7" ht="24" x14ac:dyDescent="0.25">
      <c r="B4" s="10"/>
      <c r="C4" s="10" t="s">
        <v>2</v>
      </c>
    </row>
    <row r="5" spans="2:7" ht="24" x14ac:dyDescent="0.25">
      <c r="B5" s="11" t="s">
        <v>8</v>
      </c>
      <c r="C5" s="12">
        <v>1</v>
      </c>
    </row>
    <row r="6" spans="2:7" ht="24" x14ac:dyDescent="0.25">
      <c r="B6" s="14">
        <v>42467</v>
      </c>
      <c r="C6" s="12">
        <v>500</v>
      </c>
    </row>
    <row r="7" spans="2:7" ht="24" x14ac:dyDescent="0.25">
      <c r="B7" s="15" t="s">
        <v>69</v>
      </c>
      <c r="C7" s="12">
        <v>500</v>
      </c>
    </row>
    <row r="8" spans="2:7" ht="24" x14ac:dyDescent="0.25">
      <c r="B8" s="11" t="s">
        <v>55</v>
      </c>
      <c r="C8" s="12">
        <v>4</v>
      </c>
    </row>
    <row r="9" spans="2:7" ht="24" x14ac:dyDescent="0.25">
      <c r="B9" s="14">
        <v>42467</v>
      </c>
      <c r="C9" s="12">
        <v>-260</v>
      </c>
      <c r="E9" s="28"/>
    </row>
    <row r="10" spans="2:7" ht="24" x14ac:dyDescent="0.25">
      <c r="B10" s="15" t="s">
        <v>70</v>
      </c>
      <c r="C10" s="12">
        <v>-70</v>
      </c>
    </row>
    <row r="11" spans="2:7" ht="24" x14ac:dyDescent="0.25">
      <c r="B11" s="15" t="s">
        <v>71</v>
      </c>
      <c r="C11" s="12">
        <v>-60</v>
      </c>
      <c r="F11" s="28"/>
    </row>
    <row r="12" spans="2:7" ht="24" x14ac:dyDescent="0.25">
      <c r="B12" s="15" t="s">
        <v>72</v>
      </c>
      <c r="C12" s="12">
        <v>-70</v>
      </c>
      <c r="G12" s="28"/>
    </row>
    <row r="13" spans="2:7" ht="24" x14ac:dyDescent="0.25">
      <c r="B13" s="15" t="s">
        <v>73</v>
      </c>
      <c r="C13" s="12">
        <v>-60</v>
      </c>
    </row>
    <row r="14" spans="2:7" ht="24" x14ac:dyDescent="0.25">
      <c r="B14" s="11" t="s">
        <v>56</v>
      </c>
      <c r="C14" s="12">
        <v>240</v>
      </c>
    </row>
    <row r="15" spans="2:7" ht="24" x14ac:dyDescent="0.25"/>
    <row r="16" spans="2:7" ht="24" x14ac:dyDescent="0.25"/>
    <row r="17" ht="24" x14ac:dyDescent="0.25"/>
    <row r="18" ht="24" x14ac:dyDescent="0.25"/>
    <row r="19" ht="24" x14ac:dyDescent="0.25"/>
    <row r="20" ht="24" x14ac:dyDescent="0.25"/>
    <row r="21" ht="24" x14ac:dyDescent="0.25"/>
    <row r="22" ht="24" x14ac:dyDescent="0.25"/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36"/>
  <sheetViews>
    <sheetView topLeftCell="A42" zoomScale="93" workbookViewId="0">
      <selection activeCell="C24" sqref="C24"/>
    </sheetView>
  </sheetViews>
  <sheetFormatPr baseColWidth="10" defaultRowHeight="15" x14ac:dyDescent="0.15"/>
  <cols>
    <col min="1" max="1" width="6" customWidth="1"/>
    <col min="2" max="2" width="15.5" customWidth="1"/>
    <col min="3" max="3" width="17.83203125" customWidth="1"/>
    <col min="4" max="4" width="13.6640625" customWidth="1"/>
    <col min="5" max="6" width="23.1640625" customWidth="1"/>
    <col min="7" max="7" width="18" customWidth="1"/>
    <col min="8" max="8" width="11.1640625" customWidth="1"/>
    <col min="9" max="9" width="10" customWidth="1"/>
    <col min="10" max="11" width="14.5" customWidth="1"/>
  </cols>
  <sheetData>
    <row r="1" spans="2:13" ht="62" customHeight="1" x14ac:dyDescent="0.4">
      <c r="C1" s="8"/>
      <c r="D1" s="8" t="s">
        <v>0</v>
      </c>
      <c r="E1" s="8"/>
      <c r="F1" s="16"/>
      <c r="G1" s="3"/>
      <c r="H1" s="3"/>
      <c r="I1" s="3"/>
      <c r="J1" s="3"/>
      <c r="K1" s="3"/>
    </row>
    <row r="2" spans="2:13" ht="37" customHeight="1" x14ac:dyDescent="0.15">
      <c r="B2" s="20" t="s">
        <v>4</v>
      </c>
      <c r="C2" s="21" t="s">
        <v>5</v>
      </c>
      <c r="D2" s="21" t="s">
        <v>6</v>
      </c>
      <c r="E2" s="21" t="s">
        <v>1</v>
      </c>
      <c r="F2" s="21" t="s">
        <v>59</v>
      </c>
      <c r="G2" s="21" t="s">
        <v>23</v>
      </c>
      <c r="H2" s="21" t="s">
        <v>24</v>
      </c>
      <c r="I2" s="21" t="s">
        <v>25</v>
      </c>
      <c r="J2" s="21" t="s">
        <v>29</v>
      </c>
      <c r="K2" s="21" t="s">
        <v>30</v>
      </c>
      <c r="L2" s="21" t="s">
        <v>3</v>
      </c>
      <c r="M2" s="22" t="s">
        <v>7</v>
      </c>
    </row>
    <row r="3" spans="2:13" ht="37" customHeight="1" x14ac:dyDescent="0.35">
      <c r="B3" s="17" t="s">
        <v>44</v>
      </c>
      <c r="C3" s="5" t="s">
        <v>45</v>
      </c>
      <c r="D3" s="5" t="s">
        <v>8</v>
      </c>
      <c r="E3" s="13">
        <v>42465</v>
      </c>
      <c r="F3" s="13" t="str">
        <f>CONCATENATE(G3,"x",H3)</f>
        <v>充值x1</v>
      </c>
      <c r="G3" s="6" t="s">
        <v>26</v>
      </c>
      <c r="H3" s="6">
        <v>1</v>
      </c>
      <c r="I3" s="6">
        <v>1</v>
      </c>
      <c r="J3" s="6">
        <v>1500</v>
      </c>
      <c r="K3" s="6">
        <f>IF(D3="充值",J3,VLOOKUP(G3,产品表!$B$3:$E$100,4,FALSE)*H3*I3*-1)</f>
        <v>1500</v>
      </c>
      <c r="L3" s="7"/>
      <c r="M3" s="19"/>
    </row>
    <row r="4" spans="2:13" ht="23" customHeight="1" x14ac:dyDescent="0.35">
      <c r="B4" s="17" t="s">
        <v>31</v>
      </c>
      <c r="C4" s="5" t="s">
        <v>9</v>
      </c>
      <c r="D4" s="5" t="s">
        <v>8</v>
      </c>
      <c r="E4" s="13">
        <v>42466</v>
      </c>
      <c r="F4" s="13" t="str">
        <f t="shared" ref="F4:F20" si="0">CONCATENATE(G4,"x",H4)</f>
        <v>充值x1</v>
      </c>
      <c r="G4" s="6" t="s">
        <v>26</v>
      </c>
      <c r="H4" s="7">
        <v>1</v>
      </c>
      <c r="I4" s="7">
        <v>1</v>
      </c>
      <c r="J4" s="7">
        <v>1500</v>
      </c>
      <c r="K4" s="6">
        <f>IF(D4="充值",J4,VLOOKUP(G4,产品表!$B$3:$E$100,4,FALSE)*H4*I4*-1)</f>
        <v>1500</v>
      </c>
      <c r="L4" s="7"/>
      <c r="M4" s="19"/>
    </row>
    <row r="5" spans="2:13" ht="22" x14ac:dyDescent="0.35">
      <c r="B5" s="17" t="s">
        <v>46</v>
      </c>
      <c r="C5" s="5" t="s">
        <v>10</v>
      </c>
      <c r="D5" s="5" t="s">
        <v>8</v>
      </c>
      <c r="E5" s="13">
        <v>42466</v>
      </c>
      <c r="F5" s="13" t="str">
        <f t="shared" si="0"/>
        <v>充值x1</v>
      </c>
      <c r="G5" s="6" t="s">
        <v>26</v>
      </c>
      <c r="H5" s="7">
        <v>1</v>
      </c>
      <c r="I5" s="7">
        <v>1</v>
      </c>
      <c r="J5" s="7">
        <v>2000</v>
      </c>
      <c r="K5" s="6">
        <f>IF(D5="充值",J5,VLOOKUP(G5,产品表!$B$3:$E$100,4,FALSE)*H5*I5*-1)</f>
        <v>2000</v>
      </c>
      <c r="L5" s="7"/>
      <c r="M5" s="19"/>
    </row>
    <row r="6" spans="2:13" ht="22" x14ac:dyDescent="0.35">
      <c r="B6" s="18" t="s">
        <v>32</v>
      </c>
      <c r="C6" s="5" t="s">
        <v>33</v>
      </c>
      <c r="D6" s="7" t="s">
        <v>26</v>
      </c>
      <c r="E6" s="13">
        <v>42466</v>
      </c>
      <c r="F6" s="13" t="str">
        <f t="shared" si="0"/>
        <v>充值x1</v>
      </c>
      <c r="G6" s="6" t="s">
        <v>26</v>
      </c>
      <c r="H6" s="7">
        <v>1</v>
      </c>
      <c r="I6" s="7">
        <v>1</v>
      </c>
      <c r="J6" s="7">
        <v>2000</v>
      </c>
      <c r="K6" s="6">
        <f>IF(D6="充值",J6,VLOOKUP(G6,产品表!$B$3:$E$100,4,FALSE)*H6*I6*-1)</f>
        <v>2000</v>
      </c>
      <c r="L6" s="7"/>
      <c r="M6" s="19"/>
    </row>
    <row r="7" spans="2:13" ht="22" x14ac:dyDescent="0.35">
      <c r="B7" s="17" t="s">
        <v>35</v>
      </c>
      <c r="C7" s="5" t="s">
        <v>34</v>
      </c>
      <c r="D7" s="7" t="s">
        <v>26</v>
      </c>
      <c r="E7" s="13">
        <v>42466</v>
      </c>
      <c r="F7" s="13" t="str">
        <f t="shared" si="0"/>
        <v>充值x1</v>
      </c>
      <c r="G7" s="6" t="s">
        <v>26</v>
      </c>
      <c r="H7" s="4">
        <v>1</v>
      </c>
      <c r="I7" s="7">
        <v>1</v>
      </c>
      <c r="J7" s="7">
        <v>1500</v>
      </c>
      <c r="K7" s="6">
        <f>IF(D7="充值",J7,VLOOKUP(G7,产品表!$B$3:$E$100,4,FALSE)*H7*I7*-1)</f>
        <v>1500</v>
      </c>
      <c r="L7" s="4"/>
      <c r="M7" s="19"/>
    </row>
    <row r="8" spans="2:13" ht="22" x14ac:dyDescent="0.35">
      <c r="B8" s="18" t="s">
        <v>36</v>
      </c>
      <c r="C8" s="5" t="s">
        <v>47</v>
      </c>
      <c r="D8" s="7" t="s">
        <v>26</v>
      </c>
      <c r="E8" s="13">
        <v>42466</v>
      </c>
      <c r="F8" s="13" t="str">
        <f t="shared" si="0"/>
        <v>充值x1</v>
      </c>
      <c r="G8" s="6" t="s">
        <v>26</v>
      </c>
      <c r="H8" s="7">
        <v>1</v>
      </c>
      <c r="I8" s="7">
        <v>1</v>
      </c>
      <c r="J8" s="7">
        <v>1500</v>
      </c>
      <c r="K8" s="6">
        <f>IF(D8="充值",J8,VLOOKUP(G8,产品表!$B$3:$E$100,4,FALSE)*H8*I8*-1)</f>
        <v>1500</v>
      </c>
      <c r="L8" s="7"/>
      <c r="M8" s="19"/>
    </row>
    <row r="9" spans="2:13" ht="22" x14ac:dyDescent="0.35">
      <c r="B9" s="18" t="s">
        <v>27</v>
      </c>
      <c r="C9" s="5" t="s">
        <v>37</v>
      </c>
      <c r="D9" s="7" t="s">
        <v>11</v>
      </c>
      <c r="E9" s="13">
        <v>42466</v>
      </c>
      <c r="F9" s="13" t="str">
        <f t="shared" si="0"/>
        <v>高山普洱(壶)x10</v>
      </c>
      <c r="G9" s="6" t="s">
        <v>62</v>
      </c>
      <c r="H9" s="7">
        <v>10</v>
      </c>
      <c r="I9" s="7">
        <f>308/700</f>
        <v>0.44</v>
      </c>
      <c r="J9" s="7">
        <v>0</v>
      </c>
      <c r="K9" s="6">
        <f>IF(D9="充值",J9,VLOOKUP(G9,产品表!$B$3:$E$100,4,FALSE)*H9*I9*-1)</f>
        <v>-308</v>
      </c>
      <c r="L9" s="7"/>
      <c r="M9" s="19"/>
    </row>
    <row r="10" spans="2:13" ht="22" x14ac:dyDescent="0.35">
      <c r="B10" s="18" t="s">
        <v>39</v>
      </c>
      <c r="C10" s="5" t="s">
        <v>38</v>
      </c>
      <c r="D10" s="7" t="s">
        <v>40</v>
      </c>
      <c r="E10" s="13">
        <v>42466</v>
      </c>
      <c r="F10" s="13" t="str">
        <f t="shared" si="0"/>
        <v>充值x1</v>
      </c>
      <c r="G10" s="6" t="s">
        <v>26</v>
      </c>
      <c r="H10" s="7">
        <v>1</v>
      </c>
      <c r="I10" s="7">
        <v>1</v>
      </c>
      <c r="J10" s="7">
        <v>1500</v>
      </c>
      <c r="K10" s="6">
        <f>IF(D10="充值",J10,VLOOKUP(G10,产品表!$B$3:$E$100,4,FALSE)*H10*I10*-1)</f>
        <v>1500</v>
      </c>
      <c r="L10" s="7"/>
      <c r="M10" s="19"/>
    </row>
    <row r="11" spans="2:13" ht="22" x14ac:dyDescent="0.35">
      <c r="B11" s="18"/>
      <c r="C11" s="5" t="s">
        <v>41</v>
      </c>
      <c r="D11" s="7" t="s">
        <v>40</v>
      </c>
      <c r="E11" s="13">
        <v>42467</v>
      </c>
      <c r="F11" s="13" t="str">
        <f t="shared" si="0"/>
        <v>充值x1</v>
      </c>
      <c r="G11" s="6" t="s">
        <v>26</v>
      </c>
      <c r="H11" s="7">
        <v>1</v>
      </c>
      <c r="I11" s="7">
        <v>1</v>
      </c>
      <c r="J11" s="7">
        <v>1500</v>
      </c>
      <c r="K11" s="6">
        <f>IF(D11="充值",J11,VLOOKUP(G11,产品表!$B$3:$E$100,4,FALSE)*H11*I11*-1)</f>
        <v>1500</v>
      </c>
      <c r="L11" s="7"/>
      <c r="M11" s="19"/>
    </row>
    <row r="12" spans="2:13" ht="22" x14ac:dyDescent="0.35">
      <c r="B12" s="18" t="s">
        <v>61</v>
      </c>
      <c r="C12" s="5" t="s">
        <v>42</v>
      </c>
      <c r="D12" s="7" t="s">
        <v>40</v>
      </c>
      <c r="E12" s="13">
        <v>42467</v>
      </c>
      <c r="F12" s="13" t="str">
        <f t="shared" si="0"/>
        <v>充值x1</v>
      </c>
      <c r="G12" s="6" t="s">
        <v>26</v>
      </c>
      <c r="H12" s="7">
        <v>1</v>
      </c>
      <c r="I12" s="7">
        <v>1</v>
      </c>
      <c r="J12" s="7">
        <v>500</v>
      </c>
      <c r="K12" s="6">
        <f>IF(D12="充值",J12,VLOOKUP(G12,产品表!$B$3:$E$100,4,FALSE)*H12*I12*-1)</f>
        <v>500</v>
      </c>
      <c r="L12" s="7"/>
      <c r="M12" s="19"/>
    </row>
    <row r="13" spans="2:13" ht="22" x14ac:dyDescent="0.35">
      <c r="B13" s="17" t="s">
        <v>46</v>
      </c>
      <c r="C13" s="5" t="s">
        <v>10</v>
      </c>
      <c r="D13" s="7" t="s">
        <v>11</v>
      </c>
      <c r="E13" s="13">
        <v>42467</v>
      </c>
      <c r="F13" s="13" t="str">
        <f t="shared" si="0"/>
        <v>手冲拿铁(杯)x1</v>
      </c>
      <c r="G13" s="6" t="s">
        <v>63</v>
      </c>
      <c r="H13" s="7">
        <v>1</v>
      </c>
      <c r="I13" s="7">
        <v>1</v>
      </c>
      <c r="J13" s="7"/>
      <c r="K13" s="6">
        <f>IF(D13="充值",J13,VLOOKUP(G13,产品表!$B$3:$E$100,4,FALSE)*H13*I13*-1)</f>
        <v>-25</v>
      </c>
      <c r="L13" s="7"/>
      <c r="M13" s="19"/>
    </row>
    <row r="14" spans="2:13" ht="22" x14ac:dyDescent="0.35">
      <c r="B14" s="17" t="s">
        <v>44</v>
      </c>
      <c r="C14" s="5" t="s">
        <v>48</v>
      </c>
      <c r="D14" s="7" t="s">
        <v>49</v>
      </c>
      <c r="E14" s="13">
        <v>42467</v>
      </c>
      <c r="F14" s="13" t="str">
        <f t="shared" si="0"/>
        <v>茶位费(位)x1</v>
      </c>
      <c r="G14" s="6" t="s">
        <v>64</v>
      </c>
      <c r="H14" s="7">
        <v>1</v>
      </c>
      <c r="I14" s="7">
        <v>1</v>
      </c>
      <c r="J14" s="7"/>
      <c r="K14" s="6">
        <f>IF(D14="充值",J14,VLOOKUP(G14,产品表!$B$3:$E$100,4,FALSE)*H14*I14*-1)</f>
        <v>-20</v>
      </c>
      <c r="L14" s="7"/>
      <c r="M14" s="19"/>
    </row>
    <row r="15" spans="2:13" ht="22" x14ac:dyDescent="0.35">
      <c r="B15" s="17" t="s">
        <v>44</v>
      </c>
      <c r="C15" s="5" t="s">
        <v>48</v>
      </c>
      <c r="D15" s="7" t="s">
        <v>49</v>
      </c>
      <c r="E15" s="13">
        <v>42467</v>
      </c>
      <c r="F15" s="13" t="str">
        <f t="shared" si="0"/>
        <v>坚果(盘)x1</v>
      </c>
      <c r="G15" s="6" t="s">
        <v>65</v>
      </c>
      <c r="H15" s="7">
        <v>1</v>
      </c>
      <c r="I15" s="7">
        <v>1</v>
      </c>
      <c r="J15" s="7"/>
      <c r="K15" s="6">
        <f>IF(D15="充值",J15,VLOOKUP(G15,产品表!$B$3:$E$100,4,FALSE)*H15*I15*-1)</f>
        <v>-20</v>
      </c>
      <c r="L15" s="7"/>
      <c r="M15" s="19"/>
    </row>
    <row r="16" spans="2:13" ht="22" x14ac:dyDescent="0.35">
      <c r="B16" s="18" t="s">
        <v>61</v>
      </c>
      <c r="C16" s="5" t="s">
        <v>42</v>
      </c>
      <c r="D16" s="7" t="s">
        <v>49</v>
      </c>
      <c r="E16" s="13">
        <v>42467</v>
      </c>
      <c r="F16" s="13" t="str">
        <f t="shared" si="0"/>
        <v>锡兰红茶(壶)x1</v>
      </c>
      <c r="G16" s="6" t="s">
        <v>66</v>
      </c>
      <c r="H16" s="7">
        <v>1</v>
      </c>
      <c r="I16" s="7">
        <v>1</v>
      </c>
      <c r="J16" s="7"/>
      <c r="K16" s="6">
        <f>IF(D16="充值",J16,VLOOKUP(G16,产品表!$B$3:$E$100,4,FALSE)*H16*I16*-1)</f>
        <v>-70</v>
      </c>
      <c r="L16" s="7"/>
      <c r="M16" s="19"/>
    </row>
    <row r="17" spans="2:13" ht="22" x14ac:dyDescent="0.35">
      <c r="B17" s="18" t="s">
        <v>61</v>
      </c>
      <c r="C17" s="5" t="s">
        <v>42</v>
      </c>
      <c r="D17" s="7" t="s">
        <v>49</v>
      </c>
      <c r="E17" s="13">
        <v>42467</v>
      </c>
      <c r="F17" s="13" t="str">
        <f t="shared" si="0"/>
        <v>绿茶(杯)x2</v>
      </c>
      <c r="G17" s="6" t="s">
        <v>67</v>
      </c>
      <c r="H17" s="7">
        <v>2</v>
      </c>
      <c r="I17" s="7">
        <v>1</v>
      </c>
      <c r="J17" s="7"/>
      <c r="K17" s="6">
        <f>IF(D17="充值",J17,VLOOKUP(G17,产品表!$B$3:$E$100,4,FALSE)*H17*I17*-1)</f>
        <v>-60</v>
      </c>
      <c r="L17" s="7"/>
      <c r="M17" s="19"/>
    </row>
    <row r="18" spans="2:13" ht="22" x14ac:dyDescent="0.35">
      <c r="B18" s="18" t="s">
        <v>61</v>
      </c>
      <c r="C18" s="5" t="s">
        <v>42</v>
      </c>
      <c r="D18" s="7" t="s">
        <v>49</v>
      </c>
      <c r="E18" s="13">
        <v>42467</v>
      </c>
      <c r="F18" s="13" t="str">
        <f t="shared" si="0"/>
        <v>花果茶玫瑰(壶)x1</v>
      </c>
      <c r="G18" s="6" t="s">
        <v>68</v>
      </c>
      <c r="H18" s="7">
        <v>1</v>
      </c>
      <c r="I18" s="7">
        <v>1</v>
      </c>
      <c r="J18" s="7"/>
      <c r="K18" s="6">
        <f>IF(D18="充值",J18,VLOOKUP(G18,产品表!$B$3:$E$100,4,FALSE)*H18*I18*-1)</f>
        <v>-70</v>
      </c>
      <c r="L18" s="7"/>
      <c r="M18" s="19"/>
    </row>
    <row r="19" spans="2:13" ht="22" x14ac:dyDescent="0.35">
      <c r="B19" s="18" t="s">
        <v>61</v>
      </c>
      <c r="C19" s="5" t="s">
        <v>42</v>
      </c>
      <c r="D19" s="7" t="s">
        <v>49</v>
      </c>
      <c r="E19" s="13">
        <v>42467</v>
      </c>
      <c r="F19" s="13" t="str">
        <f t="shared" si="0"/>
        <v>坚果(盘)x3</v>
      </c>
      <c r="G19" s="6" t="s">
        <v>65</v>
      </c>
      <c r="H19" s="7">
        <v>3</v>
      </c>
      <c r="I19" s="7">
        <v>1</v>
      </c>
      <c r="J19" s="7"/>
      <c r="K19" s="6">
        <f>IF(D19="充值",J19,VLOOKUP(G19,产品表!$B$3:$E$100,4,FALSE)*H19*I19*-1)</f>
        <v>-60</v>
      </c>
      <c r="L19" s="7"/>
      <c r="M19" s="19"/>
    </row>
    <row r="20" spans="2:13" ht="22" x14ac:dyDescent="0.35">
      <c r="B20" s="17" t="s">
        <v>31</v>
      </c>
      <c r="C20" s="5" t="s">
        <v>54</v>
      </c>
      <c r="D20" s="7" t="s">
        <v>49</v>
      </c>
      <c r="E20" s="13">
        <v>42467</v>
      </c>
      <c r="F20" s="13" t="str">
        <f t="shared" si="0"/>
        <v>手冲拿铁(杯)x1</v>
      </c>
      <c r="G20" s="6" t="s">
        <v>63</v>
      </c>
      <c r="H20" s="7">
        <v>1</v>
      </c>
      <c r="I20" s="7">
        <v>1</v>
      </c>
      <c r="J20" s="7"/>
      <c r="K20" s="6">
        <f>IF(D20="充值",J20,VLOOKUP(G20,产品表!$B$3:$E$100,4,FALSE)*H20*I20*-1)</f>
        <v>-25</v>
      </c>
      <c r="L20" s="7"/>
      <c r="M20" s="19"/>
    </row>
    <row r="21" spans="2:13" ht="22" x14ac:dyDescent="0.35">
      <c r="B21" s="18"/>
      <c r="C21" s="5"/>
      <c r="D21" s="7"/>
      <c r="E21" s="13"/>
      <c r="F21" s="13"/>
      <c r="G21" s="6"/>
      <c r="H21" s="7"/>
      <c r="I21" s="7"/>
      <c r="J21" s="7"/>
      <c r="K21" s="6"/>
      <c r="L21" s="7"/>
      <c r="M21" s="19"/>
    </row>
    <row r="22" spans="2:13" ht="22" x14ac:dyDescent="0.35">
      <c r="B22" s="18"/>
      <c r="C22" s="5"/>
      <c r="D22" s="7"/>
      <c r="E22" s="13"/>
      <c r="F22" s="13"/>
      <c r="G22" s="6"/>
      <c r="H22" s="7"/>
      <c r="I22" s="7"/>
      <c r="J22" s="7"/>
      <c r="K22" s="6"/>
      <c r="L22" s="7"/>
      <c r="M22" s="19"/>
    </row>
    <row r="23" spans="2:13" ht="22" x14ac:dyDescent="0.35">
      <c r="B23" s="18"/>
      <c r="C23" s="5"/>
      <c r="D23" s="7"/>
      <c r="E23" s="13"/>
      <c r="F23" s="13"/>
      <c r="G23" s="6"/>
      <c r="H23" s="7"/>
      <c r="I23" s="7"/>
      <c r="J23" s="7"/>
      <c r="K23" s="6"/>
      <c r="L23" s="7"/>
      <c r="M23" s="19"/>
    </row>
    <row r="24" spans="2:13" ht="22" x14ac:dyDescent="0.35">
      <c r="B24" s="18"/>
      <c r="C24" s="5"/>
      <c r="D24" s="7"/>
      <c r="E24" s="13"/>
      <c r="F24" s="13"/>
      <c r="G24" s="6"/>
      <c r="H24" s="7"/>
      <c r="I24" s="7"/>
      <c r="J24" s="7"/>
      <c r="K24" s="6"/>
      <c r="L24" s="7"/>
      <c r="M24" s="19"/>
    </row>
    <row r="25" spans="2:13" ht="22" x14ac:dyDescent="0.35">
      <c r="B25" s="18"/>
      <c r="C25" s="5"/>
      <c r="D25" s="7"/>
      <c r="E25" s="13"/>
      <c r="F25" s="13"/>
      <c r="G25" s="6"/>
      <c r="H25" s="7"/>
      <c r="I25" s="7"/>
      <c r="J25" s="7"/>
      <c r="K25" s="6"/>
      <c r="L25" s="7"/>
      <c r="M25" s="19"/>
    </row>
    <row r="26" spans="2:13" ht="22" x14ac:dyDescent="0.35">
      <c r="B26" s="18"/>
      <c r="C26" s="5"/>
      <c r="D26" s="7"/>
      <c r="E26" s="13"/>
      <c r="F26" s="13"/>
      <c r="G26" s="6"/>
      <c r="H26" s="7"/>
      <c r="I26" s="7"/>
      <c r="J26" s="7"/>
      <c r="K26" s="6"/>
      <c r="L26" s="7"/>
      <c r="M26" s="19"/>
    </row>
    <row r="27" spans="2:13" ht="22" x14ac:dyDescent="0.35">
      <c r="B27" s="18"/>
      <c r="C27" s="5"/>
      <c r="D27" s="7"/>
      <c r="E27" s="13"/>
      <c r="F27" s="13"/>
      <c r="G27" s="6"/>
      <c r="H27" s="7"/>
      <c r="I27" s="7"/>
      <c r="J27" s="7"/>
      <c r="K27" s="6"/>
      <c r="L27" s="7"/>
      <c r="M27" s="19"/>
    </row>
    <row r="28" spans="2:13" ht="22" x14ac:dyDescent="0.35">
      <c r="B28" s="18"/>
      <c r="C28" s="5"/>
      <c r="D28" s="7"/>
      <c r="E28" s="13"/>
      <c r="F28" s="13"/>
      <c r="G28" s="6"/>
      <c r="H28" s="7"/>
      <c r="I28" s="7"/>
      <c r="J28" s="7"/>
      <c r="K28" s="6"/>
      <c r="L28" s="7"/>
      <c r="M28" s="19"/>
    </row>
    <row r="29" spans="2:13" ht="22" x14ac:dyDescent="0.35">
      <c r="B29" s="18"/>
      <c r="C29" s="5"/>
      <c r="D29" s="7"/>
      <c r="E29" s="13"/>
      <c r="F29" s="13"/>
      <c r="G29" s="6"/>
      <c r="H29" s="7"/>
      <c r="I29" s="7"/>
      <c r="J29" s="7"/>
      <c r="K29" s="6"/>
      <c r="L29" s="7"/>
      <c r="M29" s="19"/>
    </row>
    <row r="30" spans="2:13" ht="22" x14ac:dyDescent="0.35">
      <c r="B30" s="18"/>
      <c r="C30" s="5"/>
      <c r="D30" s="7"/>
      <c r="E30" s="13"/>
      <c r="F30" s="13"/>
      <c r="G30" s="6"/>
      <c r="H30" s="7"/>
      <c r="I30" s="7"/>
      <c r="J30" s="7"/>
      <c r="K30" s="6"/>
      <c r="L30" s="7"/>
      <c r="M30" s="19"/>
    </row>
    <row r="31" spans="2:13" ht="22" x14ac:dyDescent="0.35">
      <c r="B31" s="18"/>
      <c r="C31" s="5"/>
      <c r="D31" s="7"/>
      <c r="E31" s="13"/>
      <c r="F31" s="13"/>
      <c r="G31" s="6"/>
      <c r="H31" s="7"/>
      <c r="I31" s="7"/>
      <c r="J31" s="7"/>
      <c r="K31" s="6"/>
      <c r="L31" s="7"/>
      <c r="M31" s="19"/>
    </row>
    <row r="32" spans="2:13" ht="22" x14ac:dyDescent="0.35">
      <c r="B32" s="18"/>
      <c r="C32" s="5"/>
      <c r="D32" s="7"/>
      <c r="E32" s="13"/>
      <c r="F32" s="13"/>
      <c r="G32" s="6"/>
      <c r="H32" s="7"/>
      <c r="I32" s="7"/>
      <c r="J32" s="7"/>
      <c r="K32" s="6"/>
      <c r="L32" s="7"/>
      <c r="M32" s="19"/>
    </row>
    <row r="33" spans="2:13" ht="22" x14ac:dyDescent="0.35">
      <c r="B33" s="18"/>
      <c r="C33" s="5"/>
      <c r="D33" s="7"/>
      <c r="E33" s="13"/>
      <c r="F33" s="13"/>
      <c r="G33" s="6"/>
      <c r="H33" s="7"/>
      <c r="I33" s="7"/>
      <c r="J33" s="7"/>
      <c r="K33" s="6"/>
      <c r="L33" s="7"/>
      <c r="M33" s="19"/>
    </row>
    <row r="34" spans="2:13" ht="22" x14ac:dyDescent="0.35">
      <c r="B34" s="18"/>
      <c r="C34" s="5"/>
      <c r="D34" s="7"/>
      <c r="E34" s="13"/>
      <c r="F34" s="13"/>
      <c r="G34" s="6"/>
      <c r="H34" s="7"/>
      <c r="I34" s="7"/>
      <c r="J34" s="7"/>
      <c r="K34" s="6"/>
      <c r="L34" s="7"/>
      <c r="M34" s="19"/>
    </row>
    <row r="35" spans="2:13" ht="22" x14ac:dyDescent="0.35">
      <c r="B35" s="18"/>
      <c r="C35" s="5"/>
      <c r="D35" s="7"/>
      <c r="E35" s="6"/>
      <c r="F35" s="6"/>
      <c r="G35" s="6"/>
      <c r="H35" s="7"/>
      <c r="I35" s="7"/>
      <c r="J35" s="7"/>
      <c r="K35" s="6" t="e">
        <f>IF(D35="充值",J35,VLOOKUP(G35,产品表!$B$3:$E$151,4,FALSE)*H35*I35*-1)</f>
        <v>#N/A</v>
      </c>
      <c r="L35" s="7"/>
      <c r="M35" s="19"/>
    </row>
    <row r="36" spans="2:13" ht="22" x14ac:dyDescent="0.35">
      <c r="B36" s="23"/>
      <c r="C36" s="24"/>
      <c r="D36" s="25"/>
      <c r="E36" s="26"/>
      <c r="F36" s="26"/>
      <c r="G36" s="26"/>
      <c r="H36" s="25"/>
      <c r="I36" s="25"/>
      <c r="J36" s="25"/>
      <c r="K36" s="26" t="e">
        <f>IF(D36="充值",J36,VLOOKUP(G36,产品表!$B$3:$E$151,4,FALSE)*H36*I36*-1)</f>
        <v>#N/A</v>
      </c>
      <c r="L36" s="25"/>
      <c r="M36" s="27"/>
    </row>
  </sheetData>
  <phoneticPr fontId="1" type="noConversion"/>
  <pageMargins left="0.7" right="0.7" top="0.75" bottom="0.75" header="0.3" footer="0.3"/>
  <pageSetup paperSize="9" orientation="portrait" horizontalDpi="0" verticalDpi="0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产品表!$B$3:$B$10</xm:f>
          </x14:formula1>
          <xm:sqref>G3:G8 G10:G12</xm:sqref>
        </x14:dataValidation>
        <x14:dataValidation type="list" allowBlank="1" showInputMessage="1" showErrorMessage="1">
          <x14:formula1>
            <xm:f>产品表!$B$3:$B$115</xm:f>
          </x14:formula1>
          <xm:sqref>G9 G13:G36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3"/>
  <sheetViews>
    <sheetView zoomScale="169" workbookViewId="0">
      <selection activeCell="C17" sqref="C17"/>
    </sheetView>
  </sheetViews>
  <sheetFormatPr baseColWidth="10" defaultRowHeight="15" x14ac:dyDescent="0.15"/>
  <cols>
    <col min="1" max="1" width="3.6640625" customWidth="1"/>
    <col min="2" max="2" width="14.5" bestFit="1" customWidth="1"/>
    <col min="3" max="3" width="13.83203125" customWidth="1"/>
  </cols>
  <sheetData>
    <row r="2" spans="2:7" x14ac:dyDescent="0.15">
      <c r="B2" s="1" t="s">
        <v>22</v>
      </c>
      <c r="C2" s="1" t="s">
        <v>12</v>
      </c>
      <c r="D2" s="1" t="s">
        <v>13</v>
      </c>
      <c r="E2" s="1" t="s">
        <v>15</v>
      </c>
      <c r="F2" s="1" t="s">
        <v>16</v>
      </c>
      <c r="G2" s="1" t="s">
        <v>28</v>
      </c>
    </row>
    <row r="3" spans="2:7" x14ac:dyDescent="0.15">
      <c r="B3" s="1" t="s">
        <v>26</v>
      </c>
      <c r="C3" s="1" t="s">
        <v>26</v>
      </c>
      <c r="D3" s="1" t="s">
        <v>27</v>
      </c>
      <c r="E3" s="1">
        <v>0</v>
      </c>
      <c r="F3" s="1"/>
      <c r="G3" s="2">
        <v>1</v>
      </c>
    </row>
    <row r="4" spans="2:7" x14ac:dyDescent="0.15">
      <c r="B4" s="1" t="str">
        <f>CONCATENATE(C4,"(",F4,")")</f>
        <v>手冲拿铁(杯)</v>
      </c>
      <c r="C4" s="1" t="s">
        <v>43</v>
      </c>
      <c r="D4" s="1" t="s">
        <v>14</v>
      </c>
      <c r="E4" s="1">
        <v>25</v>
      </c>
      <c r="F4" s="1" t="s">
        <v>21</v>
      </c>
      <c r="G4" s="2">
        <v>1</v>
      </c>
    </row>
    <row r="5" spans="2:7" x14ac:dyDescent="0.15">
      <c r="B5" s="1" t="str">
        <f t="shared" ref="B5:B13" si="0">CONCATENATE(C5,"(",F5,")")</f>
        <v>锡兰红茶(杯)</v>
      </c>
      <c r="C5" s="1" t="s">
        <v>18</v>
      </c>
      <c r="D5" s="1" t="s">
        <v>14</v>
      </c>
      <c r="E5" s="1">
        <v>20</v>
      </c>
      <c r="F5" s="1" t="s">
        <v>21</v>
      </c>
      <c r="G5" s="2">
        <v>1</v>
      </c>
    </row>
    <row r="6" spans="2:7" x14ac:dyDescent="0.15">
      <c r="B6" s="1" t="str">
        <f t="shared" si="0"/>
        <v>高山普洱(杯)</v>
      </c>
      <c r="C6" s="1" t="s">
        <v>19</v>
      </c>
      <c r="D6" s="1" t="s">
        <v>14</v>
      </c>
      <c r="E6" s="1">
        <v>20</v>
      </c>
      <c r="F6" s="1" t="s">
        <v>21</v>
      </c>
      <c r="G6" s="2">
        <v>1</v>
      </c>
    </row>
    <row r="7" spans="2:7" x14ac:dyDescent="0.15">
      <c r="B7" s="1" t="str">
        <f t="shared" si="0"/>
        <v>花果茶玫瑰(杯)</v>
      </c>
      <c r="C7" s="1" t="s">
        <v>20</v>
      </c>
      <c r="D7" s="1" t="s">
        <v>14</v>
      </c>
      <c r="E7" s="1">
        <v>20</v>
      </c>
      <c r="F7" s="1" t="s">
        <v>21</v>
      </c>
      <c r="G7" s="2">
        <v>1</v>
      </c>
    </row>
    <row r="8" spans="2:7" x14ac:dyDescent="0.15">
      <c r="B8" s="1" t="str">
        <f t="shared" si="0"/>
        <v>锡兰红茶(壶)</v>
      </c>
      <c r="C8" s="1" t="s">
        <v>18</v>
      </c>
      <c r="D8" s="1" t="s">
        <v>14</v>
      </c>
      <c r="E8" s="1">
        <v>70</v>
      </c>
      <c r="F8" s="1" t="s">
        <v>17</v>
      </c>
      <c r="G8" s="2">
        <v>1</v>
      </c>
    </row>
    <row r="9" spans="2:7" x14ac:dyDescent="0.15">
      <c r="B9" s="1" t="str">
        <f t="shared" si="0"/>
        <v>高山普洱(壶)</v>
      </c>
      <c r="C9" s="1" t="s">
        <v>19</v>
      </c>
      <c r="D9" s="1" t="s">
        <v>14</v>
      </c>
      <c r="E9" s="1">
        <v>70</v>
      </c>
      <c r="F9" s="1" t="s">
        <v>17</v>
      </c>
      <c r="G9" s="2">
        <v>1</v>
      </c>
    </row>
    <row r="10" spans="2:7" x14ac:dyDescent="0.15">
      <c r="B10" s="1" t="str">
        <f t="shared" si="0"/>
        <v>花果茶玫瑰(壶)</v>
      </c>
      <c r="C10" s="1" t="s">
        <v>20</v>
      </c>
      <c r="D10" s="1" t="s">
        <v>14</v>
      </c>
      <c r="E10" s="1">
        <v>70</v>
      </c>
      <c r="F10" s="1" t="s">
        <v>17</v>
      </c>
      <c r="G10" s="2">
        <v>1</v>
      </c>
    </row>
    <row r="11" spans="2:7" x14ac:dyDescent="0.15">
      <c r="B11" s="1" t="str">
        <f t="shared" si="0"/>
        <v>坚果(盘)</v>
      </c>
      <c r="C11" s="1" t="s">
        <v>50</v>
      </c>
      <c r="D11" s="1" t="s">
        <v>51</v>
      </c>
      <c r="E11" s="1">
        <v>20</v>
      </c>
      <c r="F11" s="1" t="s">
        <v>52</v>
      </c>
      <c r="G11" s="2">
        <v>1</v>
      </c>
    </row>
    <row r="12" spans="2:7" x14ac:dyDescent="0.15">
      <c r="B12" s="1" t="str">
        <f t="shared" si="0"/>
        <v>绿茶(杯)</v>
      </c>
      <c r="C12" s="1" t="s">
        <v>53</v>
      </c>
      <c r="D12" s="1" t="s">
        <v>14</v>
      </c>
      <c r="E12" s="1">
        <v>30</v>
      </c>
      <c r="F12" s="1" t="s">
        <v>21</v>
      </c>
      <c r="G12" s="2">
        <v>1</v>
      </c>
    </row>
    <row r="13" spans="2:7" x14ac:dyDescent="0.15">
      <c r="B13" s="1" t="str">
        <f t="shared" si="0"/>
        <v>茶位费(位)</v>
      </c>
      <c r="C13" s="1" t="s">
        <v>57</v>
      </c>
      <c r="D13" s="1" t="s">
        <v>14</v>
      </c>
      <c r="E13" s="29">
        <v>20</v>
      </c>
      <c r="F13" s="29" t="s">
        <v>58</v>
      </c>
      <c r="G13" s="2"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汇总</vt:lpstr>
      <vt:lpstr>明细</vt:lpstr>
      <vt:lpstr>产品表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2016-04-06T06:15:46Z</dcterms:created>
  <dcterms:modified xsi:type="dcterms:W3CDTF">2016-04-07T17:12:57Z</dcterms:modified>
</cp:coreProperties>
</file>